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Users\livia.dinica\Desktop\Traducere MMP BDR 2026-2023\"/>
    </mc:Choice>
  </mc:AlternateContent>
  <workbookProtection lockStructure="1"/>
  <bookViews>
    <workbookView xWindow="0" yWindow="0" windowWidth="28800" windowHeight="11700" firstSheet="3" activeTab="8"/>
  </bookViews>
  <sheets>
    <sheet name="a_Contents" sheetId="18" r:id="rId1"/>
    <sheet name="b_Guidelines &amp; conditions" sheetId="19" r:id="rId2"/>
    <sheet name="A_VersionMMP" sheetId="14" r:id="rId3"/>
    <sheet name="B_InstallationData" sheetId="6" r:id="rId4"/>
    <sheet name="C_InstallationDescription" sheetId="1" r:id="rId5"/>
    <sheet name="D_MethodsProcedures" sheetId="4" r:id="rId6"/>
    <sheet name="E_EnergyFlows" sheetId="15" r:id="rId7"/>
    <sheet name="F_ProductBM" sheetId="13" r:id="rId8"/>
    <sheet name="G_Fall-back" sheetId="16" r:id="rId9"/>
    <sheet name="H_SpecialBM" sheetId="21" r:id="rId10"/>
    <sheet name="I_MSspecific" sheetId="9" r:id="rId11"/>
    <sheet name="J_Comments" sheetId="10" r:id="rId12"/>
    <sheet name="EUwideConstants" sheetId="2" state="hidden" r:id="rId13"/>
    <sheet name="MSParameters" sheetId="20" state="hidden" r:id="rId14"/>
    <sheet name="Translations" sheetId="7" state="hidden" r:id="rId15"/>
    <sheet name="VersionDocumentation" sheetId="17" state="hidden" r:id="rId16"/>
  </sheets>
  <externalReferences>
    <externalReference r:id="rId17"/>
    <externalReference r:id="rId18"/>
    <externalReference r:id="rId19"/>
  </externalReferences>
  <definedNames>
    <definedName name="_xlnm._FilterDatabase" localSheetId="7" hidden="1">F_ProductBM!$A$6:$Z$2152</definedName>
    <definedName name="_xlnm._FilterDatabase" localSheetId="14" hidden="1">Translations!$A$1:$D$1</definedName>
    <definedName name="_Toc522542288" localSheetId="4">C_InstallationDescription!$F$63</definedName>
    <definedName name="CNTR_AnnexIActivities">C_InstallationDescription!$P$35:$P$40</definedName>
    <definedName name="CNTR_ExistConnectionEntries">C_InstallationDescription!$G$146</definedName>
    <definedName name="CNTR_ExistSubInstEntries">C_InstallationDescription!$G$146</definedName>
    <definedName name="CNTR_FallBackRelevant">'[1]E_Fall-backApproach'!$L$6</definedName>
    <definedName name="CNTR_FallBackSubInstRelevant">C_InstallationDescription!$K$36:$K$45</definedName>
    <definedName name="CNTR_MoreThan1Sub">C_InstallationDescription!$K$124</definedName>
    <definedName name="CNTR_SubInstListIsProdBM">C_InstallationDescription!$H$124:$H$143</definedName>
    <definedName name="CNTR_SubInstListNames">C_InstallationDescription!$F$124:$F$143</definedName>
    <definedName name="CNTR_TemplateVersion">a_Contents!$G$45</definedName>
    <definedName name="EUconst_AnnexIActivities">EUwideConstants!$B$51:$B$78</definedName>
    <definedName name="Euconst_approach">EUwideConstants!$B$193:$E$193</definedName>
    <definedName name="EUconst_BM">EUwideConstants!$B$12</definedName>
    <definedName name="EUconst_BMlistCBAMstatus">EUwideConstants!$I$123:$I$175</definedName>
    <definedName name="EUconst_BMlistCLstatus">EUwideConstants!$H$123:$H$175</definedName>
    <definedName name="EUconst_BMlistElExchangability">EUwideConstants!$J$123:$J$175</definedName>
    <definedName name="EUconst_BMlistMainNumberOfBM">EUwideConstants!$C$123:$C$175</definedName>
    <definedName name="EUconst_BMlistNames">EUwideConstants!$F$123:$F$175</definedName>
    <definedName name="EUconst_BMlistNumberOfActivity">EUwideConstants!$B$123:$B$175</definedName>
    <definedName name="EUconst_BMlistNumberOfBM">EUwideConstants!$D$123:$D$175</definedName>
    <definedName name="EUconst_BMlistSpecialJumpTable">EUwideConstants!$L$123:$L$175</definedName>
    <definedName name="EUconst_BMlistSpecialReporting">EUwideConstants!$K$123:$K$175</definedName>
    <definedName name="EUconst_BMlistUnits">EUwideConstants!$G$123:$G$175</definedName>
    <definedName name="Euconst_Capacityunit">EUwideConstants!$B$29</definedName>
    <definedName name="EUconst_CombustionActivity">EUwideConstants!$B$51:$B$78</definedName>
    <definedName name="EUconst_ConfirmAllowUseOfData">EUwideConstants!$B$7</definedName>
    <definedName name="EUconst_ConnectedEntityTypes">EUwideConstants!$B$42:$F$42</definedName>
    <definedName name="EUconst_ConnectionShortTypes">EUwideConstants!$B$44:$D$44</definedName>
    <definedName name="EUconst_ConnectionTransferTypes">EUwideConstants!$B$45:$C$45</definedName>
    <definedName name="EUconst_ConnectionTypes">EUwideConstants!$B$43:$E$43</definedName>
    <definedName name="Euconst_date">EUwideConstants!$B$4:$C$4</definedName>
    <definedName name="Euconst_determinationmethods">EUwideConstants!$B$199:$D$199</definedName>
    <definedName name="Euconst_em1">EUwideConstants!#REF!</definedName>
    <definedName name="Euconst_em2">EUwideConstants!#REF!</definedName>
    <definedName name="Euconst_em3">EUwideConstants!#REF!</definedName>
    <definedName name="EUconst_FallBackListCBAMstatus">EUwideConstants!$I$179:$I$188</definedName>
    <definedName name="EUconst_FallBackListCLstatus">EUwideConstants!$H$179:$H$188</definedName>
    <definedName name="EUconst_FallBackListNames">EUwideConstants!$F$179:$F$188</definedName>
    <definedName name="EUconst_FallBackListNumber">EUwideConstants!$D$179:$D$188</definedName>
    <definedName name="EUconst_FallBackListUnits">EUwideConstants!$G$179:$G$188</definedName>
    <definedName name="EUconst_Fuel">EUwideConstants!$B$11</definedName>
    <definedName name="Euconst_generalmethods">EUwideConstants!$B$192:$E$192</definedName>
    <definedName name="Euconst_GHGemitted">EUwideConstants!$B$28:$C$28</definedName>
    <definedName name="Euconst_importexport">EUwideConstants!$B$30:$C$30</definedName>
    <definedName name="Euconst_indirectdetermination">EUwideConstants!$B$195:$D$195</definedName>
    <definedName name="Euconst_instruments">EUwideConstants!$B$194:$D$194</definedName>
    <definedName name="Euconst_MMPstatus">EUwideConstants!$B$6:$G$6</definedName>
    <definedName name="EUconst_MsgBackToSheetF">EUwideConstants!$B$34</definedName>
    <definedName name="EUConst_MsgDescription">EUwideConstants!$B$38</definedName>
    <definedName name="EUconst_MsgEnterThisSection">EUwideConstants!$B$37</definedName>
    <definedName name="EUconst_MsgGoOn">EUwideConstants!$B$39</definedName>
    <definedName name="EUconst_MsgGoToNextSubInst">EUwideConstants!$B$41</definedName>
    <definedName name="EUconst_MsgSeeFirst">EUwideConstants!$B$40</definedName>
    <definedName name="EUconst_MSlist">EUwideConstants!$B$8:$AF$8</definedName>
    <definedName name="EUconst_MSlistEUTLcodes">EUwideConstants!$B$10:$AF$10</definedName>
    <definedName name="Euconst_NA">EUwideConstants!$B$5</definedName>
    <definedName name="EUConst_NotRelevant">EUwideConstants!$B$36</definedName>
    <definedName name="Euconst_properties">EUwideConstants!$B$198:$F$198</definedName>
    <definedName name="Euconst_quantification_annual">EUwideConstants!$B$199:$C$199</definedName>
    <definedName name="Euconst_quantification_energy">EUwideConstants!$B$197:$G$197</definedName>
    <definedName name="Euconst_quantification_fuels">EUwideConstants!$B$196:$G$196</definedName>
    <definedName name="Euconst_quantification_heat">EUwideConstants!$B$200:$E$200</definedName>
    <definedName name="Euconst_quantification_heat2">EUwideConstants!#REF!</definedName>
    <definedName name="EUConst_Relevant">EUwideConstants!$B$35</definedName>
    <definedName name="EUconst_Sourcestreamtype">EUwideConstants!$B$85:$B$119</definedName>
    <definedName name="EUconst_tCO2e">EUwideConstants!$B$21</definedName>
    <definedName name="EUconst_TJ">EUwideConstants!$B$19</definedName>
    <definedName name="EUconst_Tons">EUwideConstants!$B$17</definedName>
    <definedName name="Euconst_TrueFalse">EUwideConstants!$B$2:$C$2</definedName>
    <definedName name="Euconst_typeofconnect">EUwideConstants!$B$31:$F$31</definedName>
    <definedName name="Euconst_UncertaintyOrInfeasibleOrUnreasonable">EUwideConstants!$B$32:$D$32</definedName>
    <definedName name="Euconst_wastegases">EUwideConstants!$B$191:$C$191</definedName>
    <definedName name="JUMP_A_Bottom">A_VersionMMP!$D$41</definedName>
    <definedName name="JUMP_A_I">A_VersionMMP!$D$8</definedName>
    <definedName name="JUMP_A_Top">A_VersionMMP!$C$6</definedName>
    <definedName name="JUMP_B_I">B_InstallationData!$D$8</definedName>
    <definedName name="JUMP_C_I">C_InstallationDescription!$D$8</definedName>
    <definedName name="JUMP_C_II">C_InstallationDescription!$C$47</definedName>
    <definedName name="JUMP_C_III">C_InstallationDescription!$C$70</definedName>
    <definedName name="JUMP_C_Top">C_InstallationDescription!$C$6</definedName>
    <definedName name="JUMP_Coverpage_Bottom">a_Contents!$C$60</definedName>
    <definedName name="JUMP_Coverpage_Top">a_Contents!$B$5</definedName>
    <definedName name="JUMP_D_I">D_MethodsProcedures!$D$8</definedName>
    <definedName name="JUMP_D_II">D_MethodsProcedures!$D$54</definedName>
    <definedName name="JUMP_D_Top">D_MethodsProcedures!$C$6</definedName>
    <definedName name="JUMP_E_Electricity">E_EnergyFlows!$C$126</definedName>
    <definedName name="JUMP_E_Fuel">E_EnergyFlows!$C$25</definedName>
    <definedName name="JUMP_E_Heat">E_EnergyFlows!$C$59</definedName>
    <definedName name="JUMP_E_Top">E_EnergyFlows!$C$6</definedName>
    <definedName name="JUMP_E_WasteGas">E_EnergyFlows!$C$93</definedName>
    <definedName name="JUMP_F_Top">F_ProductBM!$C$7</definedName>
    <definedName name="JUMP_F1">F_ProductBM!$C$30</definedName>
    <definedName name="JUMP_F10">F_ProductBM!$C$1948</definedName>
    <definedName name="JUMP_F2">F_ProductBM!$C$308</definedName>
    <definedName name="JUMP_F3">F_ProductBM!$C$513</definedName>
    <definedName name="JUMP_F4">F_ProductBM!$C$718</definedName>
    <definedName name="JUMP_F5">F_ProductBM!$C$923</definedName>
    <definedName name="JUMP_F6">F_ProductBM!$C$1128</definedName>
    <definedName name="JUMP_F7">F_ProductBM!$C$1333</definedName>
    <definedName name="JUMP_F8">F_ProductBM!$C$1538</definedName>
    <definedName name="JUMP_F9">F_ProductBM!$C$1743</definedName>
    <definedName name="JUMP_G_Bottom">'G_Fall-back'!$D$1098</definedName>
    <definedName name="JUMP_G_Top">'G_Fall-back'!$C$7</definedName>
    <definedName name="JUMP_G1">'G_Fall-back'!$C$30</definedName>
    <definedName name="JUMP_G10">'G_Fall-back'!$C$1064</definedName>
    <definedName name="JUMP_G2">'G_Fall-back'!$C$211</definedName>
    <definedName name="JUMP_G3">'G_Fall-back'!$C$351</definedName>
    <definedName name="JUMP_G4">'G_Fall-back'!$C$491</definedName>
    <definedName name="JUMP_G5">'G_Fall-back'!$C$631</definedName>
    <definedName name="JUMP_G6">'G_Fall-back'!$C$761</definedName>
    <definedName name="JUMP_G7">'G_Fall-back'!$C$877</definedName>
    <definedName name="JUMP_G8">'G_Fall-back'!$C$994</definedName>
    <definedName name="JUMP_G9">'G_Fall-back'!$C$1029</definedName>
    <definedName name="JUMP_Guidelines_Bottom">'b_Guidelines &amp; conditions'!$B$91</definedName>
    <definedName name="JUMP_Guidelines_Home">'b_Guidelines &amp; conditions'!$B$7</definedName>
    <definedName name="JUMP_H_Bottom">H_SpecialBM!$D$371</definedName>
    <definedName name="JUMP_H_I">H_SpecialBM!$D$26</definedName>
    <definedName name="JUMP_H_II">H_SpecialBM!$D$117</definedName>
    <definedName name="JUMP_H_III">H_SpecialBM!$D$146</definedName>
    <definedName name="JUMP_H_IV">H_SpecialBM!$D$175</definedName>
    <definedName name="JUMP_H_IX">H_SpecialBM!$D$340</definedName>
    <definedName name="JUMP_H_Top">H_SpecialBM!$C$7</definedName>
    <definedName name="JUMP_H_V">H_SpecialBM!$D$204</definedName>
    <definedName name="JUMP_H_VI">H_SpecialBM!$D$245</definedName>
    <definedName name="JUMP_H_VII">H_SpecialBM!$D$278</definedName>
    <definedName name="JUMP_H_VIII">H_SpecialBM!$D$308</definedName>
    <definedName name="JUMP_I_Top">I_MSspecific!$B$5</definedName>
    <definedName name="JUMP_J_Top">J_Comments!$B$5</definedName>
    <definedName name="JUMP_TOC_Home">a_Contents!$A$5</definedName>
    <definedName name="_xlnm.Print_Area" localSheetId="0">a_Contents!$A$4:$L$60</definedName>
    <definedName name="_xlnm.Print_Area" localSheetId="2">A_VersionMMP!$A$5:$O$42</definedName>
    <definedName name="_xlnm.Print_Area" localSheetId="1">'b_Guidelines &amp; conditions'!$A$4:$K$90</definedName>
    <definedName name="_xlnm.Print_Area" localSheetId="3">B_InstallationData!$B$5:$O$74</definedName>
    <definedName name="_xlnm.Print_Area" localSheetId="4">C_InstallationDescription!$B$5:$O$147</definedName>
    <definedName name="_xlnm.Print_Area" localSheetId="5">D_MethodsProcedures!$B$5:$O$114</definedName>
    <definedName name="_xlnm.Print_Area" localSheetId="6">E_EnergyFlows!$B$5:$O$154</definedName>
    <definedName name="_xlnm.Print_Area" localSheetId="7">F_ProductBM!$B$6:$O$2152</definedName>
    <definedName name="_xlnm.Print_Area" localSheetId="8">'G_Fall-back'!$B$6:$O$1099</definedName>
    <definedName name="_xlnm.Print_Area" localSheetId="9">H_SpecialBM!$B$6:$N$372</definedName>
    <definedName name="_xlnm.Print_Area" localSheetId="10">I_MSspecific!$A$1:$M$15</definedName>
    <definedName name="_xlnm.Print_Area" localSheetId="11">J_Comments!$A$4:$M$45</definedName>
    <definedName name="_xlnm.Print_Area" localSheetId="15">VersionDocumentation!$A$1:$E$86</definedName>
  </definedNames>
  <calcPr calcId="162913"/>
</workbook>
</file>

<file path=xl/calcChain.xml><?xml version="1.0" encoding="utf-8"?>
<calcChain xmlns="http://schemas.openxmlformats.org/spreadsheetml/2006/main">
  <c r="F465" i="16" l="1"/>
  <c r="B198" i="2" l="1"/>
  <c r="B196" i="2"/>
  <c r="F188" i="2"/>
  <c r="F187" i="2"/>
  <c r="F186" i="2"/>
  <c r="F185" i="2"/>
  <c r="F184" i="2"/>
  <c r="F183" i="2"/>
  <c r="F182" i="2"/>
  <c r="F181" i="2"/>
  <c r="F180" i="2"/>
  <c r="F179" i="2"/>
  <c r="O174" i="2"/>
  <c r="O173" i="2"/>
  <c r="O161" i="2"/>
  <c r="O149" i="2"/>
  <c r="O148" i="2"/>
  <c r="O147" i="2"/>
  <c r="O132" i="2"/>
  <c r="O131" i="2"/>
  <c r="F130" i="2"/>
  <c r="F129" i="2"/>
  <c r="O128" i="2"/>
  <c r="O127" i="2"/>
  <c r="O126" i="2"/>
  <c r="F125" i="2"/>
  <c r="O123" i="2"/>
  <c r="C42" i="2"/>
  <c r="F261" i="21"/>
  <c r="F260" i="21"/>
  <c r="F259" i="21"/>
  <c r="F945" i="16"/>
  <c r="F939" i="16"/>
  <c r="E935" i="16"/>
  <c r="E916" i="16"/>
  <c r="F901" i="16"/>
  <c r="F899" i="16"/>
  <c r="F828" i="16"/>
  <c r="F822" i="16"/>
  <c r="E818" i="16"/>
  <c r="E799" i="16"/>
  <c r="F784" i="16"/>
  <c r="F782" i="16"/>
  <c r="F712" i="16"/>
  <c r="F706" i="16"/>
  <c r="F702" i="16"/>
  <c r="E698" i="16"/>
  <c r="E679" i="16"/>
  <c r="F664" i="16"/>
  <c r="F662" i="16"/>
  <c r="F658" i="16"/>
  <c r="F574" i="16"/>
  <c r="F553" i="16"/>
  <c r="F547" i="16"/>
  <c r="E543" i="16"/>
  <c r="E525" i="16"/>
  <c r="F434" i="16"/>
  <c r="F413" i="16"/>
  <c r="F407" i="16"/>
  <c r="E403" i="16"/>
  <c r="E385" i="16"/>
  <c r="F294" i="16"/>
  <c r="F273" i="16"/>
  <c r="F267" i="16"/>
  <c r="E263" i="16"/>
  <c r="E245" i="16"/>
  <c r="F145" i="16"/>
  <c r="F122" i="16"/>
  <c r="F116" i="16"/>
  <c r="F110" i="16"/>
  <c r="E106" i="16"/>
  <c r="E81" i="16"/>
  <c r="E80" i="16"/>
  <c r="E79" i="16"/>
  <c r="F2057" i="13"/>
  <c r="F2056" i="13"/>
  <c r="E2052" i="13"/>
  <c r="E1989" i="13"/>
  <c r="E1984" i="13"/>
  <c r="F1852" i="13"/>
  <c r="F1851" i="13"/>
  <c r="E1847" i="13"/>
  <c r="E1784" i="13"/>
  <c r="E1779" i="13"/>
  <c r="F1647" i="13"/>
  <c r="F1646" i="13"/>
  <c r="E1642" i="13"/>
  <c r="E1579" i="13"/>
  <c r="E1574" i="13"/>
  <c r="F1442" i="13"/>
  <c r="F1441" i="13"/>
  <c r="E1437" i="13"/>
  <c r="E1374" i="13"/>
  <c r="E1369" i="13"/>
  <c r="F1237" i="13"/>
  <c r="F1236" i="13"/>
  <c r="E1232" i="13"/>
  <c r="E1169" i="13"/>
  <c r="E1164" i="13"/>
  <c r="F1032" i="13"/>
  <c r="F1031" i="13"/>
  <c r="E1027" i="13"/>
  <c r="E964" i="13"/>
  <c r="E959" i="13"/>
  <c r="F827" i="13"/>
  <c r="F826" i="13"/>
  <c r="E822" i="13"/>
  <c r="E759" i="13"/>
  <c r="E754" i="13"/>
  <c r="F622" i="13"/>
  <c r="F621" i="13"/>
  <c r="E617" i="13"/>
  <c r="E554" i="13"/>
  <c r="E549" i="13"/>
  <c r="F417" i="13"/>
  <c r="F416" i="13"/>
  <c r="E412" i="13"/>
  <c r="E349" i="13"/>
  <c r="E344" i="13"/>
  <c r="F184" i="13"/>
  <c r="F183" i="13"/>
  <c r="F176" i="13"/>
  <c r="E172" i="13"/>
  <c r="E91" i="13"/>
  <c r="E89" i="13"/>
  <c r="E85" i="13"/>
  <c r="E84" i="13"/>
  <c r="E131" i="15"/>
  <c r="F40" i="15"/>
  <c r="F39" i="15"/>
  <c r="F38" i="15"/>
  <c r="F37" i="15"/>
  <c r="E34" i="15"/>
  <c r="E27" i="15"/>
  <c r="D25" i="15"/>
  <c r="G3" i="15"/>
  <c r="E104" i="4"/>
  <c r="F123" i="1"/>
  <c r="E122" i="1"/>
  <c r="F63" i="1"/>
  <c r="F61" i="1"/>
  <c r="R35" i="1"/>
  <c r="M35" i="1"/>
  <c r="E32" i="1"/>
  <c r="E31" i="1"/>
  <c r="E30" i="1"/>
  <c r="R16" i="1"/>
  <c r="M16" i="1"/>
  <c r="E13" i="1"/>
  <c r="E36" i="6"/>
  <c r="B15" i="19"/>
  <c r="B9" i="19"/>
  <c r="A174" i="2" l="1"/>
  <c r="A173" i="2"/>
  <c r="A161" i="2"/>
  <c r="A149" i="2"/>
  <c r="A148" i="2"/>
  <c r="A147" i="2"/>
  <c r="A132" i="2"/>
  <c r="A131" i="2"/>
  <c r="A128" i="2"/>
  <c r="A127" i="2"/>
  <c r="A126" i="2"/>
  <c r="Q1093" i="16" l="1"/>
  <c r="E1091" i="16"/>
  <c r="F1089" i="16"/>
  <c r="Q1085" i="16"/>
  <c r="E1083" i="16"/>
  <c r="E1081" i="16"/>
  <c r="E1080" i="16"/>
  <c r="E1077" i="16"/>
  <c r="E1075" i="16"/>
  <c r="E1072" i="16"/>
  <c r="E1071" i="16"/>
  <c r="E1069" i="16"/>
  <c r="D1064" i="16"/>
  <c r="F990" i="16"/>
  <c r="Q986" i="16"/>
  <c r="E984" i="16"/>
  <c r="F981" i="16"/>
  <c r="J979" i="16"/>
  <c r="E979" i="16"/>
  <c r="F977" i="16"/>
  <c r="Q973" i="16"/>
  <c r="F971" i="16"/>
  <c r="F969" i="16"/>
  <c r="W968" i="16"/>
  <c r="W969" i="16" s="1"/>
  <c r="V968" i="16"/>
  <c r="W975" i="16" s="1"/>
  <c r="W979" i="16" s="1"/>
  <c r="W982" i="16" s="1"/>
  <c r="F968" i="16"/>
  <c r="M967" i="16"/>
  <c r="K967" i="16"/>
  <c r="I967" i="16"/>
  <c r="E966" i="16"/>
  <c r="E963" i="16"/>
  <c r="E962" i="16"/>
  <c r="E961" i="16"/>
  <c r="F957" i="16"/>
  <c r="W955" i="16"/>
  <c r="W958" i="16" s="1"/>
  <c r="J955" i="16"/>
  <c r="E955" i="16"/>
  <c r="F953" i="16"/>
  <c r="Q949" i="16"/>
  <c r="F947" i="16"/>
  <c r="F944" i="16"/>
  <c r="F943" i="16"/>
  <c r="W942" i="16"/>
  <c r="W943" i="16" s="1"/>
  <c r="W944" i="16" s="1"/>
  <c r="F942" i="16"/>
  <c r="F941" i="16"/>
  <c r="W945" i="16"/>
  <c r="F940" i="16"/>
  <c r="M938" i="16"/>
  <c r="K938" i="16"/>
  <c r="I938" i="16"/>
  <c r="H938" i="16"/>
  <c r="E937" i="16"/>
  <c r="E936" i="16"/>
  <c r="F932" i="16"/>
  <c r="Q928" i="16"/>
  <c r="E926" i="16"/>
  <c r="E925" i="16"/>
  <c r="D923" i="16"/>
  <c r="Q918" i="16"/>
  <c r="F913" i="16"/>
  <c r="W911" i="16"/>
  <c r="W914" i="16" s="1"/>
  <c r="J911" i="16"/>
  <c r="E911" i="16"/>
  <c r="F909" i="16"/>
  <c r="Q905" i="16"/>
  <c r="F903" i="16"/>
  <c r="F900" i="16"/>
  <c r="M898" i="16"/>
  <c r="K898" i="16"/>
  <c r="I898" i="16"/>
  <c r="E897" i="16"/>
  <c r="E895" i="16"/>
  <c r="E894" i="16"/>
  <c r="E891" i="16"/>
  <c r="E890" i="16"/>
  <c r="E888" i="16"/>
  <c r="E884" i="16"/>
  <c r="E882" i="16"/>
  <c r="D877" i="16"/>
  <c r="C761" i="16"/>
  <c r="C877" i="16" s="1"/>
  <c r="M877" i="16" s="1"/>
  <c r="F757" i="16"/>
  <c r="Q753" i="16"/>
  <c r="E751" i="16"/>
  <c r="F748" i="16"/>
  <c r="J746" i="16"/>
  <c r="E746" i="16"/>
  <c r="F744" i="16"/>
  <c r="Q740" i="16"/>
  <c r="F738" i="16"/>
  <c r="F736" i="16"/>
  <c r="W735" i="16"/>
  <c r="W736" i="16" s="1"/>
  <c r="V735" i="16"/>
  <c r="W742" i="16" s="1"/>
  <c r="W746" i="16" s="1"/>
  <c r="W749" i="16" s="1"/>
  <c r="F735" i="16"/>
  <c r="M734" i="16"/>
  <c r="K734" i="16"/>
  <c r="I734" i="16"/>
  <c r="E733" i="16"/>
  <c r="E730" i="16"/>
  <c r="E729" i="16"/>
  <c r="E728" i="16"/>
  <c r="F724" i="16"/>
  <c r="W722" i="16"/>
  <c r="W725" i="16" s="1"/>
  <c r="J722" i="16"/>
  <c r="E722" i="16"/>
  <c r="F720" i="16"/>
  <c r="Q716" i="16"/>
  <c r="F714" i="16"/>
  <c r="F711" i="16"/>
  <c r="F710" i="16"/>
  <c r="W709" i="16"/>
  <c r="W710" i="16" s="1"/>
  <c r="W711" i="16" s="1"/>
  <c r="F709" i="16"/>
  <c r="F708" i="16"/>
  <c r="W712" i="16"/>
  <c r="F707" i="16"/>
  <c r="M705" i="16"/>
  <c r="K705" i="16"/>
  <c r="I705" i="16"/>
  <c r="H705" i="16"/>
  <c r="F704" i="16"/>
  <c r="F703" i="16"/>
  <c r="E701" i="16"/>
  <c r="E700" i="16"/>
  <c r="E699" i="16"/>
  <c r="F695" i="16"/>
  <c r="Q691" i="16"/>
  <c r="E689" i="16"/>
  <c r="E688" i="16"/>
  <c r="D686" i="16"/>
  <c r="Q681" i="16"/>
  <c r="F676" i="16"/>
  <c r="W674" i="16"/>
  <c r="W677" i="16" s="1"/>
  <c r="J674" i="16"/>
  <c r="E674" i="16"/>
  <c r="F672" i="16"/>
  <c r="Q668" i="16"/>
  <c r="F666" i="16"/>
  <c r="F663" i="16"/>
  <c r="M661" i="16"/>
  <c r="K661" i="16"/>
  <c r="I661" i="16"/>
  <c r="F660" i="16"/>
  <c r="F659" i="16"/>
  <c r="E657" i="16"/>
  <c r="E656" i="16"/>
  <c r="E654" i="16"/>
  <c r="E653" i="16"/>
  <c r="E650" i="16"/>
  <c r="E649" i="16"/>
  <c r="E647" i="16"/>
  <c r="E644" i="16"/>
  <c r="F643" i="16"/>
  <c r="F642" i="16"/>
  <c r="F641" i="16"/>
  <c r="F640" i="16"/>
  <c r="E639" i="16"/>
  <c r="E638" i="16"/>
  <c r="E636" i="16"/>
  <c r="P631" i="16"/>
  <c r="Q632" i="16" s="1"/>
  <c r="Q731" i="16" s="1"/>
  <c r="M631" i="16"/>
  <c r="I631" i="16"/>
  <c r="D631" i="16"/>
  <c r="F627" i="16"/>
  <c r="Q623" i="16"/>
  <c r="E621" i="16"/>
  <c r="F618" i="16"/>
  <c r="J616" i="16"/>
  <c r="E616" i="16"/>
  <c r="F614" i="16"/>
  <c r="Q610" i="16"/>
  <c r="F608" i="16"/>
  <c r="F606" i="16"/>
  <c r="W605" i="16"/>
  <c r="W606" i="16" s="1"/>
  <c r="F605" i="16"/>
  <c r="F604" i="16"/>
  <c r="W603" i="16"/>
  <c r="W604" i="16" s="1"/>
  <c r="F603" i="16"/>
  <c r="F602" i="16"/>
  <c r="W601" i="16"/>
  <c r="W602" i="16" s="1"/>
  <c r="F601" i="16"/>
  <c r="F600" i="16"/>
  <c r="W599" i="16"/>
  <c r="W600" i="16" s="1"/>
  <c r="F599" i="16"/>
  <c r="F598" i="16"/>
  <c r="W597" i="16"/>
  <c r="W598" i="16" s="1"/>
  <c r="V597" i="16"/>
  <c r="V599" i="16" s="1"/>
  <c r="V601" i="16" s="1"/>
  <c r="V603" i="16" s="1"/>
  <c r="V605" i="16" s="1"/>
  <c r="F597" i="16"/>
  <c r="M596" i="16"/>
  <c r="K596" i="16"/>
  <c r="I596" i="16"/>
  <c r="H596" i="16"/>
  <c r="E595" i="16"/>
  <c r="E592" i="16"/>
  <c r="E590" i="16"/>
  <c r="F586" i="16"/>
  <c r="W584" i="16"/>
  <c r="W587" i="16" s="1"/>
  <c r="J584" i="16"/>
  <c r="E584" i="16"/>
  <c r="F582" i="16"/>
  <c r="Q578" i="16"/>
  <c r="F576" i="16"/>
  <c r="F573" i="16"/>
  <c r="M572" i="16"/>
  <c r="K572" i="16"/>
  <c r="I572" i="16"/>
  <c r="E571" i="16"/>
  <c r="E569" i="16"/>
  <c r="F565" i="16"/>
  <c r="W563" i="16"/>
  <c r="W566" i="16" s="1"/>
  <c r="J563" i="16"/>
  <c r="E563" i="16"/>
  <c r="F561" i="16"/>
  <c r="Q557" i="16"/>
  <c r="F555" i="16"/>
  <c r="F552" i="16"/>
  <c r="F551" i="16"/>
  <c r="W550" i="16"/>
  <c r="W551" i="16" s="1"/>
  <c r="W552" i="16" s="1"/>
  <c r="F550" i="16"/>
  <c r="F549" i="16"/>
  <c r="W553" i="16"/>
  <c r="F548" i="16"/>
  <c r="M546" i="16"/>
  <c r="K546" i="16"/>
  <c r="I546" i="16"/>
  <c r="H546" i="16"/>
  <c r="E545" i="16"/>
  <c r="F540" i="16"/>
  <c r="Q536" i="16"/>
  <c r="E534" i="16"/>
  <c r="D532" i="16"/>
  <c r="Q527" i="16"/>
  <c r="F522" i="16"/>
  <c r="W520" i="16"/>
  <c r="W523" i="16" s="1"/>
  <c r="J520" i="16"/>
  <c r="E520" i="16"/>
  <c r="F518" i="16"/>
  <c r="Q514" i="16"/>
  <c r="F512" i="16"/>
  <c r="F510" i="16"/>
  <c r="F509" i="16"/>
  <c r="M508" i="16"/>
  <c r="K508" i="16"/>
  <c r="I508" i="16"/>
  <c r="E507" i="16"/>
  <c r="E505" i="16"/>
  <c r="E502" i="16"/>
  <c r="E500" i="16"/>
  <c r="E496" i="16"/>
  <c r="E494" i="16"/>
  <c r="D491" i="16"/>
  <c r="F487" i="16"/>
  <c r="Q483" i="16"/>
  <c r="E481" i="16"/>
  <c r="F478" i="16"/>
  <c r="J476" i="16"/>
  <c r="E476" i="16"/>
  <c r="F474" i="16"/>
  <c r="Q470" i="16"/>
  <c r="F468" i="16"/>
  <c r="F466" i="16"/>
  <c r="W465" i="16"/>
  <c r="W466" i="16" s="1"/>
  <c r="F464" i="16"/>
  <c r="W463" i="16"/>
  <c r="W464" i="16" s="1"/>
  <c r="F463" i="16"/>
  <c r="F462" i="16"/>
  <c r="W461" i="16"/>
  <c r="W462" i="16" s="1"/>
  <c r="F461" i="16"/>
  <c r="F460" i="16"/>
  <c r="W459" i="16"/>
  <c r="W460" i="16" s="1"/>
  <c r="F459" i="16"/>
  <c r="F458" i="16"/>
  <c r="W457" i="16"/>
  <c r="W458" i="16" s="1"/>
  <c r="V457" i="16"/>
  <c r="V459" i="16" s="1"/>
  <c r="V461" i="16" s="1"/>
  <c r="V463" i="16" s="1"/>
  <c r="V465" i="16" s="1"/>
  <c r="F457" i="16"/>
  <c r="M456" i="16"/>
  <c r="K456" i="16"/>
  <c r="I456" i="16"/>
  <c r="H456" i="16"/>
  <c r="E455" i="16"/>
  <c r="E452" i="16"/>
  <c r="E450" i="16"/>
  <c r="F446" i="16"/>
  <c r="W444" i="16"/>
  <c r="W447" i="16" s="1"/>
  <c r="J444" i="16"/>
  <c r="E444" i="16"/>
  <c r="F442" i="16"/>
  <c r="Q438" i="16"/>
  <c r="F436" i="16"/>
  <c r="F433" i="16"/>
  <c r="M432" i="16"/>
  <c r="K432" i="16"/>
  <c r="I432" i="16"/>
  <c r="E431" i="16"/>
  <c r="E429" i="16"/>
  <c r="F425" i="16"/>
  <c r="W423" i="16"/>
  <c r="W426" i="16" s="1"/>
  <c r="J423" i="16"/>
  <c r="E423" i="16"/>
  <c r="F421" i="16"/>
  <c r="Q417" i="16"/>
  <c r="F415" i="16"/>
  <c r="F412" i="16"/>
  <c r="F411" i="16"/>
  <c r="W410" i="16"/>
  <c r="W411" i="16" s="1"/>
  <c r="W412" i="16" s="1"/>
  <c r="F410" i="16"/>
  <c r="F409" i="16"/>
  <c r="W413" i="16"/>
  <c r="F408" i="16"/>
  <c r="M406" i="16"/>
  <c r="K406" i="16"/>
  <c r="I406" i="16"/>
  <c r="H406" i="16"/>
  <c r="E405" i="16"/>
  <c r="F400" i="16"/>
  <c r="Q396" i="16"/>
  <c r="E394" i="16"/>
  <c r="D392" i="16"/>
  <c r="Q387" i="16"/>
  <c r="F382" i="16"/>
  <c r="W380" i="16"/>
  <c r="W383" i="16" s="1"/>
  <c r="J380" i="16"/>
  <c r="E380" i="16"/>
  <c r="F378" i="16"/>
  <c r="Q374" i="16"/>
  <c r="F372" i="16"/>
  <c r="F370" i="16"/>
  <c r="F369" i="16"/>
  <c r="M368" i="16"/>
  <c r="K368" i="16"/>
  <c r="I368" i="16"/>
  <c r="E367" i="16"/>
  <c r="E365" i="16"/>
  <c r="E362" i="16"/>
  <c r="E360" i="16"/>
  <c r="E356" i="16"/>
  <c r="E354" i="16"/>
  <c r="D351" i="16"/>
  <c r="C211" i="16"/>
  <c r="C351" i="16" s="1"/>
  <c r="F347" i="16"/>
  <c r="Q343" i="16"/>
  <c r="E341" i="16"/>
  <c r="F338" i="16"/>
  <c r="J336" i="16"/>
  <c r="E336" i="16"/>
  <c r="F334" i="16"/>
  <c r="Q330" i="16"/>
  <c r="F328" i="16"/>
  <c r="F326" i="16"/>
  <c r="W325" i="16"/>
  <c r="W326" i="16" s="1"/>
  <c r="F325" i="16"/>
  <c r="F324" i="16"/>
  <c r="W323" i="16"/>
  <c r="W324" i="16" s="1"/>
  <c r="F323" i="16"/>
  <c r="F322" i="16"/>
  <c r="W321" i="16"/>
  <c r="W322" i="16" s="1"/>
  <c r="F321" i="16"/>
  <c r="F320" i="16"/>
  <c r="W319" i="16"/>
  <c r="W320" i="16" s="1"/>
  <c r="F319" i="16"/>
  <c r="F318" i="16"/>
  <c r="W317" i="16"/>
  <c r="W318" i="16" s="1"/>
  <c r="V317" i="16"/>
  <c r="W332" i="16" s="1"/>
  <c r="F317" i="16"/>
  <c r="M316" i="16"/>
  <c r="K316" i="16"/>
  <c r="I316" i="16"/>
  <c r="H316" i="16"/>
  <c r="E315" i="16"/>
  <c r="E312" i="16"/>
  <c r="E310" i="16"/>
  <c r="F306" i="16"/>
  <c r="W304" i="16"/>
  <c r="W307" i="16" s="1"/>
  <c r="J304" i="16"/>
  <c r="E304" i="16"/>
  <c r="F302" i="16"/>
  <c r="Q298" i="16"/>
  <c r="F296" i="16"/>
  <c r="F293" i="16"/>
  <c r="M292" i="16"/>
  <c r="K292" i="16"/>
  <c r="I292" i="16"/>
  <c r="E291" i="16"/>
  <c r="E289" i="16"/>
  <c r="F285" i="16"/>
  <c r="W283" i="16"/>
  <c r="W286" i="16" s="1"/>
  <c r="J283" i="16"/>
  <c r="E283" i="16"/>
  <c r="F281" i="16"/>
  <c r="Q277" i="16"/>
  <c r="F275" i="16"/>
  <c r="F272" i="16"/>
  <c r="F271" i="16"/>
  <c r="W270" i="16"/>
  <c r="W271" i="16" s="1"/>
  <c r="W272" i="16" s="1"/>
  <c r="F270" i="16"/>
  <c r="F269" i="16"/>
  <c r="W273" i="16"/>
  <c r="F268" i="16"/>
  <c r="M266" i="16"/>
  <c r="K266" i="16"/>
  <c r="I266" i="16"/>
  <c r="H266" i="16"/>
  <c r="E265" i="16"/>
  <c r="F260" i="16"/>
  <c r="Q256" i="16"/>
  <c r="E254" i="16"/>
  <c r="D252" i="16"/>
  <c r="Q247" i="16"/>
  <c r="F242" i="16"/>
  <c r="W240" i="16"/>
  <c r="W243" i="16" s="1"/>
  <c r="J240" i="16"/>
  <c r="E240" i="16"/>
  <c r="F238" i="16"/>
  <c r="Q234" i="16"/>
  <c r="F232" i="16"/>
  <c r="F230" i="16"/>
  <c r="F229" i="16"/>
  <c r="M228" i="16"/>
  <c r="K228" i="16"/>
  <c r="I228" i="16"/>
  <c r="E227" i="16"/>
  <c r="E225" i="16"/>
  <c r="E222" i="16"/>
  <c r="E220" i="16"/>
  <c r="E216" i="16"/>
  <c r="E214" i="16"/>
  <c r="D211" i="16"/>
  <c r="F2148" i="13"/>
  <c r="J2146" i="13"/>
  <c r="E2146" i="13"/>
  <c r="F2144" i="13"/>
  <c r="Q2140" i="13"/>
  <c r="F2138" i="13"/>
  <c r="F2136" i="13"/>
  <c r="F2135" i="13"/>
  <c r="F2134" i="13"/>
  <c r="F2133" i="13"/>
  <c r="F2132" i="13"/>
  <c r="F2131" i="13"/>
  <c r="F2130" i="13"/>
  <c r="F2129" i="13"/>
  <c r="F2128" i="13"/>
  <c r="F2127" i="13"/>
  <c r="F2126" i="13"/>
  <c r="F2125" i="13"/>
  <c r="F2124" i="13"/>
  <c r="F2123" i="13"/>
  <c r="W2122" i="13"/>
  <c r="W2123" i="13" s="1"/>
  <c r="W2124" i="13" s="1"/>
  <c r="F2122" i="13"/>
  <c r="M2121" i="13"/>
  <c r="K2121" i="13"/>
  <c r="I2121" i="13"/>
  <c r="E2120" i="13"/>
  <c r="Q2118" i="13"/>
  <c r="E2117" i="13"/>
  <c r="E2116" i="13"/>
  <c r="Q2111" i="13"/>
  <c r="F2109" i="13"/>
  <c r="E2107" i="13"/>
  <c r="F2105" i="13"/>
  <c r="Q2101" i="13"/>
  <c r="E2099" i="13"/>
  <c r="F2096" i="13"/>
  <c r="J2094" i="13"/>
  <c r="E2094" i="13"/>
  <c r="F2092" i="13"/>
  <c r="Q2088" i="13"/>
  <c r="F2086" i="13"/>
  <c r="F2084" i="13"/>
  <c r="F2083" i="13"/>
  <c r="F2082" i="13"/>
  <c r="F2081" i="13"/>
  <c r="W2080" i="13"/>
  <c r="W2081" i="13" s="1"/>
  <c r="W2082" i="13" s="1"/>
  <c r="W2083" i="13" s="1"/>
  <c r="W2084" i="13" s="1"/>
  <c r="W2090" i="13" s="1"/>
  <c r="F2080" i="13"/>
  <c r="M2079" i="13"/>
  <c r="K2079" i="13"/>
  <c r="I2079" i="13"/>
  <c r="E2078" i="13"/>
  <c r="Q2076" i="13"/>
  <c r="E2075" i="13"/>
  <c r="E2074" i="13"/>
  <c r="F2070" i="13"/>
  <c r="W2068" i="13"/>
  <c r="W2071" i="13" s="1"/>
  <c r="J2068" i="13"/>
  <c r="E2068" i="13"/>
  <c r="F2066" i="13"/>
  <c r="Q2062" i="13"/>
  <c r="F2060" i="13"/>
  <c r="F2058" i="13"/>
  <c r="M2055" i="13"/>
  <c r="K2055" i="13"/>
  <c r="I2055" i="13"/>
  <c r="E2054" i="13"/>
  <c r="F2049" i="13"/>
  <c r="W2047" i="13"/>
  <c r="W2049" i="13" s="1"/>
  <c r="E2045" i="13"/>
  <c r="F2043" i="13"/>
  <c r="Q2039" i="13"/>
  <c r="F2037" i="13"/>
  <c r="F2035" i="13"/>
  <c r="F2034" i="13"/>
  <c r="F2033" i="13"/>
  <c r="W2032" i="13"/>
  <c r="W2033" i="13" s="1"/>
  <c r="W2034" i="13" s="1"/>
  <c r="W2035" i="13" s="1"/>
  <c r="W2041" i="13" s="1"/>
  <c r="W2043" i="13" s="1"/>
  <c r="F2032" i="13"/>
  <c r="M2031" i="13"/>
  <c r="K2031" i="13"/>
  <c r="I2031" i="13"/>
  <c r="E2029" i="13"/>
  <c r="F2027" i="13"/>
  <c r="Q2023" i="13"/>
  <c r="E2021" i="13"/>
  <c r="E2020" i="13"/>
  <c r="D2018" i="13"/>
  <c r="W2015" i="13"/>
  <c r="Q2013" i="13"/>
  <c r="F2011" i="13"/>
  <c r="E2009" i="13"/>
  <c r="F2005" i="13"/>
  <c r="F2003" i="13"/>
  <c r="W2002" i="13"/>
  <c r="W2006" i="13" s="1"/>
  <c r="J2002" i="13"/>
  <c r="E2002" i="13"/>
  <c r="F2000" i="13"/>
  <c r="Q1996" i="13"/>
  <c r="F1994" i="13"/>
  <c r="F1992" i="13"/>
  <c r="M1991" i="13"/>
  <c r="K1991" i="13"/>
  <c r="I1991" i="13"/>
  <c r="E1990" i="13"/>
  <c r="Q1989" i="13"/>
  <c r="F1981" i="13"/>
  <c r="W1979" i="13"/>
  <c r="W1982" i="13" s="1"/>
  <c r="J1979" i="13"/>
  <c r="E1979" i="13"/>
  <c r="F1977" i="13"/>
  <c r="Q1973" i="13"/>
  <c r="F1972" i="13"/>
  <c r="F1970" i="13"/>
  <c r="F1968" i="13"/>
  <c r="F1966" i="13"/>
  <c r="M1965" i="13"/>
  <c r="K1965" i="13"/>
  <c r="I1965" i="13"/>
  <c r="E1964" i="13"/>
  <c r="E1962" i="13"/>
  <c r="E1959" i="13"/>
  <c r="E1957" i="13"/>
  <c r="E1953" i="13"/>
  <c r="E1951" i="13"/>
  <c r="E1949" i="13"/>
  <c r="D1948" i="13"/>
  <c r="F1943" i="13"/>
  <c r="J1941" i="13"/>
  <c r="E1941" i="13"/>
  <c r="F1939" i="13"/>
  <c r="Q1935" i="13"/>
  <c r="F1933" i="13"/>
  <c r="F1931" i="13"/>
  <c r="F1930" i="13"/>
  <c r="F1929" i="13"/>
  <c r="F1928" i="13"/>
  <c r="F1927" i="13"/>
  <c r="F1926" i="13"/>
  <c r="F1925" i="13"/>
  <c r="F1924" i="13"/>
  <c r="F1923" i="13"/>
  <c r="F1922" i="13"/>
  <c r="F1921" i="13"/>
  <c r="F1920" i="13"/>
  <c r="F1919" i="13"/>
  <c r="F1918" i="13"/>
  <c r="W1917" i="13"/>
  <c r="W1918" i="13" s="1"/>
  <c r="W1919" i="13" s="1"/>
  <c r="F1917" i="13"/>
  <c r="M1916" i="13"/>
  <c r="K1916" i="13"/>
  <c r="I1916" i="13"/>
  <c r="E1915" i="13"/>
  <c r="Q1913" i="13"/>
  <c r="E1912" i="13"/>
  <c r="E1911" i="13"/>
  <c r="Q1906" i="13"/>
  <c r="F1904" i="13"/>
  <c r="E1902" i="13"/>
  <c r="F1900" i="13"/>
  <c r="Q1896" i="13"/>
  <c r="E1894" i="13"/>
  <c r="F1891" i="13"/>
  <c r="J1889" i="13"/>
  <c r="E1889" i="13"/>
  <c r="F1887" i="13"/>
  <c r="Q1883" i="13"/>
  <c r="F1881" i="13"/>
  <c r="F1879" i="13"/>
  <c r="F1878" i="13"/>
  <c r="F1877" i="13"/>
  <c r="F1876" i="13"/>
  <c r="W1875" i="13"/>
  <c r="W1876" i="13" s="1"/>
  <c r="W1877" i="13" s="1"/>
  <c r="W1878" i="13" s="1"/>
  <c r="W1879" i="13" s="1"/>
  <c r="W1885" i="13" s="1"/>
  <c r="F1875" i="13"/>
  <c r="M1874" i="13"/>
  <c r="K1874" i="13"/>
  <c r="I1874" i="13"/>
  <c r="E1873" i="13"/>
  <c r="Q1871" i="13"/>
  <c r="E1870" i="13"/>
  <c r="E1869" i="13"/>
  <c r="F1865" i="13"/>
  <c r="W1863" i="13"/>
  <c r="W1866" i="13" s="1"/>
  <c r="J1863" i="13"/>
  <c r="E1863" i="13"/>
  <c r="F1861" i="13"/>
  <c r="Q1857" i="13"/>
  <c r="F1855" i="13"/>
  <c r="F1853" i="13"/>
  <c r="M1850" i="13"/>
  <c r="K1850" i="13"/>
  <c r="I1850" i="13"/>
  <c r="E1849" i="13"/>
  <c r="F1844" i="13"/>
  <c r="W1842" i="13"/>
  <c r="W1844" i="13" s="1"/>
  <c r="E1840" i="13"/>
  <c r="F1838" i="13"/>
  <c r="Q1834" i="13"/>
  <c r="F1832" i="13"/>
  <c r="F1830" i="13"/>
  <c r="F1829" i="13"/>
  <c r="F1828" i="13"/>
  <c r="W1827" i="13"/>
  <c r="W1828" i="13" s="1"/>
  <c r="W1829" i="13" s="1"/>
  <c r="W1830" i="13" s="1"/>
  <c r="W1836" i="13" s="1"/>
  <c r="W1838" i="13" s="1"/>
  <c r="F1827" i="13"/>
  <c r="M1826" i="13"/>
  <c r="K1826" i="13"/>
  <c r="I1826" i="13"/>
  <c r="E1824" i="13"/>
  <c r="F1822" i="13"/>
  <c r="Q1818" i="13"/>
  <c r="E1816" i="13"/>
  <c r="E1815" i="13"/>
  <c r="D1813" i="13"/>
  <c r="W1810" i="13"/>
  <c r="Q1808" i="13"/>
  <c r="F1806" i="13"/>
  <c r="E1804" i="13"/>
  <c r="F1800" i="13"/>
  <c r="F1798" i="13"/>
  <c r="W1797" i="13"/>
  <c r="W1801" i="13" s="1"/>
  <c r="J1797" i="13"/>
  <c r="E1797" i="13"/>
  <c r="F1795" i="13"/>
  <c r="Q1791" i="13"/>
  <c r="F1789" i="13"/>
  <c r="F1787" i="13"/>
  <c r="M1786" i="13"/>
  <c r="K1786" i="13"/>
  <c r="I1786" i="13"/>
  <c r="E1785" i="13"/>
  <c r="Q1784" i="13"/>
  <c r="F1776" i="13"/>
  <c r="W1774" i="13"/>
  <c r="W1777" i="13" s="1"/>
  <c r="J1774" i="13"/>
  <c r="E1774" i="13"/>
  <c r="F1772" i="13"/>
  <c r="Q1768" i="13"/>
  <c r="F1767" i="13"/>
  <c r="F1765" i="13"/>
  <c r="F1763" i="13"/>
  <c r="F1761" i="13"/>
  <c r="M1760" i="13"/>
  <c r="K1760" i="13"/>
  <c r="I1760" i="13"/>
  <c r="E1759" i="13"/>
  <c r="E1757" i="13"/>
  <c r="E1754" i="13"/>
  <c r="E1752" i="13"/>
  <c r="E1748" i="13"/>
  <c r="E1746" i="13"/>
  <c r="E1744" i="13"/>
  <c r="D1743" i="13"/>
  <c r="F1738" i="13"/>
  <c r="J1736" i="13"/>
  <c r="E1736" i="13"/>
  <c r="F1734" i="13"/>
  <c r="Q1730" i="13"/>
  <c r="F1728" i="13"/>
  <c r="F1726" i="13"/>
  <c r="F1725" i="13"/>
  <c r="F1724" i="13"/>
  <c r="F1723" i="13"/>
  <c r="F1722" i="13"/>
  <c r="F1721" i="13"/>
  <c r="F1720" i="13"/>
  <c r="F1719" i="13"/>
  <c r="F1718" i="13"/>
  <c r="F1717" i="13"/>
  <c r="F1716" i="13"/>
  <c r="F1715" i="13"/>
  <c r="F1714" i="13"/>
  <c r="F1713" i="13"/>
  <c r="W1712" i="13"/>
  <c r="W1713" i="13" s="1"/>
  <c r="W1714" i="13" s="1"/>
  <c r="F1712" i="13"/>
  <c r="M1711" i="13"/>
  <c r="K1711" i="13"/>
  <c r="I1711" i="13"/>
  <c r="E1710" i="13"/>
  <c r="Q1708" i="13"/>
  <c r="E1707" i="13"/>
  <c r="E1706" i="13"/>
  <c r="Q1701" i="13"/>
  <c r="F1699" i="13"/>
  <c r="E1697" i="13"/>
  <c r="F1695" i="13"/>
  <c r="Q1691" i="13"/>
  <c r="E1689" i="13"/>
  <c r="F1686" i="13"/>
  <c r="J1684" i="13"/>
  <c r="E1684" i="13"/>
  <c r="F1682" i="13"/>
  <c r="Q1678" i="13"/>
  <c r="F1676" i="13"/>
  <c r="F1674" i="13"/>
  <c r="F1673" i="13"/>
  <c r="F1672" i="13"/>
  <c r="F1671" i="13"/>
  <c r="W1670" i="13"/>
  <c r="W1671" i="13" s="1"/>
  <c r="W1672" i="13" s="1"/>
  <c r="W1673" i="13" s="1"/>
  <c r="W1674" i="13" s="1"/>
  <c r="W1680" i="13" s="1"/>
  <c r="F1670" i="13"/>
  <c r="M1669" i="13"/>
  <c r="K1669" i="13"/>
  <c r="I1669" i="13"/>
  <c r="E1668" i="13"/>
  <c r="Q1666" i="13"/>
  <c r="E1665" i="13"/>
  <c r="E1664" i="13"/>
  <c r="F1660" i="13"/>
  <c r="W1658" i="13"/>
  <c r="W1661" i="13" s="1"/>
  <c r="J1658" i="13"/>
  <c r="E1658" i="13"/>
  <c r="F1656" i="13"/>
  <c r="Q1652" i="13"/>
  <c r="F1650" i="13"/>
  <c r="F1648" i="13"/>
  <c r="M1645" i="13"/>
  <c r="K1645" i="13"/>
  <c r="I1645" i="13"/>
  <c r="E1644" i="13"/>
  <c r="F1639" i="13"/>
  <c r="W1637" i="13"/>
  <c r="W1639" i="13" s="1"/>
  <c r="E1635" i="13"/>
  <c r="F1633" i="13"/>
  <c r="Q1629" i="13"/>
  <c r="F1627" i="13"/>
  <c r="F1625" i="13"/>
  <c r="F1624" i="13"/>
  <c r="F1623" i="13"/>
  <c r="W1622" i="13"/>
  <c r="W1623" i="13" s="1"/>
  <c r="W1624" i="13" s="1"/>
  <c r="W1625" i="13" s="1"/>
  <c r="W1631" i="13" s="1"/>
  <c r="W1633" i="13" s="1"/>
  <c r="F1622" i="13"/>
  <c r="M1621" i="13"/>
  <c r="K1621" i="13"/>
  <c r="I1621" i="13"/>
  <c r="E1619" i="13"/>
  <c r="F1617" i="13"/>
  <c r="Q1613" i="13"/>
  <c r="E1611" i="13"/>
  <c r="E1610" i="13"/>
  <c r="D1608" i="13"/>
  <c r="W1605" i="13"/>
  <c r="Q1603" i="13"/>
  <c r="F1601" i="13"/>
  <c r="E1599" i="13"/>
  <c r="F1595" i="13"/>
  <c r="F1593" i="13"/>
  <c r="W1592" i="13"/>
  <c r="W1596" i="13" s="1"/>
  <c r="J1592" i="13"/>
  <c r="E1592" i="13"/>
  <c r="F1590" i="13"/>
  <c r="Q1586" i="13"/>
  <c r="F1584" i="13"/>
  <c r="F1582" i="13"/>
  <c r="M1581" i="13"/>
  <c r="K1581" i="13"/>
  <c r="I1581" i="13"/>
  <c r="E1580" i="13"/>
  <c r="Q1579" i="13"/>
  <c r="F1571" i="13"/>
  <c r="W1569" i="13"/>
  <c r="W1572" i="13" s="1"/>
  <c r="J1569" i="13"/>
  <c r="E1569" i="13"/>
  <c r="F1567" i="13"/>
  <c r="Q1563" i="13"/>
  <c r="F1562" i="13"/>
  <c r="F1560" i="13"/>
  <c r="F1558" i="13"/>
  <c r="F1556" i="13"/>
  <c r="M1555" i="13"/>
  <c r="K1555" i="13"/>
  <c r="I1555" i="13"/>
  <c r="E1554" i="13"/>
  <c r="E1552" i="13"/>
  <c r="E1549" i="13"/>
  <c r="E1547" i="13"/>
  <c r="E1543" i="13"/>
  <c r="E1541" i="13"/>
  <c r="E1539" i="13"/>
  <c r="D1538" i="13"/>
  <c r="F1533" i="13"/>
  <c r="J1531" i="13"/>
  <c r="E1531" i="13"/>
  <c r="F1529" i="13"/>
  <c r="Q1525" i="13"/>
  <c r="F1523" i="13"/>
  <c r="F1521" i="13"/>
  <c r="F1520" i="13"/>
  <c r="F1519" i="13"/>
  <c r="F1518" i="13"/>
  <c r="F1517" i="13"/>
  <c r="F1516" i="13"/>
  <c r="F1515" i="13"/>
  <c r="F1514" i="13"/>
  <c r="F1513" i="13"/>
  <c r="F1512" i="13"/>
  <c r="F1511" i="13"/>
  <c r="F1510" i="13"/>
  <c r="F1509" i="13"/>
  <c r="F1508" i="13"/>
  <c r="W1507" i="13"/>
  <c r="W1508" i="13" s="1"/>
  <c r="W1509" i="13" s="1"/>
  <c r="F1507" i="13"/>
  <c r="M1506" i="13"/>
  <c r="K1506" i="13"/>
  <c r="I1506" i="13"/>
  <c r="E1505" i="13"/>
  <c r="Q1503" i="13"/>
  <c r="E1502" i="13"/>
  <c r="E1501" i="13"/>
  <c r="Q1496" i="13"/>
  <c r="F1494" i="13"/>
  <c r="E1492" i="13"/>
  <c r="F1490" i="13"/>
  <c r="Q1486" i="13"/>
  <c r="E1484" i="13"/>
  <c r="F1481" i="13"/>
  <c r="J1479" i="13"/>
  <c r="E1479" i="13"/>
  <c r="F1477" i="13"/>
  <c r="Q1473" i="13"/>
  <c r="F1471" i="13"/>
  <c r="F1469" i="13"/>
  <c r="F1468" i="13"/>
  <c r="F1467" i="13"/>
  <c r="F1466" i="13"/>
  <c r="W1465" i="13"/>
  <c r="W1466" i="13" s="1"/>
  <c r="W1467" i="13" s="1"/>
  <c r="W1468" i="13" s="1"/>
  <c r="W1469" i="13" s="1"/>
  <c r="W1475" i="13" s="1"/>
  <c r="F1465" i="13"/>
  <c r="M1464" i="13"/>
  <c r="K1464" i="13"/>
  <c r="I1464" i="13"/>
  <c r="E1463" i="13"/>
  <c r="Q1461" i="13"/>
  <c r="E1460" i="13"/>
  <c r="E1459" i="13"/>
  <c r="F1455" i="13"/>
  <c r="W1453" i="13"/>
  <c r="W1456" i="13" s="1"/>
  <c r="J1453" i="13"/>
  <c r="E1453" i="13"/>
  <c r="F1451" i="13"/>
  <c r="Q1447" i="13"/>
  <c r="F1445" i="13"/>
  <c r="F1443" i="13"/>
  <c r="M1440" i="13"/>
  <c r="K1440" i="13"/>
  <c r="I1440" i="13"/>
  <c r="E1439" i="13"/>
  <c r="F1434" i="13"/>
  <c r="W1432" i="13"/>
  <c r="W1434" i="13" s="1"/>
  <c r="E1430" i="13"/>
  <c r="F1428" i="13"/>
  <c r="Q1424" i="13"/>
  <c r="F1422" i="13"/>
  <c r="F1420" i="13"/>
  <c r="F1419" i="13"/>
  <c r="F1418" i="13"/>
  <c r="W1417" i="13"/>
  <c r="W1418" i="13" s="1"/>
  <c r="W1419" i="13" s="1"/>
  <c r="W1420" i="13" s="1"/>
  <c r="W1426" i="13" s="1"/>
  <c r="W1428" i="13" s="1"/>
  <c r="F1417" i="13"/>
  <c r="M1416" i="13"/>
  <c r="K1416" i="13"/>
  <c r="I1416" i="13"/>
  <c r="E1414" i="13"/>
  <c r="F1412" i="13"/>
  <c r="Q1408" i="13"/>
  <c r="E1406" i="13"/>
  <c r="E1405" i="13"/>
  <c r="D1403" i="13"/>
  <c r="W1400" i="13"/>
  <c r="Q1398" i="13"/>
  <c r="F1396" i="13"/>
  <c r="E1394" i="13"/>
  <c r="F1390" i="13"/>
  <c r="F1388" i="13"/>
  <c r="W1387" i="13"/>
  <c r="W1391" i="13" s="1"/>
  <c r="J1387" i="13"/>
  <c r="E1387" i="13"/>
  <c r="F1385" i="13"/>
  <c r="Q1381" i="13"/>
  <c r="F1379" i="13"/>
  <c r="F1377" i="13"/>
  <c r="M1376" i="13"/>
  <c r="K1376" i="13"/>
  <c r="I1376" i="13"/>
  <c r="E1375" i="13"/>
  <c r="Q1374" i="13"/>
  <c r="F1366" i="13"/>
  <c r="W1364" i="13"/>
  <c r="W1367" i="13" s="1"/>
  <c r="J1364" i="13"/>
  <c r="E1364" i="13"/>
  <c r="F1362" i="13"/>
  <c r="Q1358" i="13"/>
  <c r="F1357" i="13"/>
  <c r="F1355" i="13"/>
  <c r="F1353" i="13"/>
  <c r="F1351" i="13"/>
  <c r="M1350" i="13"/>
  <c r="K1350" i="13"/>
  <c r="I1350" i="13"/>
  <c r="E1349" i="13"/>
  <c r="E1347" i="13"/>
  <c r="E1344" i="13"/>
  <c r="E1342" i="13"/>
  <c r="E1338" i="13"/>
  <c r="E1336" i="13"/>
  <c r="E1334" i="13"/>
  <c r="D1333" i="13"/>
  <c r="F1328" i="13"/>
  <c r="J1326" i="13"/>
  <c r="E1326" i="13"/>
  <c r="F1324" i="13"/>
  <c r="Q1320" i="13"/>
  <c r="F1318" i="13"/>
  <c r="F1316" i="13"/>
  <c r="F1315" i="13"/>
  <c r="F1314" i="13"/>
  <c r="F1313" i="13"/>
  <c r="F1312" i="13"/>
  <c r="F1311" i="13"/>
  <c r="F1310" i="13"/>
  <c r="F1309" i="13"/>
  <c r="F1308" i="13"/>
  <c r="F1307" i="13"/>
  <c r="F1306" i="13"/>
  <c r="F1305" i="13"/>
  <c r="F1304" i="13"/>
  <c r="F1303" i="13"/>
  <c r="W1302" i="13"/>
  <c r="W1303" i="13" s="1"/>
  <c r="W1304" i="13" s="1"/>
  <c r="F1302" i="13"/>
  <c r="M1301" i="13"/>
  <c r="K1301" i="13"/>
  <c r="I1301" i="13"/>
  <c r="E1300" i="13"/>
  <c r="Q1298" i="13"/>
  <c r="E1297" i="13"/>
  <c r="E1296" i="13"/>
  <c r="Q1291" i="13"/>
  <c r="F1289" i="13"/>
  <c r="E1287" i="13"/>
  <c r="F1285" i="13"/>
  <c r="Q1281" i="13"/>
  <c r="E1279" i="13"/>
  <c r="F1276" i="13"/>
  <c r="J1274" i="13"/>
  <c r="E1274" i="13"/>
  <c r="F1272" i="13"/>
  <c r="Q1268" i="13"/>
  <c r="F1266" i="13"/>
  <c r="F1264" i="13"/>
  <c r="F1263" i="13"/>
  <c r="F1262" i="13"/>
  <c r="F1261" i="13"/>
  <c r="W1260" i="13"/>
  <c r="W1261" i="13" s="1"/>
  <c r="W1262" i="13" s="1"/>
  <c r="W1263" i="13" s="1"/>
  <c r="W1264" i="13" s="1"/>
  <c r="W1270" i="13" s="1"/>
  <c r="F1260" i="13"/>
  <c r="M1259" i="13"/>
  <c r="K1259" i="13"/>
  <c r="I1259" i="13"/>
  <c r="E1258" i="13"/>
  <c r="Q1256" i="13"/>
  <c r="E1255" i="13"/>
  <c r="E1254" i="13"/>
  <c r="F1250" i="13"/>
  <c r="W1248" i="13"/>
  <c r="W1251" i="13" s="1"/>
  <c r="J1248" i="13"/>
  <c r="E1248" i="13"/>
  <c r="F1246" i="13"/>
  <c r="Q1242" i="13"/>
  <c r="F1240" i="13"/>
  <c r="F1238" i="13"/>
  <c r="M1235" i="13"/>
  <c r="K1235" i="13"/>
  <c r="I1235" i="13"/>
  <c r="E1234" i="13"/>
  <c r="F1229" i="13"/>
  <c r="W1227" i="13"/>
  <c r="W1229" i="13" s="1"/>
  <c r="E1225" i="13"/>
  <c r="F1223" i="13"/>
  <c r="Q1219" i="13"/>
  <c r="F1217" i="13"/>
  <c r="F1215" i="13"/>
  <c r="F1214" i="13"/>
  <c r="F1213" i="13"/>
  <c r="W1212" i="13"/>
  <c r="W1213" i="13" s="1"/>
  <c r="W1214" i="13" s="1"/>
  <c r="W1215" i="13" s="1"/>
  <c r="W1221" i="13" s="1"/>
  <c r="W1223" i="13" s="1"/>
  <c r="F1212" i="13"/>
  <c r="M1211" i="13"/>
  <c r="K1211" i="13"/>
  <c r="I1211" i="13"/>
  <c r="E1209" i="13"/>
  <c r="F1207" i="13"/>
  <c r="Q1203" i="13"/>
  <c r="E1201" i="13"/>
  <c r="E1200" i="13"/>
  <c r="D1198" i="13"/>
  <c r="W1195" i="13"/>
  <c r="Q1193" i="13"/>
  <c r="F1191" i="13"/>
  <c r="E1189" i="13"/>
  <c r="F1185" i="13"/>
  <c r="F1183" i="13"/>
  <c r="W1182" i="13"/>
  <c r="W1186" i="13" s="1"/>
  <c r="J1182" i="13"/>
  <c r="E1182" i="13"/>
  <c r="F1180" i="13"/>
  <c r="Q1176" i="13"/>
  <c r="F1174" i="13"/>
  <c r="F1172" i="13"/>
  <c r="M1171" i="13"/>
  <c r="K1171" i="13"/>
  <c r="I1171" i="13"/>
  <c r="E1170" i="13"/>
  <c r="Q1169" i="13"/>
  <c r="F1161" i="13"/>
  <c r="W1159" i="13"/>
  <c r="W1162" i="13" s="1"/>
  <c r="J1159" i="13"/>
  <c r="E1159" i="13"/>
  <c r="F1157" i="13"/>
  <c r="Q1153" i="13"/>
  <c r="F1152" i="13"/>
  <c r="F1150" i="13"/>
  <c r="F1148" i="13"/>
  <c r="F1146" i="13"/>
  <c r="M1145" i="13"/>
  <c r="K1145" i="13"/>
  <c r="I1145" i="13"/>
  <c r="E1144" i="13"/>
  <c r="E1142" i="13"/>
  <c r="E1139" i="13"/>
  <c r="E1137" i="13"/>
  <c r="E1133" i="13"/>
  <c r="E1131" i="13"/>
  <c r="E1129" i="13"/>
  <c r="D1128" i="13"/>
  <c r="F1123" i="13"/>
  <c r="J1121" i="13"/>
  <c r="E1121" i="13"/>
  <c r="F1119" i="13"/>
  <c r="Q1115" i="13"/>
  <c r="F1113" i="13"/>
  <c r="F1111" i="13"/>
  <c r="F1110" i="13"/>
  <c r="F1109" i="13"/>
  <c r="F1108" i="13"/>
  <c r="F1107" i="13"/>
  <c r="F1106" i="13"/>
  <c r="F1105" i="13"/>
  <c r="F1104" i="13"/>
  <c r="F1103" i="13"/>
  <c r="F1102" i="13"/>
  <c r="F1101" i="13"/>
  <c r="F1100" i="13"/>
  <c r="F1099" i="13"/>
  <c r="F1098" i="13"/>
  <c r="W1097" i="13"/>
  <c r="W1098" i="13" s="1"/>
  <c r="W1099" i="13" s="1"/>
  <c r="F1097" i="13"/>
  <c r="M1096" i="13"/>
  <c r="K1096" i="13"/>
  <c r="I1096" i="13"/>
  <c r="E1095" i="13"/>
  <c r="Q1093" i="13"/>
  <c r="E1092" i="13"/>
  <c r="E1091" i="13"/>
  <c r="Q1086" i="13"/>
  <c r="F1084" i="13"/>
  <c r="E1082" i="13"/>
  <c r="F1080" i="13"/>
  <c r="Q1076" i="13"/>
  <c r="E1074" i="13"/>
  <c r="F1071" i="13"/>
  <c r="J1069" i="13"/>
  <c r="E1069" i="13"/>
  <c r="F1067" i="13"/>
  <c r="Q1063" i="13"/>
  <c r="F1061" i="13"/>
  <c r="F1059" i="13"/>
  <c r="F1058" i="13"/>
  <c r="F1057" i="13"/>
  <c r="F1056" i="13"/>
  <c r="W1055" i="13"/>
  <c r="W1056" i="13" s="1"/>
  <c r="W1057" i="13" s="1"/>
  <c r="W1058" i="13" s="1"/>
  <c r="W1059" i="13" s="1"/>
  <c r="W1065" i="13" s="1"/>
  <c r="F1055" i="13"/>
  <c r="M1054" i="13"/>
  <c r="K1054" i="13"/>
  <c r="I1054" i="13"/>
  <c r="E1053" i="13"/>
  <c r="Q1051" i="13"/>
  <c r="E1050" i="13"/>
  <c r="E1049" i="13"/>
  <c r="F1045" i="13"/>
  <c r="W1043" i="13"/>
  <c r="W1046" i="13" s="1"/>
  <c r="J1043" i="13"/>
  <c r="E1043" i="13"/>
  <c r="F1041" i="13"/>
  <c r="Q1037" i="13"/>
  <c r="F1035" i="13"/>
  <c r="F1033" i="13"/>
  <c r="M1030" i="13"/>
  <c r="K1030" i="13"/>
  <c r="I1030" i="13"/>
  <c r="E1029" i="13"/>
  <c r="F1024" i="13"/>
  <c r="W1022" i="13"/>
  <c r="W1024" i="13" s="1"/>
  <c r="E1020" i="13"/>
  <c r="F1018" i="13"/>
  <c r="Q1014" i="13"/>
  <c r="F1012" i="13"/>
  <c r="F1010" i="13"/>
  <c r="F1009" i="13"/>
  <c r="F1008" i="13"/>
  <c r="W1007" i="13"/>
  <c r="W1008" i="13" s="1"/>
  <c r="W1009" i="13" s="1"/>
  <c r="W1010" i="13" s="1"/>
  <c r="W1016" i="13" s="1"/>
  <c r="W1018" i="13" s="1"/>
  <c r="F1007" i="13"/>
  <c r="M1006" i="13"/>
  <c r="K1006" i="13"/>
  <c r="I1006" i="13"/>
  <c r="E1004" i="13"/>
  <c r="F1002" i="13"/>
  <c r="Q998" i="13"/>
  <c r="E996" i="13"/>
  <c r="E995" i="13"/>
  <c r="D993" i="13"/>
  <c r="W990" i="13"/>
  <c r="Q988" i="13"/>
  <c r="F986" i="13"/>
  <c r="E984" i="13"/>
  <c r="F980" i="13"/>
  <c r="F978" i="13"/>
  <c r="W977" i="13"/>
  <c r="W981" i="13" s="1"/>
  <c r="J977" i="13"/>
  <c r="E977" i="13"/>
  <c r="F975" i="13"/>
  <c r="Q971" i="13"/>
  <c r="F969" i="13"/>
  <c r="F967" i="13"/>
  <c r="M966" i="13"/>
  <c r="K966" i="13"/>
  <c r="I966" i="13"/>
  <c r="E965" i="13"/>
  <c r="Q964" i="13"/>
  <c r="F956" i="13"/>
  <c r="W954" i="13"/>
  <c r="W957" i="13" s="1"/>
  <c r="J954" i="13"/>
  <c r="E954" i="13"/>
  <c r="F952" i="13"/>
  <c r="Q948" i="13"/>
  <c r="F947" i="13"/>
  <c r="F945" i="13"/>
  <c r="F943" i="13"/>
  <c r="F941" i="13"/>
  <c r="M940" i="13"/>
  <c r="K940" i="13"/>
  <c r="I940" i="13"/>
  <c r="E939" i="13"/>
  <c r="E937" i="13"/>
  <c r="E934" i="13"/>
  <c r="E932" i="13"/>
  <c r="E928" i="13"/>
  <c r="E926" i="13"/>
  <c r="E924" i="13"/>
  <c r="D923" i="13"/>
  <c r="F918" i="13"/>
  <c r="J916" i="13"/>
  <c r="E916" i="13"/>
  <c r="F914" i="13"/>
  <c r="Q910" i="13"/>
  <c r="F908" i="13"/>
  <c r="F906" i="13"/>
  <c r="F905" i="13"/>
  <c r="F904" i="13"/>
  <c r="F903" i="13"/>
  <c r="F902" i="13"/>
  <c r="F901" i="13"/>
  <c r="F900" i="13"/>
  <c r="F899" i="13"/>
  <c r="F898" i="13"/>
  <c r="F897" i="13"/>
  <c r="F896" i="13"/>
  <c r="F895" i="13"/>
  <c r="F894" i="13"/>
  <c r="F893" i="13"/>
  <c r="W892" i="13"/>
  <c r="W893" i="13" s="1"/>
  <c r="W894" i="13" s="1"/>
  <c r="F892" i="13"/>
  <c r="M891" i="13"/>
  <c r="K891" i="13"/>
  <c r="I891" i="13"/>
  <c r="E890" i="13"/>
  <c r="Q888" i="13"/>
  <c r="E887" i="13"/>
  <c r="E886" i="13"/>
  <c r="Q881" i="13"/>
  <c r="F879" i="13"/>
  <c r="E877" i="13"/>
  <c r="F875" i="13"/>
  <c r="Q871" i="13"/>
  <c r="E869" i="13"/>
  <c r="F866" i="13"/>
  <c r="J864" i="13"/>
  <c r="E864" i="13"/>
  <c r="F862" i="13"/>
  <c r="Q858" i="13"/>
  <c r="F856" i="13"/>
  <c r="F854" i="13"/>
  <c r="F853" i="13"/>
  <c r="F852" i="13"/>
  <c r="F851" i="13"/>
  <c r="W850" i="13"/>
  <c r="W851" i="13" s="1"/>
  <c r="W852" i="13" s="1"/>
  <c r="W853" i="13" s="1"/>
  <c r="W854" i="13" s="1"/>
  <c r="W860" i="13" s="1"/>
  <c r="F850" i="13"/>
  <c r="M849" i="13"/>
  <c r="K849" i="13"/>
  <c r="I849" i="13"/>
  <c r="E848" i="13"/>
  <c r="Q846" i="13"/>
  <c r="E845" i="13"/>
  <c r="E844" i="13"/>
  <c r="F840" i="13"/>
  <c r="W838" i="13"/>
  <c r="W841" i="13" s="1"/>
  <c r="J838" i="13"/>
  <c r="E838" i="13"/>
  <c r="F836" i="13"/>
  <c r="Q832" i="13"/>
  <c r="F830" i="13"/>
  <c r="F828" i="13"/>
  <c r="M825" i="13"/>
  <c r="K825" i="13"/>
  <c r="I825" i="13"/>
  <c r="E824" i="13"/>
  <c r="F819" i="13"/>
  <c r="W817" i="13"/>
  <c r="W819" i="13" s="1"/>
  <c r="E815" i="13"/>
  <c r="F813" i="13"/>
  <c r="Q809" i="13"/>
  <c r="F807" i="13"/>
  <c r="F805" i="13"/>
  <c r="F804" i="13"/>
  <c r="F803" i="13"/>
  <c r="W802" i="13"/>
  <c r="W803" i="13" s="1"/>
  <c r="W804" i="13" s="1"/>
  <c r="W805" i="13" s="1"/>
  <c r="W811" i="13" s="1"/>
  <c r="W813" i="13" s="1"/>
  <c r="F802" i="13"/>
  <c r="M801" i="13"/>
  <c r="K801" i="13"/>
  <c r="I801" i="13"/>
  <c r="E799" i="13"/>
  <c r="F797" i="13"/>
  <c r="Q793" i="13"/>
  <c r="E791" i="13"/>
  <c r="E790" i="13"/>
  <c r="D788" i="13"/>
  <c r="W785" i="13"/>
  <c r="Q783" i="13"/>
  <c r="F781" i="13"/>
  <c r="E779" i="13"/>
  <c r="F775" i="13"/>
  <c r="F773" i="13"/>
  <c r="W772" i="13"/>
  <c r="W776" i="13" s="1"/>
  <c r="J772" i="13"/>
  <c r="E772" i="13"/>
  <c r="F770" i="13"/>
  <c r="Q766" i="13"/>
  <c r="F764" i="13"/>
  <c r="F762" i="13"/>
  <c r="M761" i="13"/>
  <c r="K761" i="13"/>
  <c r="I761" i="13"/>
  <c r="E760" i="13"/>
  <c r="Q759" i="13"/>
  <c r="F751" i="13"/>
  <c r="W749" i="13"/>
  <c r="W752" i="13" s="1"/>
  <c r="J749" i="13"/>
  <c r="E749" i="13"/>
  <c r="F747" i="13"/>
  <c r="Q743" i="13"/>
  <c r="F742" i="13"/>
  <c r="F740" i="13"/>
  <c r="F738" i="13"/>
  <c r="F736" i="13"/>
  <c r="M735" i="13"/>
  <c r="K735" i="13"/>
  <c r="I735" i="13"/>
  <c r="E734" i="13"/>
  <c r="E732" i="13"/>
  <c r="E729" i="13"/>
  <c r="E727" i="13"/>
  <c r="E723" i="13"/>
  <c r="E721" i="13"/>
  <c r="E719" i="13"/>
  <c r="D718" i="13"/>
  <c r="C513" i="13"/>
  <c r="C718" i="13" s="1"/>
  <c r="C923" i="13" s="1"/>
  <c r="C1128" i="13" s="1"/>
  <c r="C1333" i="13" s="1"/>
  <c r="C1538" i="13" s="1"/>
  <c r="C1743" i="13" s="1"/>
  <c r="C1948" i="13" s="1"/>
  <c r="F713" i="13"/>
  <c r="J711" i="13"/>
  <c r="E711" i="13"/>
  <c r="F709" i="13"/>
  <c r="Q705" i="13"/>
  <c r="F703" i="13"/>
  <c r="F701" i="13"/>
  <c r="F700" i="13"/>
  <c r="F699" i="13"/>
  <c r="F698" i="13"/>
  <c r="F697" i="13"/>
  <c r="F696" i="13"/>
  <c r="F695" i="13"/>
  <c r="F694" i="13"/>
  <c r="F693" i="13"/>
  <c r="F692" i="13"/>
  <c r="F691" i="13"/>
  <c r="F690" i="13"/>
  <c r="F689" i="13"/>
  <c r="F688" i="13"/>
  <c r="W687" i="13"/>
  <c r="W688" i="13" s="1"/>
  <c r="W689" i="13" s="1"/>
  <c r="F687" i="13"/>
  <c r="M686" i="13"/>
  <c r="K686" i="13"/>
  <c r="I686" i="13"/>
  <c r="E685" i="13"/>
  <c r="Q683" i="13"/>
  <c r="E682" i="13"/>
  <c r="E681" i="13"/>
  <c r="Q676" i="13"/>
  <c r="F674" i="13"/>
  <c r="E672" i="13"/>
  <c r="F670" i="13"/>
  <c r="Q666" i="13"/>
  <c r="E664" i="13"/>
  <c r="F661" i="13"/>
  <c r="J659" i="13"/>
  <c r="E659" i="13"/>
  <c r="F657" i="13"/>
  <c r="Q653" i="13"/>
  <c r="F651" i="13"/>
  <c r="F649" i="13"/>
  <c r="F648" i="13"/>
  <c r="F647" i="13"/>
  <c r="F646" i="13"/>
  <c r="W645" i="13"/>
  <c r="W646" i="13" s="1"/>
  <c r="W647" i="13" s="1"/>
  <c r="W648" i="13" s="1"/>
  <c r="W649" i="13" s="1"/>
  <c r="W655" i="13" s="1"/>
  <c r="F645" i="13"/>
  <c r="M644" i="13"/>
  <c r="K644" i="13"/>
  <c r="I644" i="13"/>
  <c r="E643" i="13"/>
  <c r="Q641" i="13"/>
  <c r="E640" i="13"/>
  <c r="E639" i="13"/>
  <c r="F635" i="13"/>
  <c r="W633" i="13"/>
  <c r="W636" i="13" s="1"/>
  <c r="J633" i="13"/>
  <c r="E633" i="13"/>
  <c r="F631" i="13"/>
  <c r="Q627" i="13"/>
  <c r="F625" i="13"/>
  <c r="F623" i="13"/>
  <c r="M620" i="13"/>
  <c r="K620" i="13"/>
  <c r="I620" i="13"/>
  <c r="E619" i="13"/>
  <c r="F614" i="13"/>
  <c r="W612" i="13"/>
  <c r="W614" i="13" s="1"/>
  <c r="E610" i="13"/>
  <c r="F608" i="13"/>
  <c r="Q604" i="13"/>
  <c r="F602" i="13"/>
  <c r="F600" i="13"/>
  <c r="F599" i="13"/>
  <c r="F598" i="13"/>
  <c r="W597" i="13"/>
  <c r="W598" i="13" s="1"/>
  <c r="W599" i="13" s="1"/>
  <c r="W600" i="13" s="1"/>
  <c r="W606" i="13" s="1"/>
  <c r="W608" i="13" s="1"/>
  <c r="F597" i="13"/>
  <c r="M596" i="13"/>
  <c r="K596" i="13"/>
  <c r="I596" i="13"/>
  <c r="E594" i="13"/>
  <c r="F592" i="13"/>
  <c r="Q588" i="13"/>
  <c r="E586" i="13"/>
  <c r="E585" i="13"/>
  <c r="D583" i="13"/>
  <c r="W580" i="13"/>
  <c r="Q578" i="13"/>
  <c r="F576" i="13"/>
  <c r="E574" i="13"/>
  <c r="F570" i="13"/>
  <c r="F568" i="13"/>
  <c r="W567" i="13"/>
  <c r="W571" i="13" s="1"/>
  <c r="J567" i="13"/>
  <c r="E567" i="13"/>
  <c r="F565" i="13"/>
  <c r="Q561" i="13"/>
  <c r="F559" i="13"/>
  <c r="F557" i="13"/>
  <c r="M556" i="13"/>
  <c r="K556" i="13"/>
  <c r="I556" i="13"/>
  <c r="E555" i="13"/>
  <c r="Q554" i="13"/>
  <c r="F546" i="13"/>
  <c r="W544" i="13"/>
  <c r="W547" i="13" s="1"/>
  <c r="J544" i="13"/>
  <c r="E544" i="13"/>
  <c r="F542" i="13"/>
  <c r="Q538" i="13"/>
  <c r="F537" i="13"/>
  <c r="F535" i="13"/>
  <c r="F533" i="13"/>
  <c r="F531" i="13"/>
  <c r="M530" i="13"/>
  <c r="K530" i="13"/>
  <c r="I530" i="13"/>
  <c r="E529" i="13"/>
  <c r="E527" i="13"/>
  <c r="E524" i="13"/>
  <c r="E522" i="13"/>
  <c r="E518" i="13"/>
  <c r="E516" i="13"/>
  <c r="E514" i="13"/>
  <c r="D513" i="13"/>
  <c r="K130" i="2"/>
  <c r="F508" i="13"/>
  <c r="J506" i="13"/>
  <c r="E506" i="13"/>
  <c r="F504" i="13"/>
  <c r="Q500" i="13"/>
  <c r="F498" i="13"/>
  <c r="F496" i="13"/>
  <c r="F495" i="13"/>
  <c r="F494" i="13"/>
  <c r="F493" i="13"/>
  <c r="F492" i="13"/>
  <c r="F491" i="13"/>
  <c r="F490" i="13"/>
  <c r="F489" i="13"/>
  <c r="F488" i="13"/>
  <c r="F487" i="13"/>
  <c r="F486" i="13"/>
  <c r="F485" i="13"/>
  <c r="F484" i="13"/>
  <c r="F483" i="13"/>
  <c r="W482" i="13"/>
  <c r="W483" i="13" s="1"/>
  <c r="W484" i="13" s="1"/>
  <c r="F482" i="13"/>
  <c r="M481" i="13"/>
  <c r="K481" i="13"/>
  <c r="I481" i="13"/>
  <c r="E480" i="13"/>
  <c r="Q478" i="13"/>
  <c r="E477" i="13"/>
  <c r="E476" i="13"/>
  <c r="Q471" i="13"/>
  <c r="F469" i="13"/>
  <c r="E467" i="13"/>
  <c r="F465" i="13"/>
  <c r="Q461" i="13"/>
  <c r="E459" i="13"/>
  <c r="F456" i="13"/>
  <c r="J454" i="13"/>
  <c r="E454" i="13"/>
  <c r="F452" i="13"/>
  <c r="Q448" i="13"/>
  <c r="F446" i="13"/>
  <c r="F444" i="13"/>
  <c r="F443" i="13"/>
  <c r="F442" i="13"/>
  <c r="F441" i="13"/>
  <c r="W440" i="13"/>
  <c r="W441" i="13" s="1"/>
  <c r="W442" i="13" s="1"/>
  <c r="W443" i="13" s="1"/>
  <c r="W444" i="13" s="1"/>
  <c r="W450" i="13" s="1"/>
  <c r="F440" i="13"/>
  <c r="M439" i="13"/>
  <c r="K439" i="13"/>
  <c r="I439" i="13"/>
  <c r="E438" i="13"/>
  <c r="Q436" i="13"/>
  <c r="E435" i="13"/>
  <c r="E434" i="13"/>
  <c r="F430" i="13"/>
  <c r="W428" i="13"/>
  <c r="W431" i="13" s="1"/>
  <c r="J428" i="13"/>
  <c r="E428" i="13"/>
  <c r="F426" i="13"/>
  <c r="Q422" i="13"/>
  <c r="F420" i="13"/>
  <c r="F418" i="13"/>
  <c r="M415" i="13"/>
  <c r="K415" i="13"/>
  <c r="I415" i="13"/>
  <c r="E414" i="13"/>
  <c r="F409" i="13"/>
  <c r="W407" i="13"/>
  <c r="W409" i="13" s="1"/>
  <c r="E405" i="13"/>
  <c r="F403" i="13"/>
  <c r="Q399" i="13"/>
  <c r="F397" i="13"/>
  <c r="F395" i="13"/>
  <c r="F394" i="13"/>
  <c r="F393" i="13"/>
  <c r="W392" i="13"/>
  <c r="W393" i="13" s="1"/>
  <c r="W394" i="13" s="1"/>
  <c r="W395" i="13" s="1"/>
  <c r="W401" i="13" s="1"/>
  <c r="W403" i="13" s="1"/>
  <c r="F392" i="13"/>
  <c r="M391" i="13"/>
  <c r="K391" i="13"/>
  <c r="I391" i="13"/>
  <c r="E389" i="13"/>
  <c r="F387" i="13"/>
  <c r="Q383" i="13"/>
  <c r="E381" i="13"/>
  <c r="E380" i="13"/>
  <c r="D378" i="13"/>
  <c r="W375" i="13"/>
  <c r="Q373" i="13"/>
  <c r="F371" i="13"/>
  <c r="E369" i="13"/>
  <c r="F365" i="13"/>
  <c r="F363" i="13"/>
  <c r="W362" i="13"/>
  <c r="W366" i="13" s="1"/>
  <c r="J362" i="13"/>
  <c r="E362" i="13"/>
  <c r="F360" i="13"/>
  <c r="Q356" i="13"/>
  <c r="F354" i="13"/>
  <c r="F352" i="13"/>
  <c r="M351" i="13"/>
  <c r="K351" i="13"/>
  <c r="I351" i="13"/>
  <c r="E350" i="13"/>
  <c r="Q349" i="13"/>
  <c r="F341" i="13"/>
  <c r="W339" i="13"/>
  <c r="W342" i="13" s="1"/>
  <c r="J339" i="13"/>
  <c r="E339" i="13"/>
  <c r="F337" i="13"/>
  <c r="Q333" i="13"/>
  <c r="F332" i="13"/>
  <c r="F330" i="13"/>
  <c r="F328" i="13"/>
  <c r="F326" i="13"/>
  <c r="M325" i="13"/>
  <c r="K325" i="13"/>
  <c r="I325" i="13"/>
  <c r="E324" i="13"/>
  <c r="E322" i="13"/>
  <c r="E319" i="13"/>
  <c r="E317" i="13"/>
  <c r="E313" i="13"/>
  <c r="E311" i="13"/>
  <c r="E309" i="13"/>
  <c r="D308" i="13"/>
  <c r="F178" i="13"/>
  <c r="C994" i="16" l="1"/>
  <c r="C1029" i="16" s="1"/>
  <c r="C1064" i="16" s="1"/>
  <c r="I1064" i="16" s="1"/>
  <c r="P877" i="16"/>
  <c r="Q878" i="16" s="1"/>
  <c r="Q964" i="16" s="1"/>
  <c r="I877" i="16"/>
  <c r="W977" i="16"/>
  <c r="W744" i="16"/>
  <c r="I211" i="16"/>
  <c r="I351" i="16"/>
  <c r="P351" i="16"/>
  <c r="Q352" i="16" s="1"/>
  <c r="Q453" i="16" s="1"/>
  <c r="C491" i="16"/>
  <c r="P211" i="16"/>
  <c r="Q212" i="16" s="1"/>
  <c r="Q313" i="16" s="1"/>
  <c r="W612" i="16"/>
  <c r="M351" i="16"/>
  <c r="W472" i="16"/>
  <c r="W336" i="16"/>
  <c r="W339" i="16" s="1"/>
  <c r="W334" i="16"/>
  <c r="V319" i="16"/>
  <c r="V321" i="16" s="1"/>
  <c r="V323" i="16" s="1"/>
  <c r="V325" i="16" s="1"/>
  <c r="W2125" i="13"/>
  <c r="W2126" i="13" s="1"/>
  <c r="W2127" i="13" s="1"/>
  <c r="W2128" i="13" s="1"/>
  <c r="W2129" i="13" s="1"/>
  <c r="W2130" i="13" s="1"/>
  <c r="W2131" i="13" s="1"/>
  <c r="W2132" i="13" s="1"/>
  <c r="W2133" i="13" s="1"/>
  <c r="W2134" i="13" s="1"/>
  <c r="W2135" i="13" s="1"/>
  <c r="W2136" i="13" s="1"/>
  <c r="W2142" i="13"/>
  <c r="W2094" i="13"/>
  <c r="W2097" i="13" s="1"/>
  <c r="W2092" i="13"/>
  <c r="W1937" i="13"/>
  <c r="W1920" i="13"/>
  <c r="W1921" i="13" s="1"/>
  <c r="W1922" i="13" s="1"/>
  <c r="W1923" i="13" s="1"/>
  <c r="W1924" i="13" s="1"/>
  <c r="W1925" i="13" s="1"/>
  <c r="W1926" i="13" s="1"/>
  <c r="W1927" i="13" s="1"/>
  <c r="W1928" i="13" s="1"/>
  <c r="W1929" i="13" s="1"/>
  <c r="W1930" i="13" s="1"/>
  <c r="W1931" i="13" s="1"/>
  <c r="W1889" i="13"/>
  <c r="W1892" i="13" s="1"/>
  <c r="W1887" i="13"/>
  <c r="W1715" i="13"/>
  <c r="W1716" i="13" s="1"/>
  <c r="W1717" i="13" s="1"/>
  <c r="W1718" i="13" s="1"/>
  <c r="W1719" i="13" s="1"/>
  <c r="W1720" i="13" s="1"/>
  <c r="W1721" i="13" s="1"/>
  <c r="W1722" i="13" s="1"/>
  <c r="W1723" i="13" s="1"/>
  <c r="W1724" i="13" s="1"/>
  <c r="W1725" i="13" s="1"/>
  <c r="W1726" i="13" s="1"/>
  <c r="W1732" i="13"/>
  <c r="W1684" i="13"/>
  <c r="W1687" i="13" s="1"/>
  <c r="W1682" i="13"/>
  <c r="W1527" i="13"/>
  <c r="W1510" i="13"/>
  <c r="W1511" i="13" s="1"/>
  <c r="W1512" i="13" s="1"/>
  <c r="W1513" i="13" s="1"/>
  <c r="W1514" i="13" s="1"/>
  <c r="W1515" i="13" s="1"/>
  <c r="W1516" i="13" s="1"/>
  <c r="W1517" i="13" s="1"/>
  <c r="W1518" i="13" s="1"/>
  <c r="W1519" i="13" s="1"/>
  <c r="W1520" i="13" s="1"/>
  <c r="W1521" i="13" s="1"/>
  <c r="W1479" i="13"/>
  <c r="W1482" i="13" s="1"/>
  <c r="W1477" i="13"/>
  <c r="W1305" i="13"/>
  <c r="W1306" i="13" s="1"/>
  <c r="W1307" i="13" s="1"/>
  <c r="W1308" i="13" s="1"/>
  <c r="W1309" i="13" s="1"/>
  <c r="W1310" i="13" s="1"/>
  <c r="W1311" i="13" s="1"/>
  <c r="W1312" i="13" s="1"/>
  <c r="W1313" i="13" s="1"/>
  <c r="W1314" i="13" s="1"/>
  <c r="W1315" i="13" s="1"/>
  <c r="W1316" i="13" s="1"/>
  <c r="W1322" i="13"/>
  <c r="W1274" i="13"/>
  <c r="W1277" i="13" s="1"/>
  <c r="W1272" i="13"/>
  <c r="W1069" i="13"/>
  <c r="W1072" i="13" s="1"/>
  <c r="W1067" i="13"/>
  <c r="W1117" i="13"/>
  <c r="W1100" i="13"/>
  <c r="W1101" i="13" s="1"/>
  <c r="W1102" i="13" s="1"/>
  <c r="W1103" i="13" s="1"/>
  <c r="W1104" i="13" s="1"/>
  <c r="W1105" i="13" s="1"/>
  <c r="W1106" i="13" s="1"/>
  <c r="W1107" i="13" s="1"/>
  <c r="W1108" i="13" s="1"/>
  <c r="W1109" i="13" s="1"/>
  <c r="W1110" i="13" s="1"/>
  <c r="W1111" i="13" s="1"/>
  <c r="W912" i="13"/>
  <c r="W895" i="13"/>
  <c r="W896" i="13" s="1"/>
  <c r="W897" i="13" s="1"/>
  <c r="W898" i="13" s="1"/>
  <c r="W899" i="13" s="1"/>
  <c r="W900" i="13" s="1"/>
  <c r="W901" i="13" s="1"/>
  <c r="W902" i="13" s="1"/>
  <c r="W903" i="13" s="1"/>
  <c r="W904" i="13" s="1"/>
  <c r="W905" i="13" s="1"/>
  <c r="W906" i="13" s="1"/>
  <c r="W864" i="13"/>
  <c r="W867" i="13" s="1"/>
  <c r="W862" i="13"/>
  <c r="W707" i="13"/>
  <c r="W690" i="13"/>
  <c r="W691" i="13" s="1"/>
  <c r="W692" i="13" s="1"/>
  <c r="W693" i="13" s="1"/>
  <c r="W694" i="13" s="1"/>
  <c r="W695" i="13" s="1"/>
  <c r="W696" i="13" s="1"/>
  <c r="W697" i="13" s="1"/>
  <c r="W698" i="13" s="1"/>
  <c r="W699" i="13" s="1"/>
  <c r="W700" i="13" s="1"/>
  <c r="W701" i="13" s="1"/>
  <c r="W659" i="13"/>
  <c r="W662" i="13" s="1"/>
  <c r="W657" i="13"/>
  <c r="W502" i="13"/>
  <c r="W485" i="13"/>
  <c r="W486" i="13" s="1"/>
  <c r="W487" i="13" s="1"/>
  <c r="W488" i="13" s="1"/>
  <c r="W489" i="13" s="1"/>
  <c r="W490" i="13" s="1"/>
  <c r="W491" i="13" s="1"/>
  <c r="W492" i="13" s="1"/>
  <c r="W493" i="13" s="1"/>
  <c r="W494" i="13" s="1"/>
  <c r="W495" i="13" s="1"/>
  <c r="W496" i="13" s="1"/>
  <c r="W454" i="13"/>
  <c r="W457" i="13" s="1"/>
  <c r="W452" i="13"/>
  <c r="P1064" i="16" l="1"/>
  <c r="Q1065" i="16" s="1"/>
  <c r="M1064" i="16"/>
  <c r="V979" i="16"/>
  <c r="W988" i="16"/>
  <c r="W990" i="16" s="1"/>
  <c r="W755" i="16"/>
  <c r="W757" i="16" s="1"/>
  <c r="V746" i="16"/>
  <c r="P491" i="16"/>
  <c r="Q492" i="16" s="1"/>
  <c r="Q593" i="16" s="1"/>
  <c r="I491" i="16"/>
  <c r="M491" i="16"/>
  <c r="W616" i="16"/>
  <c r="W619" i="16" s="1"/>
  <c r="W614" i="16"/>
  <c r="W476" i="16"/>
  <c r="W479" i="16" s="1"/>
  <c r="W474" i="16"/>
  <c r="W345" i="16"/>
  <c r="W347" i="16" s="1"/>
  <c r="V336" i="16"/>
  <c r="W2144" i="13"/>
  <c r="V2146" i="13" s="1"/>
  <c r="W2146" i="13"/>
  <c r="W2149" i="13" s="1"/>
  <c r="V2094" i="13"/>
  <c r="W2103" i="13"/>
  <c r="W2105" i="13" s="1"/>
  <c r="W2107" i="13" s="1"/>
  <c r="W2113" i="13" s="1"/>
  <c r="W1898" i="13"/>
  <c r="W1900" i="13" s="1"/>
  <c r="W1902" i="13" s="1"/>
  <c r="W1908" i="13" s="1"/>
  <c r="V1889" i="13"/>
  <c r="W1939" i="13"/>
  <c r="V1941" i="13" s="1"/>
  <c r="W1941" i="13"/>
  <c r="W1944" i="13" s="1"/>
  <c r="V1684" i="13"/>
  <c r="W1693" i="13"/>
  <c r="W1695" i="13" s="1"/>
  <c r="W1697" i="13" s="1"/>
  <c r="W1703" i="13" s="1"/>
  <c r="W1734" i="13"/>
  <c r="V1736" i="13" s="1"/>
  <c r="W1736" i="13"/>
  <c r="W1739" i="13" s="1"/>
  <c r="V1479" i="13"/>
  <c r="W1488" i="13"/>
  <c r="W1490" i="13" s="1"/>
  <c r="W1492" i="13" s="1"/>
  <c r="W1498" i="13" s="1"/>
  <c r="W1529" i="13"/>
  <c r="V1531" i="13" s="1"/>
  <c r="W1531" i="13"/>
  <c r="W1534" i="13" s="1"/>
  <c r="W1283" i="13"/>
  <c r="W1285" i="13" s="1"/>
  <c r="W1287" i="13" s="1"/>
  <c r="W1293" i="13" s="1"/>
  <c r="V1274" i="13"/>
  <c r="W1326" i="13"/>
  <c r="W1329" i="13" s="1"/>
  <c r="W1324" i="13"/>
  <c r="V1326" i="13" s="1"/>
  <c r="W1119" i="13"/>
  <c r="V1121" i="13" s="1"/>
  <c r="W1121" i="13"/>
  <c r="W1124" i="13" s="1"/>
  <c r="W1078" i="13"/>
  <c r="W1080" i="13" s="1"/>
  <c r="W1082" i="13" s="1"/>
  <c r="W1088" i="13" s="1"/>
  <c r="V1069" i="13"/>
  <c r="V864" i="13"/>
  <c r="W873" i="13"/>
  <c r="W875" i="13" s="1"/>
  <c r="W877" i="13" s="1"/>
  <c r="W883" i="13" s="1"/>
  <c r="W916" i="13"/>
  <c r="W919" i="13" s="1"/>
  <c r="W914" i="13"/>
  <c r="V916" i="13" s="1"/>
  <c r="V659" i="13"/>
  <c r="W668" i="13"/>
  <c r="W670" i="13" s="1"/>
  <c r="W672" i="13" s="1"/>
  <c r="W678" i="13" s="1"/>
  <c r="W709" i="13"/>
  <c r="V711" i="13" s="1"/>
  <c r="W711" i="13"/>
  <c r="W714" i="13" s="1"/>
  <c r="V454" i="13"/>
  <c r="W463" i="13"/>
  <c r="W465" i="13" s="1"/>
  <c r="W467" i="13" s="1"/>
  <c r="W473" i="13" s="1"/>
  <c r="W506" i="13"/>
  <c r="W509" i="13" s="1"/>
  <c r="W504" i="13"/>
  <c r="V506" i="13" s="1"/>
  <c r="V616" i="16" l="1"/>
  <c r="W625" i="16"/>
  <c r="W627" i="16" s="1"/>
  <c r="V476" i="16"/>
  <c r="W485" i="16"/>
  <c r="W487" i="16" s="1"/>
  <c r="E113" i="4" l="1"/>
  <c r="E112" i="4"/>
  <c r="E111" i="4"/>
  <c r="E110" i="4"/>
  <c r="E109" i="4"/>
  <c r="E108" i="4"/>
  <c r="E107" i="4"/>
  <c r="E106" i="4"/>
  <c r="E105" i="4"/>
  <c r="G130" i="2"/>
  <c r="E188" i="2"/>
  <c r="E187" i="2"/>
  <c r="E186" i="2"/>
  <c r="E185" i="2"/>
  <c r="E184" i="2"/>
  <c r="E183" i="2"/>
  <c r="E182" i="2"/>
  <c r="E181" i="2"/>
  <c r="E180" i="2"/>
  <c r="E179" i="2"/>
  <c r="D130" i="2"/>
  <c r="E130" i="2" s="1"/>
  <c r="D123" i="2"/>
  <c r="E123" i="2" s="1"/>
  <c r="O130" i="2"/>
  <c r="A130" i="2" s="1"/>
  <c r="C124" i="2"/>
  <c r="C125" i="2" s="1"/>
  <c r="C126" i="2" s="1"/>
  <c r="C127" i="2" s="1"/>
  <c r="C128" i="2" s="1"/>
  <c r="C129" i="2" s="1"/>
  <c r="C131" i="2" s="1"/>
  <c r="C132" i="2" s="1"/>
  <c r="C133" i="2" s="1"/>
  <c r="C134" i="2" s="1"/>
  <c r="C135" i="2" s="1"/>
  <c r="C136" i="2" s="1"/>
  <c r="C137" i="2" s="1"/>
  <c r="C138" i="2" s="1"/>
  <c r="C139" i="2" s="1"/>
  <c r="C140" i="2" s="1"/>
  <c r="C141" i="2" s="1"/>
  <c r="C142" i="2" s="1"/>
  <c r="C143" i="2" s="1"/>
  <c r="C144" i="2" s="1"/>
  <c r="C145" i="2" s="1"/>
  <c r="C146" i="2" s="1"/>
  <c r="C147" i="2" s="1"/>
  <c r="C148" i="2" s="1"/>
  <c r="C149" i="2" s="1"/>
  <c r="C150" i="2" s="1"/>
  <c r="C151" i="2" s="1"/>
  <c r="C152" i="2" s="1"/>
  <c r="C153" i="2" s="1"/>
  <c r="C154" i="2" s="1"/>
  <c r="C155" i="2" s="1"/>
  <c r="C156" i="2" s="1"/>
  <c r="C157" i="2" s="1"/>
  <c r="C158" i="2" s="1"/>
  <c r="C159" i="2" s="1"/>
  <c r="C160" i="2" s="1"/>
  <c r="C161" i="2" s="1"/>
  <c r="C162" i="2" s="1"/>
  <c r="C163" i="2" s="1"/>
  <c r="C164" i="2" s="1"/>
  <c r="C165" i="2" s="1"/>
  <c r="C166" i="2" s="1"/>
  <c r="C167" i="2" s="1"/>
  <c r="C168" i="2" s="1"/>
  <c r="C169" i="2" s="1"/>
  <c r="C170" i="2" s="1"/>
  <c r="C171" i="2" s="1"/>
  <c r="C172" i="2" s="1"/>
  <c r="C173" i="2" s="1"/>
  <c r="C174" i="2" s="1"/>
  <c r="C175" i="2" s="1"/>
  <c r="D175" i="2" s="1"/>
  <c r="E175" i="2" s="1"/>
  <c r="D124" i="2" l="1"/>
  <c r="E124" i="2" s="1"/>
  <c r="D128" i="2"/>
  <c r="E128" i="2" s="1"/>
  <c r="D132" i="2"/>
  <c r="E132" i="2" s="1"/>
  <c r="D136" i="2"/>
  <c r="E136" i="2" s="1"/>
  <c r="D140" i="2"/>
  <c r="E140" i="2" s="1"/>
  <c r="D144" i="2"/>
  <c r="E144" i="2" s="1"/>
  <c r="D148" i="2"/>
  <c r="E148" i="2" s="1"/>
  <c r="D152" i="2"/>
  <c r="E152" i="2" s="1"/>
  <c r="D156" i="2"/>
  <c r="E156" i="2" s="1"/>
  <c r="D160" i="2"/>
  <c r="E160" i="2" s="1"/>
  <c r="D164" i="2"/>
  <c r="E164" i="2" s="1"/>
  <c r="D168" i="2"/>
  <c r="E168" i="2" s="1"/>
  <c r="D172" i="2"/>
  <c r="E172" i="2" s="1"/>
  <c r="D126" i="2"/>
  <c r="E126" i="2" s="1"/>
  <c r="D134" i="2"/>
  <c r="E134" i="2" s="1"/>
  <c r="D138" i="2"/>
  <c r="E138" i="2" s="1"/>
  <c r="D142" i="2"/>
  <c r="E142" i="2" s="1"/>
  <c r="D146" i="2"/>
  <c r="E146" i="2" s="1"/>
  <c r="D150" i="2"/>
  <c r="E150" i="2" s="1"/>
  <c r="D154" i="2"/>
  <c r="E154" i="2" s="1"/>
  <c r="D158" i="2"/>
  <c r="E158" i="2" s="1"/>
  <c r="D162" i="2"/>
  <c r="E162" i="2" s="1"/>
  <c r="D166" i="2"/>
  <c r="E166" i="2" s="1"/>
  <c r="D170" i="2"/>
  <c r="E170" i="2" s="1"/>
  <c r="D174" i="2"/>
  <c r="E174" i="2" s="1"/>
  <c r="D125" i="2"/>
  <c r="E125" i="2" s="1"/>
  <c r="D129" i="2"/>
  <c r="E129" i="2" s="1"/>
  <c r="D133" i="2"/>
  <c r="E133" i="2" s="1"/>
  <c r="D137" i="2"/>
  <c r="E137" i="2" s="1"/>
  <c r="D141" i="2"/>
  <c r="E141" i="2" s="1"/>
  <c r="D145" i="2"/>
  <c r="E145" i="2" s="1"/>
  <c r="D149" i="2"/>
  <c r="E149" i="2" s="1"/>
  <c r="D153" i="2"/>
  <c r="E153" i="2" s="1"/>
  <c r="D157" i="2"/>
  <c r="E157" i="2" s="1"/>
  <c r="D161" i="2"/>
  <c r="E161" i="2" s="1"/>
  <c r="D165" i="2"/>
  <c r="E165" i="2" s="1"/>
  <c r="D169" i="2"/>
  <c r="E169" i="2" s="1"/>
  <c r="D173" i="2"/>
  <c r="E173" i="2" s="1"/>
  <c r="D127" i="2"/>
  <c r="E127" i="2" s="1"/>
  <c r="D131" i="2"/>
  <c r="E131" i="2" s="1"/>
  <c r="D135" i="2"/>
  <c r="E135" i="2" s="1"/>
  <c r="D139" i="2"/>
  <c r="E139" i="2" s="1"/>
  <c r="D143" i="2"/>
  <c r="E143" i="2" s="1"/>
  <c r="D147" i="2"/>
  <c r="E147" i="2" s="1"/>
  <c r="D151" i="2"/>
  <c r="E151" i="2" s="1"/>
  <c r="D155" i="2"/>
  <c r="E155" i="2" s="1"/>
  <c r="D159" i="2"/>
  <c r="E159" i="2" s="1"/>
  <c r="D163" i="2"/>
  <c r="E163" i="2" s="1"/>
  <c r="D167" i="2"/>
  <c r="E167" i="2" s="1"/>
  <c r="D171" i="2"/>
  <c r="E171" i="2" s="1"/>
  <c r="W828" i="16"/>
  <c r="W122" i="16" l="1"/>
  <c r="F185" i="13" l="1"/>
  <c r="F97" i="13" l="1"/>
  <c r="R92" i="1"/>
  <c r="E45" i="1"/>
  <c r="M45" i="1" s="1"/>
  <c r="E44" i="1"/>
  <c r="L44" i="1" s="1"/>
  <c r="D37" i="1"/>
  <c r="D38" i="1" s="1"/>
  <c r="D39" i="1" s="1"/>
  <c r="D40" i="1" s="1"/>
  <c r="D41" i="1" s="1"/>
  <c r="D42" i="1" s="1"/>
  <c r="D43" i="1" s="1"/>
  <c r="D44" i="1" s="1"/>
  <c r="E43" i="1" l="1"/>
  <c r="M43" i="1" s="1"/>
  <c r="R45" i="1"/>
  <c r="L45" i="1"/>
  <c r="R44" i="1"/>
  <c r="M44" i="1"/>
  <c r="I51" i="2"/>
  <c r="B51" i="2" s="1"/>
  <c r="I52" i="2"/>
  <c r="B52" i="2" s="1"/>
  <c r="I53" i="2"/>
  <c r="B53" i="2" s="1"/>
  <c r="I54" i="2"/>
  <c r="B54" i="2" s="1"/>
  <c r="I55" i="2"/>
  <c r="B55" i="2" s="1"/>
  <c r="I56" i="2"/>
  <c r="B56" i="2" s="1"/>
  <c r="I57" i="2"/>
  <c r="B57" i="2" s="1"/>
  <c r="I58" i="2"/>
  <c r="B58" i="2" s="1"/>
  <c r="I59" i="2"/>
  <c r="B59" i="2" s="1"/>
  <c r="I60" i="2"/>
  <c r="B60" i="2" s="1"/>
  <c r="I61" i="2"/>
  <c r="B61" i="2" s="1"/>
  <c r="I62" i="2"/>
  <c r="B62" i="2" s="1"/>
  <c r="I63" i="2"/>
  <c r="B63" i="2" s="1"/>
  <c r="I64" i="2"/>
  <c r="B64" i="2" s="1"/>
  <c r="I65" i="2"/>
  <c r="B65" i="2" s="1"/>
  <c r="I66" i="2"/>
  <c r="B66" i="2" s="1"/>
  <c r="I67" i="2"/>
  <c r="B67" i="2" s="1"/>
  <c r="I68" i="2"/>
  <c r="B68" i="2" s="1"/>
  <c r="I69" i="2"/>
  <c r="B69" i="2" s="1"/>
  <c r="I70" i="2"/>
  <c r="B70" i="2" s="1"/>
  <c r="I71" i="2"/>
  <c r="B71" i="2" s="1"/>
  <c r="I72" i="2"/>
  <c r="B72" i="2" s="1"/>
  <c r="I73" i="2"/>
  <c r="B73" i="2" s="1"/>
  <c r="I74" i="2"/>
  <c r="B74" i="2" s="1"/>
  <c r="I75" i="2"/>
  <c r="B75" i="2" s="1"/>
  <c r="I76" i="2"/>
  <c r="B76" i="2" s="1"/>
  <c r="I77" i="2"/>
  <c r="B77" i="2" s="1"/>
  <c r="I78" i="2"/>
  <c r="B78" i="2" s="1"/>
  <c r="O175" i="2"/>
  <c r="A175" i="2" s="1"/>
  <c r="O172" i="2"/>
  <c r="A172" i="2" s="1"/>
  <c r="O171" i="2"/>
  <c r="A171" i="2" s="1"/>
  <c r="O170" i="2"/>
  <c r="A170" i="2" s="1"/>
  <c r="O169" i="2"/>
  <c r="A169" i="2" s="1"/>
  <c r="O168" i="2"/>
  <c r="A168" i="2" s="1"/>
  <c r="O167" i="2"/>
  <c r="A167" i="2" s="1"/>
  <c r="O166" i="2"/>
  <c r="A166" i="2" s="1"/>
  <c r="O165" i="2"/>
  <c r="A165" i="2" s="1"/>
  <c r="O164" i="2"/>
  <c r="A164" i="2" s="1"/>
  <c r="O163" i="2"/>
  <c r="A163" i="2" s="1"/>
  <c r="O162" i="2"/>
  <c r="A162" i="2" s="1"/>
  <c r="O160" i="2"/>
  <c r="A160" i="2" s="1"/>
  <c r="O159" i="2"/>
  <c r="A159" i="2" s="1"/>
  <c r="O158" i="2"/>
  <c r="A158" i="2" s="1"/>
  <c r="O157" i="2"/>
  <c r="A157" i="2" s="1"/>
  <c r="O156" i="2"/>
  <c r="A156" i="2" s="1"/>
  <c r="O155" i="2"/>
  <c r="A155" i="2" s="1"/>
  <c r="O154" i="2"/>
  <c r="A154" i="2" s="1"/>
  <c r="O153" i="2"/>
  <c r="A153" i="2" s="1"/>
  <c r="O152" i="2"/>
  <c r="A152" i="2" s="1"/>
  <c r="O151" i="2"/>
  <c r="A151" i="2" s="1"/>
  <c r="O150" i="2"/>
  <c r="A150" i="2" s="1"/>
  <c r="O146" i="2"/>
  <c r="A146" i="2" s="1"/>
  <c r="O145" i="2"/>
  <c r="A145" i="2" s="1"/>
  <c r="O144" i="2"/>
  <c r="A144" i="2" s="1"/>
  <c r="O143" i="2"/>
  <c r="A143" i="2" s="1"/>
  <c r="O142" i="2"/>
  <c r="A142" i="2" s="1"/>
  <c r="O141" i="2"/>
  <c r="A141" i="2" s="1"/>
  <c r="O140" i="2"/>
  <c r="A140" i="2" s="1"/>
  <c r="O139" i="2"/>
  <c r="A139" i="2" s="1"/>
  <c r="O138" i="2"/>
  <c r="A138" i="2" s="1"/>
  <c r="O137" i="2"/>
  <c r="A137" i="2" s="1"/>
  <c r="O136" i="2"/>
  <c r="A136" i="2" s="1"/>
  <c r="O135" i="2"/>
  <c r="A135" i="2" s="1"/>
  <c r="O134" i="2"/>
  <c r="A134" i="2" s="1"/>
  <c r="O133" i="2"/>
  <c r="A133" i="2" s="1"/>
  <c r="O129" i="2"/>
  <c r="A129" i="2" s="1"/>
  <c r="O125" i="2"/>
  <c r="A125" i="2" s="1"/>
  <c r="O124" i="2"/>
  <c r="A124" i="2" s="1"/>
  <c r="A123" i="2"/>
  <c r="L43" i="1" l="1"/>
  <c r="R43" i="1"/>
  <c r="E37" i="1"/>
  <c r="M37" i="1" s="1"/>
  <c r="E41" i="1"/>
  <c r="M41" i="1" s="1"/>
  <c r="E73" i="1"/>
  <c r="D3" i="2" l="1"/>
  <c r="F60" i="1" l="1"/>
  <c r="E200" i="2" l="1"/>
  <c r="D200" i="2"/>
  <c r="C200" i="2"/>
  <c r="B200" i="2"/>
  <c r="C199" i="2"/>
  <c r="B199" i="2"/>
  <c r="F198" i="2"/>
  <c r="E198" i="2"/>
  <c r="D198" i="2"/>
  <c r="C198" i="2"/>
  <c r="G197" i="2"/>
  <c r="F197" i="2"/>
  <c r="E197" i="2"/>
  <c r="D197" i="2"/>
  <c r="C197" i="2"/>
  <c r="B197" i="2"/>
  <c r="G196" i="2"/>
  <c r="F196" i="2"/>
  <c r="E196" i="2"/>
  <c r="D196" i="2"/>
  <c r="C196" i="2"/>
  <c r="D195" i="2"/>
  <c r="C195" i="2"/>
  <c r="B195" i="2"/>
  <c r="D194" i="2"/>
  <c r="C194" i="2"/>
  <c r="B194" i="2"/>
  <c r="E193" i="2"/>
  <c r="D193" i="2"/>
  <c r="C193" i="2"/>
  <c r="B193" i="2"/>
  <c r="E192" i="2"/>
  <c r="D192" i="2"/>
  <c r="C192" i="2"/>
  <c r="B192" i="2"/>
  <c r="C191" i="2"/>
  <c r="B191" i="2"/>
  <c r="E42" i="1"/>
  <c r="M42" i="1" s="1"/>
  <c r="E40" i="1"/>
  <c r="M40" i="1" s="1"/>
  <c r="E39" i="1"/>
  <c r="M39" i="1" s="1"/>
  <c r="E38" i="1"/>
  <c r="M38" i="1" s="1"/>
  <c r="E36" i="1"/>
  <c r="M36" i="1" s="1"/>
  <c r="G175" i="2"/>
  <c r="F175" i="2"/>
  <c r="K174" i="2"/>
  <c r="G174" i="2"/>
  <c r="F174" i="2"/>
  <c r="K173" i="2"/>
  <c r="G173" i="2"/>
  <c r="F173" i="2"/>
  <c r="G172" i="2"/>
  <c r="F172" i="2"/>
  <c r="G171" i="2"/>
  <c r="F171" i="2"/>
  <c r="K170" i="2"/>
  <c r="G170" i="2"/>
  <c r="F170" i="2"/>
  <c r="K169" i="2"/>
  <c r="G169" i="2"/>
  <c r="F169" i="2"/>
  <c r="G168" i="2"/>
  <c r="F168" i="2"/>
  <c r="G167" i="2"/>
  <c r="F167" i="2"/>
  <c r="K166" i="2"/>
  <c r="G166" i="2"/>
  <c r="F166" i="2"/>
  <c r="K165" i="2"/>
  <c r="G165" i="2"/>
  <c r="F165" i="2"/>
  <c r="G164" i="2"/>
  <c r="F164" i="2"/>
  <c r="G163" i="2"/>
  <c r="F163" i="2"/>
  <c r="K162" i="2"/>
  <c r="G162" i="2"/>
  <c r="F162" i="2"/>
  <c r="G161" i="2"/>
  <c r="F161" i="2"/>
  <c r="F160" i="2"/>
  <c r="F159" i="2"/>
  <c r="F158" i="2"/>
  <c r="G157" i="2"/>
  <c r="F157" i="2"/>
  <c r="F156" i="2"/>
  <c r="F155" i="2"/>
  <c r="F154" i="2"/>
  <c r="F153" i="2"/>
  <c r="K152" i="2"/>
  <c r="F152" i="2"/>
  <c r="K151" i="2"/>
  <c r="F151" i="2"/>
  <c r="K150" i="2"/>
  <c r="F150" i="2"/>
  <c r="G149" i="2"/>
  <c r="F149" i="2"/>
  <c r="G148" i="2"/>
  <c r="F148" i="2"/>
  <c r="G147" i="2"/>
  <c r="F147" i="2"/>
  <c r="G146" i="2"/>
  <c r="F146" i="2"/>
  <c r="G145" i="2"/>
  <c r="F145" i="2"/>
  <c r="G144" i="2"/>
  <c r="F144" i="2"/>
  <c r="G143" i="2"/>
  <c r="F143" i="2"/>
  <c r="G142" i="2"/>
  <c r="F142" i="2"/>
  <c r="G141" i="2"/>
  <c r="F141" i="2"/>
  <c r="G140" i="2"/>
  <c r="F140" i="2"/>
  <c r="G139" i="2"/>
  <c r="F139" i="2"/>
  <c r="G138" i="2"/>
  <c r="F138" i="2"/>
  <c r="G137" i="2"/>
  <c r="F137" i="2"/>
  <c r="K136" i="2"/>
  <c r="G136" i="2"/>
  <c r="F136" i="2"/>
  <c r="K135" i="2"/>
  <c r="G135" i="2"/>
  <c r="F135" i="2"/>
  <c r="G134" i="2"/>
  <c r="F134" i="2"/>
  <c r="G133" i="2"/>
  <c r="F133" i="2"/>
  <c r="G132" i="2"/>
  <c r="F132" i="2"/>
  <c r="G131" i="2"/>
  <c r="F131" i="2"/>
  <c r="G129" i="2"/>
  <c r="G128" i="2"/>
  <c r="F128" i="2"/>
  <c r="G127" i="2"/>
  <c r="F127" i="2"/>
  <c r="G126" i="2"/>
  <c r="F126" i="2"/>
  <c r="G125" i="2"/>
  <c r="G124" i="2"/>
  <c r="F124" i="2"/>
  <c r="K123" i="2"/>
  <c r="G123" i="2"/>
  <c r="F123" i="2"/>
  <c r="A121"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A84" i="2"/>
  <c r="B50" i="2"/>
  <c r="A50" i="2"/>
  <c r="A49" i="2"/>
  <c r="C45" i="2"/>
  <c r="B45" i="2"/>
  <c r="C44" i="2"/>
  <c r="B44" i="2"/>
  <c r="E43" i="2"/>
  <c r="D43" i="2"/>
  <c r="C43" i="2"/>
  <c r="B43" i="2"/>
  <c r="F42" i="2"/>
  <c r="E42" i="2"/>
  <c r="D42" i="2"/>
  <c r="B42" i="2"/>
  <c r="B41" i="2"/>
  <c r="B40" i="2"/>
  <c r="B39" i="2"/>
  <c r="B38" i="2"/>
  <c r="B37" i="2"/>
  <c r="B36" i="2"/>
  <c r="B35" i="2"/>
  <c r="B34" i="2"/>
  <c r="B33" i="2"/>
  <c r="D32" i="2"/>
  <c r="C32" i="2"/>
  <c r="B32" i="2"/>
  <c r="G31" i="2"/>
  <c r="F31" i="2"/>
  <c r="E31" i="2"/>
  <c r="D31" i="2"/>
  <c r="C31" i="2"/>
  <c r="B31" i="2"/>
  <c r="C30" i="2"/>
  <c r="B30" i="2"/>
  <c r="C29" i="2"/>
  <c r="B29" i="2"/>
  <c r="B27" i="2"/>
  <c r="B25" i="2"/>
  <c r="B23" i="2"/>
  <c r="B17" i="2"/>
  <c r="B16" i="2"/>
  <c r="B15" i="2"/>
  <c r="B14" i="2"/>
  <c r="B13" i="2"/>
  <c r="B12" i="2"/>
  <c r="B11"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B7" i="2"/>
  <c r="G6" i="2"/>
  <c r="F6" i="2"/>
  <c r="E6" i="2"/>
  <c r="D6" i="2"/>
  <c r="C6" i="2"/>
  <c r="B6" i="2"/>
  <c r="B5" i="2"/>
  <c r="C1" i="2"/>
  <c r="B1" i="2"/>
  <c r="A1" i="2"/>
  <c r="C25" i="10"/>
  <c r="C23" i="10"/>
  <c r="F12" i="10"/>
  <c r="D12" i="10"/>
  <c r="C10" i="10"/>
  <c r="C9" i="10"/>
  <c r="C7" i="10"/>
  <c r="C5" i="10"/>
  <c r="D2" i="10"/>
  <c r="F1" i="10"/>
  <c r="D1" i="10"/>
  <c r="A1" i="10"/>
  <c r="C7" i="9"/>
  <c r="C5" i="9"/>
  <c r="D2" i="9"/>
  <c r="F1" i="9"/>
  <c r="D1" i="9"/>
  <c r="A1" i="9"/>
  <c r="D371" i="21"/>
  <c r="F364" i="21"/>
  <c r="J362" i="21"/>
  <c r="E362" i="21"/>
  <c r="F360" i="21"/>
  <c r="E354" i="21"/>
  <c r="F352" i="21"/>
  <c r="M351" i="21"/>
  <c r="K351" i="21"/>
  <c r="I351" i="21"/>
  <c r="E350" i="21"/>
  <c r="E349" i="21"/>
  <c r="E348" i="21"/>
  <c r="E345" i="21"/>
  <c r="E344" i="21"/>
  <c r="D342" i="21"/>
  <c r="D340" i="21"/>
  <c r="F335" i="21"/>
  <c r="J333" i="21"/>
  <c r="E333" i="21"/>
  <c r="F331" i="21"/>
  <c r="E325" i="21"/>
  <c r="E323" i="21"/>
  <c r="E322" i="21"/>
  <c r="E321" i="21"/>
  <c r="E320" i="21"/>
  <c r="M319" i="21"/>
  <c r="K319" i="21"/>
  <c r="I319" i="21"/>
  <c r="E318" i="21"/>
  <c r="E317" i="21"/>
  <c r="E316" i="21"/>
  <c r="E313" i="21"/>
  <c r="E312" i="21"/>
  <c r="D310" i="21"/>
  <c r="D308" i="21"/>
  <c r="F303" i="21"/>
  <c r="J301" i="21"/>
  <c r="E301" i="21"/>
  <c r="F299" i="21"/>
  <c r="E293" i="21"/>
  <c r="F291" i="21"/>
  <c r="F290" i="21"/>
  <c r="M289" i="21"/>
  <c r="K289" i="21"/>
  <c r="I289" i="21"/>
  <c r="E288" i="21"/>
  <c r="E287" i="21"/>
  <c r="E286" i="21"/>
  <c r="E283" i="21"/>
  <c r="E282" i="21"/>
  <c r="D280" i="21"/>
  <c r="D278" i="21"/>
  <c r="F273" i="21"/>
  <c r="J271" i="21"/>
  <c r="E271" i="21"/>
  <c r="F269" i="21"/>
  <c r="E263" i="21"/>
  <c r="F258" i="21"/>
  <c r="F257" i="21"/>
  <c r="M256" i="21"/>
  <c r="K256" i="21"/>
  <c r="I256" i="21"/>
  <c r="E255" i="21"/>
  <c r="E254" i="21"/>
  <c r="E253" i="21"/>
  <c r="E250" i="21"/>
  <c r="E249" i="21"/>
  <c r="D247" i="21"/>
  <c r="D245" i="21"/>
  <c r="F240" i="21"/>
  <c r="J238" i="21"/>
  <c r="E238" i="21"/>
  <c r="F236" i="21"/>
  <c r="E230" i="21"/>
  <c r="E228" i="21"/>
  <c r="E227" i="21"/>
  <c r="E226" i="21"/>
  <c r="E225" i="21"/>
  <c r="E224" i="21"/>
  <c r="E223" i="21"/>
  <c r="E222" i="21"/>
  <c r="E221" i="21"/>
  <c r="M220" i="21"/>
  <c r="K220" i="21"/>
  <c r="I220" i="21"/>
  <c r="H220" i="21"/>
  <c r="G220" i="21"/>
  <c r="E220" i="21"/>
  <c r="F218" i="21"/>
  <c r="F217" i="21"/>
  <c r="E216" i="21"/>
  <c r="E215" i="21"/>
  <c r="E214" i="21"/>
  <c r="E213" i="21"/>
  <c r="E212" i="21"/>
  <c r="E209" i="21"/>
  <c r="E208" i="21"/>
  <c r="D206" i="21"/>
  <c r="D204" i="21"/>
  <c r="F199" i="21"/>
  <c r="J197" i="21"/>
  <c r="E197" i="21"/>
  <c r="F195" i="21"/>
  <c r="E189" i="21"/>
  <c r="F187" i="21"/>
  <c r="M186" i="21"/>
  <c r="K186" i="21"/>
  <c r="I186" i="21"/>
  <c r="E185" i="21"/>
  <c r="E184" i="21"/>
  <c r="E183" i="21"/>
  <c r="E180" i="21"/>
  <c r="E179" i="21"/>
  <c r="D177" i="21"/>
  <c r="D175" i="21"/>
  <c r="F170" i="21"/>
  <c r="J168" i="21"/>
  <c r="E168" i="21"/>
  <c r="F166" i="21"/>
  <c r="E160" i="21"/>
  <c r="F158" i="21"/>
  <c r="M157" i="21"/>
  <c r="K157" i="21"/>
  <c r="I157" i="21"/>
  <c r="E156" i="21"/>
  <c r="E155" i="21"/>
  <c r="E154" i="21"/>
  <c r="E151" i="21"/>
  <c r="E150" i="21"/>
  <c r="D148" i="21"/>
  <c r="D146" i="21"/>
  <c r="F141" i="21"/>
  <c r="J139" i="21"/>
  <c r="E139" i="21"/>
  <c r="F137" i="21"/>
  <c r="E131" i="21"/>
  <c r="F129" i="21"/>
  <c r="M128" i="21"/>
  <c r="K128" i="21"/>
  <c r="I128" i="21"/>
  <c r="E127" i="21"/>
  <c r="E126" i="21"/>
  <c r="E125" i="21"/>
  <c r="E122" i="21"/>
  <c r="E121" i="21"/>
  <c r="D119" i="21"/>
  <c r="D117" i="21"/>
  <c r="F112" i="21"/>
  <c r="J110" i="21"/>
  <c r="E110" i="21"/>
  <c r="F108" i="21"/>
  <c r="E102"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M44" i="21"/>
  <c r="K44" i="21"/>
  <c r="I44" i="21"/>
  <c r="H44" i="21"/>
  <c r="G44" i="21"/>
  <c r="E44" i="21"/>
  <c r="F42" i="21"/>
  <c r="F41" i="21"/>
  <c r="F40" i="21"/>
  <c r="F39" i="21"/>
  <c r="E38" i="21"/>
  <c r="E37" i="21"/>
  <c r="E36" i="21"/>
  <c r="E35" i="21"/>
  <c r="E34" i="21"/>
  <c r="E31" i="21"/>
  <c r="E30" i="21"/>
  <c r="D28" i="21"/>
  <c r="D26" i="21"/>
  <c r="D23" i="21"/>
  <c r="D22" i="21"/>
  <c r="E20" i="21"/>
  <c r="E19" i="21"/>
  <c r="E18" i="21"/>
  <c r="E17" i="21"/>
  <c r="E16" i="21"/>
  <c r="E15" i="21"/>
  <c r="E14" i="21"/>
  <c r="E13" i="21"/>
  <c r="D12" i="21"/>
  <c r="C9" i="21"/>
  <c r="D7" i="21"/>
  <c r="G5" i="21"/>
  <c r="M4" i="21"/>
  <c r="K4" i="21"/>
  <c r="I4" i="21"/>
  <c r="G4" i="21"/>
  <c r="E4" i="21"/>
  <c r="M3" i="21"/>
  <c r="K3" i="21"/>
  <c r="I3" i="21"/>
  <c r="G3" i="21"/>
  <c r="E3" i="21"/>
  <c r="K2" i="21"/>
  <c r="I2" i="21"/>
  <c r="G2" i="21"/>
  <c r="E2" i="21"/>
  <c r="B2" i="21"/>
  <c r="D1098" i="16"/>
  <c r="E1056" i="16"/>
  <c r="F1054" i="16"/>
  <c r="E1048" i="16"/>
  <c r="E1046" i="16"/>
  <c r="E1045" i="16"/>
  <c r="E1042" i="16"/>
  <c r="E1040" i="16"/>
  <c r="E1037" i="16"/>
  <c r="E1036" i="16"/>
  <c r="E1034" i="16"/>
  <c r="D1029" i="16"/>
  <c r="E1021" i="16"/>
  <c r="F1019" i="16"/>
  <c r="E1013" i="16"/>
  <c r="E1011" i="16"/>
  <c r="E1010" i="16"/>
  <c r="E1007" i="16"/>
  <c r="E1005" i="16"/>
  <c r="E1002" i="16"/>
  <c r="E1001" i="16"/>
  <c r="E999" i="16"/>
  <c r="D994" i="16"/>
  <c r="F873" i="16"/>
  <c r="E867" i="16"/>
  <c r="F864" i="16"/>
  <c r="J862" i="16"/>
  <c r="E862" i="16"/>
  <c r="F860" i="16"/>
  <c r="F854" i="16"/>
  <c r="F852" i="16"/>
  <c r="F851" i="16"/>
  <c r="M850" i="16"/>
  <c r="K850" i="16"/>
  <c r="I850" i="16"/>
  <c r="E849" i="16"/>
  <c r="E846" i="16"/>
  <c r="E845" i="16"/>
  <c r="E844" i="16"/>
  <c r="F840" i="16"/>
  <c r="J838" i="16"/>
  <c r="E838" i="16"/>
  <c r="F836" i="16"/>
  <c r="F830" i="16"/>
  <c r="F827" i="16"/>
  <c r="F826" i="16"/>
  <c r="F825" i="16"/>
  <c r="F824" i="16"/>
  <c r="F823" i="16"/>
  <c r="M821" i="16"/>
  <c r="K821" i="16"/>
  <c r="I821" i="16"/>
  <c r="H821" i="16"/>
  <c r="E820" i="16"/>
  <c r="E819" i="16"/>
  <c r="F815" i="16"/>
  <c r="E809" i="16"/>
  <c r="E808" i="16"/>
  <c r="D806" i="16"/>
  <c r="F796" i="16"/>
  <c r="J794" i="16"/>
  <c r="E794" i="16"/>
  <c r="F792" i="16"/>
  <c r="F786" i="16"/>
  <c r="F783" i="16"/>
  <c r="M781" i="16"/>
  <c r="K781" i="16"/>
  <c r="I781" i="16"/>
  <c r="E780" i="16"/>
  <c r="E778" i="16"/>
  <c r="E777" i="16"/>
  <c r="E774" i="16"/>
  <c r="E772" i="16"/>
  <c r="E768" i="16"/>
  <c r="E766" i="16"/>
  <c r="D761" i="16"/>
  <c r="F207" i="16"/>
  <c r="E201" i="16"/>
  <c r="E200" i="16"/>
  <c r="E199" i="16"/>
  <c r="F196" i="16"/>
  <c r="J194" i="16"/>
  <c r="E194" i="16"/>
  <c r="F192" i="16"/>
  <c r="F186" i="16"/>
  <c r="F184" i="16"/>
  <c r="F183" i="16"/>
  <c r="F182" i="16"/>
  <c r="F181" i="16"/>
  <c r="F180" i="16"/>
  <c r="F179" i="16"/>
  <c r="F178" i="16"/>
  <c r="F177" i="16"/>
  <c r="F176" i="16"/>
  <c r="F175" i="16"/>
  <c r="M174" i="16"/>
  <c r="K174" i="16"/>
  <c r="I174" i="16"/>
  <c r="H174" i="16"/>
  <c r="F173" i="16"/>
  <c r="F172" i="16"/>
  <c r="F171" i="16"/>
  <c r="F170" i="16"/>
  <c r="F169" i="16"/>
  <c r="F168" i="16"/>
  <c r="E167" i="16"/>
  <c r="E166" i="16"/>
  <c r="E163" i="16"/>
  <c r="E162" i="16"/>
  <c r="E161" i="16"/>
  <c r="F157" i="16"/>
  <c r="J155" i="16"/>
  <c r="E155" i="16"/>
  <c r="F153" i="16"/>
  <c r="F147" i="16"/>
  <c r="F144" i="16"/>
  <c r="M143" i="16"/>
  <c r="K143" i="16"/>
  <c r="I143" i="16"/>
  <c r="E142" i="16"/>
  <c r="E141" i="16"/>
  <c r="E140" i="16"/>
  <c r="E139" i="16"/>
  <c r="E138" i="16"/>
  <c r="F134" i="16"/>
  <c r="J132" i="16"/>
  <c r="E132" i="16"/>
  <c r="F130" i="16"/>
  <c r="F124" i="16"/>
  <c r="F121" i="16"/>
  <c r="F120" i="16"/>
  <c r="F119" i="16"/>
  <c r="F118" i="16"/>
  <c r="F117" i="16"/>
  <c r="M115" i="16"/>
  <c r="K115" i="16"/>
  <c r="I115" i="16"/>
  <c r="H115" i="16"/>
  <c r="F114" i="16"/>
  <c r="F113" i="16"/>
  <c r="F112" i="16"/>
  <c r="F111" i="16"/>
  <c r="E109" i="16"/>
  <c r="E108" i="16"/>
  <c r="E107" i="16"/>
  <c r="F103" i="16"/>
  <c r="F97" i="16"/>
  <c r="F96" i="16"/>
  <c r="F95" i="16"/>
  <c r="F94" i="16"/>
  <c r="E93" i="16"/>
  <c r="E92" i="16"/>
  <c r="E91" i="16"/>
  <c r="D89" i="16"/>
  <c r="E82" i="16"/>
  <c r="F76" i="16"/>
  <c r="F74" i="16"/>
  <c r="F73" i="16"/>
  <c r="F72" i="16"/>
  <c r="E71" i="16"/>
  <c r="J70" i="16"/>
  <c r="E70" i="16"/>
  <c r="F68" i="16"/>
  <c r="F62" i="16"/>
  <c r="F60" i="16"/>
  <c r="F59" i="16"/>
  <c r="M58" i="16"/>
  <c r="K58" i="16"/>
  <c r="I58" i="16"/>
  <c r="F57" i="16"/>
  <c r="F56" i="16"/>
  <c r="F55" i="16"/>
  <c r="E54" i="16"/>
  <c r="E53" i="16"/>
  <c r="E51" i="16"/>
  <c r="E50" i="16"/>
  <c r="E47" i="16"/>
  <c r="E46" i="16"/>
  <c r="E44" i="16"/>
  <c r="E41" i="16"/>
  <c r="F40" i="16"/>
  <c r="F39" i="16"/>
  <c r="F38" i="16"/>
  <c r="F37" i="16"/>
  <c r="E36" i="16"/>
  <c r="E35" i="16"/>
  <c r="E33" i="16"/>
  <c r="D30" i="16"/>
  <c r="D28" i="16"/>
  <c r="D25" i="16"/>
  <c r="D24" i="16"/>
  <c r="E22" i="16"/>
  <c r="E21" i="16"/>
  <c r="E20" i="16"/>
  <c r="E19" i="16"/>
  <c r="E18" i="16"/>
  <c r="E17" i="16"/>
  <c r="E16" i="16"/>
  <c r="E15" i="16"/>
  <c r="D14" i="16"/>
  <c r="C11" i="16"/>
  <c r="E9" i="16"/>
  <c r="D7" i="16"/>
  <c r="E4" i="16"/>
  <c r="E3" i="16"/>
  <c r="K2" i="16"/>
  <c r="I2" i="16"/>
  <c r="G2" i="16"/>
  <c r="E2" i="16"/>
  <c r="B2" i="16"/>
  <c r="F303" i="13"/>
  <c r="F301" i="13"/>
  <c r="F300" i="13"/>
  <c r="F299" i="13"/>
  <c r="E298" i="13"/>
  <c r="J297" i="13"/>
  <c r="E297" i="13"/>
  <c r="F295" i="13"/>
  <c r="F289" i="13"/>
  <c r="F288" i="13"/>
  <c r="F287" i="13"/>
  <c r="F285" i="13"/>
  <c r="F284" i="13"/>
  <c r="F283" i="13"/>
  <c r="F282" i="13"/>
  <c r="F281" i="13"/>
  <c r="F280" i="13"/>
  <c r="F279" i="13"/>
  <c r="F278" i="13"/>
  <c r="F277" i="13"/>
  <c r="F276" i="13"/>
  <c r="F275" i="13"/>
  <c r="F274" i="13"/>
  <c r="F273" i="13"/>
  <c r="F272" i="13"/>
  <c r="F271" i="13"/>
  <c r="M270" i="13"/>
  <c r="K270" i="13"/>
  <c r="I270" i="13"/>
  <c r="F269" i="13"/>
  <c r="F268" i="13"/>
  <c r="F267" i="13"/>
  <c r="E266" i="13"/>
  <c r="E265" i="13"/>
  <c r="E262" i="13"/>
  <c r="E261" i="13"/>
  <c r="E260" i="13"/>
  <c r="E259" i="13"/>
  <c r="F252" i="13"/>
  <c r="E250" i="13"/>
  <c r="F248" i="13"/>
  <c r="E242" i="13"/>
  <c r="E241" i="13"/>
  <c r="E240" i="13"/>
  <c r="F237" i="13"/>
  <c r="F235" i="13"/>
  <c r="F234" i="13"/>
  <c r="F233" i="13"/>
  <c r="E232" i="13"/>
  <c r="J231" i="13"/>
  <c r="E231" i="13"/>
  <c r="F229" i="13"/>
  <c r="F223" i="13"/>
  <c r="F221" i="13"/>
  <c r="F220" i="13"/>
  <c r="F219" i="13"/>
  <c r="F218" i="13"/>
  <c r="F217" i="13"/>
  <c r="M216" i="13"/>
  <c r="K216" i="13"/>
  <c r="I216" i="13"/>
  <c r="F215" i="13"/>
  <c r="F214" i="13"/>
  <c r="F213" i="13"/>
  <c r="E212" i="13"/>
  <c r="E211" i="13"/>
  <c r="E208" i="13"/>
  <c r="E207" i="13"/>
  <c r="E206" i="13"/>
  <c r="E205" i="13"/>
  <c r="F201" i="13"/>
  <c r="F199" i="13"/>
  <c r="F198" i="13"/>
  <c r="F197" i="13"/>
  <c r="E196" i="13"/>
  <c r="J195" i="13"/>
  <c r="E195" i="13"/>
  <c r="F193" i="13"/>
  <c r="F187" i="13"/>
  <c r="M182" i="13"/>
  <c r="K182" i="13"/>
  <c r="I182" i="13"/>
  <c r="F181" i="13"/>
  <c r="F180" i="13"/>
  <c r="F179" i="13"/>
  <c r="F177" i="13"/>
  <c r="E175" i="13"/>
  <c r="E174" i="13"/>
  <c r="E173" i="13"/>
  <c r="F169" i="13"/>
  <c r="E166" i="13"/>
  <c r="E165" i="13"/>
  <c r="E164" i="13"/>
  <c r="F162" i="13"/>
  <c r="F156" i="13"/>
  <c r="F154" i="13"/>
  <c r="F153" i="13"/>
  <c r="F152" i="13"/>
  <c r="F151" i="13"/>
  <c r="M150" i="13"/>
  <c r="K150" i="13"/>
  <c r="I150" i="13"/>
  <c r="F149" i="13"/>
  <c r="F148" i="13"/>
  <c r="E147" i="13"/>
  <c r="E146" i="13"/>
  <c r="E145" i="13"/>
  <c r="E144" i="13"/>
  <c r="F142" i="13"/>
  <c r="E137" i="13"/>
  <c r="F136" i="13"/>
  <c r="F135" i="13"/>
  <c r="E134" i="13"/>
  <c r="E133" i="13"/>
  <c r="E132" i="13"/>
  <c r="E131" i="13"/>
  <c r="D129" i="13"/>
  <c r="F125" i="13"/>
  <c r="F122" i="13"/>
  <c r="E120" i="13"/>
  <c r="E119" i="13"/>
  <c r="E118" i="13"/>
  <c r="E117" i="13"/>
  <c r="F113" i="13"/>
  <c r="F111" i="13"/>
  <c r="F110" i="13"/>
  <c r="F109" i="13"/>
  <c r="E108" i="13"/>
  <c r="J107" i="13"/>
  <c r="E107" i="13"/>
  <c r="F105" i="13"/>
  <c r="F99" i="13"/>
  <c r="M96" i="13"/>
  <c r="K96" i="13"/>
  <c r="I96" i="13"/>
  <c r="F95" i="13"/>
  <c r="F94" i="13"/>
  <c r="E93" i="13"/>
  <c r="E92" i="13"/>
  <c r="E90" i="13"/>
  <c r="F81" i="13"/>
  <c r="F79" i="13"/>
  <c r="F78" i="13"/>
  <c r="F77" i="13"/>
  <c r="E76" i="13"/>
  <c r="J75" i="13"/>
  <c r="E75" i="13"/>
  <c r="F73" i="13"/>
  <c r="F70" i="13"/>
  <c r="F69" i="13"/>
  <c r="F66" i="13"/>
  <c r="F65" i="13"/>
  <c r="F64" i="13"/>
  <c r="F62" i="13"/>
  <c r="F60" i="13"/>
  <c r="M59" i="13"/>
  <c r="K59" i="13"/>
  <c r="I59" i="13"/>
  <c r="F58" i="13"/>
  <c r="F57" i="13"/>
  <c r="F56" i="13"/>
  <c r="E55" i="13"/>
  <c r="E54" i="13"/>
  <c r="E53" i="13"/>
  <c r="E51" i="13"/>
  <c r="E48" i="13"/>
  <c r="E47" i="13"/>
  <c r="E45" i="13"/>
  <c r="E42" i="13"/>
  <c r="E41" i="13"/>
  <c r="F40" i="13"/>
  <c r="F39" i="13"/>
  <c r="F38" i="13"/>
  <c r="F37" i="13"/>
  <c r="E36" i="13"/>
  <c r="E35" i="13"/>
  <c r="E33" i="13"/>
  <c r="E31" i="13"/>
  <c r="D30" i="13"/>
  <c r="D28" i="13"/>
  <c r="D25" i="13"/>
  <c r="D24" i="13"/>
  <c r="E22" i="13"/>
  <c r="E21" i="13"/>
  <c r="E20" i="13"/>
  <c r="E19" i="13"/>
  <c r="E18" i="13"/>
  <c r="E17" i="13"/>
  <c r="E16" i="13"/>
  <c r="E15" i="13"/>
  <c r="D14" i="13"/>
  <c r="C11" i="13"/>
  <c r="E9" i="13"/>
  <c r="D7" i="13"/>
  <c r="E4" i="13"/>
  <c r="E3" i="13"/>
  <c r="K2" i="13"/>
  <c r="I2" i="13"/>
  <c r="G2" i="13"/>
  <c r="E2" i="13"/>
  <c r="B2" i="13"/>
  <c r="D156" i="15"/>
  <c r="F153" i="15"/>
  <c r="F152" i="15"/>
  <c r="F151" i="15"/>
  <c r="F150" i="15"/>
  <c r="E149" i="15"/>
  <c r="J147" i="15"/>
  <c r="E147" i="15"/>
  <c r="F145" i="15"/>
  <c r="F139" i="15"/>
  <c r="F138" i="15"/>
  <c r="F136" i="15"/>
  <c r="M135" i="15"/>
  <c r="K135" i="15"/>
  <c r="I135" i="15"/>
  <c r="E134" i="15"/>
  <c r="E133" i="15"/>
  <c r="E130" i="15"/>
  <c r="E129" i="15"/>
  <c r="E128" i="15"/>
  <c r="D126" i="15"/>
  <c r="F123" i="15"/>
  <c r="F121" i="15"/>
  <c r="F120" i="15"/>
  <c r="F119" i="15"/>
  <c r="E118" i="15"/>
  <c r="J117" i="15"/>
  <c r="E117" i="15"/>
  <c r="F115" i="15"/>
  <c r="F109" i="15"/>
  <c r="F107" i="15"/>
  <c r="F106" i="15"/>
  <c r="M105" i="15"/>
  <c r="K105" i="15"/>
  <c r="I105" i="15"/>
  <c r="F104" i="15"/>
  <c r="F103" i="15"/>
  <c r="F102" i="15"/>
  <c r="E101" i="15"/>
  <c r="E100" i="15"/>
  <c r="E97" i="15"/>
  <c r="E96" i="15"/>
  <c r="E95" i="15"/>
  <c r="D93" i="15"/>
  <c r="F90" i="15"/>
  <c r="F88" i="15"/>
  <c r="F87" i="15"/>
  <c r="F86" i="15"/>
  <c r="E85" i="15"/>
  <c r="J84" i="15"/>
  <c r="E84" i="15"/>
  <c r="F82" i="15"/>
  <c r="F76" i="15"/>
  <c r="F74" i="15"/>
  <c r="F73" i="15"/>
  <c r="M72" i="15"/>
  <c r="K72" i="15"/>
  <c r="I72" i="15"/>
  <c r="F71" i="15"/>
  <c r="F70" i="15"/>
  <c r="F69" i="15"/>
  <c r="F68" i="15"/>
  <c r="E67" i="15"/>
  <c r="E66" i="15"/>
  <c r="E63" i="15"/>
  <c r="E62" i="15"/>
  <c r="E61" i="15"/>
  <c r="D59" i="15"/>
  <c r="F56" i="15"/>
  <c r="F54" i="15"/>
  <c r="F53" i="15"/>
  <c r="F52" i="15"/>
  <c r="E51" i="15"/>
  <c r="J50" i="15"/>
  <c r="E50" i="15"/>
  <c r="F48" i="15"/>
  <c r="F42" i="15"/>
  <c r="F36" i="15"/>
  <c r="M35" i="15"/>
  <c r="K35" i="15"/>
  <c r="I35" i="15"/>
  <c r="F33" i="15"/>
  <c r="F32" i="15"/>
  <c r="F31" i="15"/>
  <c r="E30" i="15"/>
  <c r="E29" i="15"/>
  <c r="E28" i="15"/>
  <c r="D22" i="15"/>
  <c r="D21" i="15"/>
  <c r="E19" i="15"/>
  <c r="E18" i="15"/>
  <c r="E17" i="15"/>
  <c r="E16" i="15"/>
  <c r="E15" i="15"/>
  <c r="E14" i="15"/>
  <c r="E13" i="15"/>
  <c r="E12" i="15"/>
  <c r="D11" i="15"/>
  <c r="C8" i="15"/>
  <c r="D6" i="15"/>
  <c r="E4" i="15"/>
  <c r="M3" i="15"/>
  <c r="K3" i="15"/>
  <c r="I3" i="15"/>
  <c r="E3" i="15"/>
  <c r="K2" i="15"/>
  <c r="I2" i="15"/>
  <c r="G2" i="15"/>
  <c r="E2" i="15"/>
  <c r="B2" i="15"/>
  <c r="E102" i="4"/>
  <c r="E101" i="4"/>
  <c r="E100" i="4"/>
  <c r="E99" i="4"/>
  <c r="E98" i="4"/>
  <c r="E97" i="4"/>
  <c r="E96" i="4"/>
  <c r="E95" i="4"/>
  <c r="E94" i="4"/>
  <c r="E93" i="4"/>
  <c r="E91" i="4"/>
  <c r="E90" i="4"/>
  <c r="E89" i="4"/>
  <c r="E88" i="4"/>
  <c r="E87" i="4"/>
  <c r="E86" i="4"/>
  <c r="E85" i="4"/>
  <c r="E84" i="4"/>
  <c r="E83" i="4"/>
  <c r="E82" i="4"/>
  <c r="E80" i="4"/>
  <c r="E79" i="4"/>
  <c r="E78" i="4"/>
  <c r="E77" i="4"/>
  <c r="E76" i="4"/>
  <c r="E75" i="4"/>
  <c r="E74" i="4"/>
  <c r="E73" i="4"/>
  <c r="E72" i="4"/>
  <c r="E71" i="4"/>
  <c r="E70" i="4"/>
  <c r="E68" i="4"/>
  <c r="E67" i="4"/>
  <c r="E66" i="4"/>
  <c r="E65" i="4"/>
  <c r="E64" i="4"/>
  <c r="E63" i="4"/>
  <c r="E62" i="4"/>
  <c r="E61" i="4"/>
  <c r="E60" i="4"/>
  <c r="E59" i="4"/>
  <c r="D57" i="4"/>
  <c r="D56" i="4"/>
  <c r="D54" i="4"/>
  <c r="E52" i="4"/>
  <c r="E49" i="4"/>
  <c r="E48" i="4"/>
  <c r="E47" i="4"/>
  <c r="E45" i="4"/>
  <c r="E40" i="4"/>
  <c r="E39" i="4"/>
  <c r="E38" i="4"/>
  <c r="E37" i="4"/>
  <c r="E36" i="4"/>
  <c r="J18" i="4"/>
  <c r="F18" i="4"/>
  <c r="E18" i="4"/>
  <c r="E16" i="4"/>
  <c r="E15" i="4"/>
  <c r="E14" i="4"/>
  <c r="E13" i="4"/>
  <c r="E12" i="4"/>
  <c r="D10" i="4"/>
  <c r="D8" i="4"/>
  <c r="D6" i="4"/>
  <c r="E4" i="4"/>
  <c r="I3" i="4"/>
  <c r="G3" i="4"/>
  <c r="E3" i="4"/>
  <c r="K2" i="4"/>
  <c r="I2" i="4"/>
  <c r="G2" i="4"/>
  <c r="E2" i="4"/>
  <c r="B2" i="4"/>
  <c r="M105" i="1"/>
  <c r="J105" i="1"/>
  <c r="H105" i="1"/>
  <c r="F105" i="1"/>
  <c r="E105" i="1"/>
  <c r="E104" i="1"/>
  <c r="E103" i="1"/>
  <c r="M91" i="1"/>
  <c r="K91" i="1"/>
  <c r="I91" i="1"/>
  <c r="F91" i="1"/>
  <c r="E91" i="1"/>
  <c r="F89" i="1"/>
  <c r="F88" i="1"/>
  <c r="F87" i="1"/>
  <c r="E86" i="1"/>
  <c r="F85" i="1"/>
  <c r="F84" i="1"/>
  <c r="E83" i="1"/>
  <c r="F82" i="1"/>
  <c r="F81" i="1"/>
  <c r="F80" i="1"/>
  <c r="F79" i="1"/>
  <c r="F78" i="1"/>
  <c r="E77" i="1"/>
  <c r="E76" i="1"/>
  <c r="E75" i="1"/>
  <c r="E74" i="1"/>
  <c r="E72" i="1"/>
  <c r="D70" i="1"/>
  <c r="E65" i="1"/>
  <c r="E64" i="1"/>
  <c r="F62" i="1"/>
  <c r="E59" i="1"/>
  <c r="E58" i="1"/>
  <c r="E56" i="1"/>
  <c r="E55" i="1"/>
  <c r="E50" i="1"/>
  <c r="E49" i="1"/>
  <c r="D47" i="1"/>
  <c r="L35" i="1"/>
  <c r="K35" i="1"/>
  <c r="E35" i="1"/>
  <c r="D35" i="1"/>
  <c r="E34" i="1"/>
  <c r="E33" i="1"/>
  <c r="D28" i="1"/>
  <c r="L16" i="1"/>
  <c r="E16" i="1"/>
  <c r="D16" i="1"/>
  <c r="E15" i="1"/>
  <c r="E14" i="1"/>
  <c r="E12" i="1"/>
  <c r="D10" i="1"/>
  <c r="D8" i="1"/>
  <c r="D6" i="1"/>
  <c r="E4" i="1"/>
  <c r="K3" i="1"/>
  <c r="I3" i="1"/>
  <c r="G3" i="1"/>
  <c r="E3" i="1"/>
  <c r="K2" i="1"/>
  <c r="I2" i="1"/>
  <c r="G2" i="1"/>
  <c r="E2" i="1"/>
  <c r="B2" i="1"/>
  <c r="D76" i="6"/>
  <c r="G73" i="6"/>
  <c r="G72" i="6"/>
  <c r="G70" i="6"/>
  <c r="G69" i="6"/>
  <c r="G68" i="6"/>
  <c r="G67" i="6"/>
  <c r="G66" i="6"/>
  <c r="E66" i="6"/>
  <c r="G64" i="6"/>
  <c r="G63" i="6"/>
  <c r="G61" i="6"/>
  <c r="G60" i="6"/>
  <c r="G59" i="6"/>
  <c r="G58" i="6"/>
  <c r="G57" i="6"/>
  <c r="E57" i="6"/>
  <c r="E55" i="6"/>
  <c r="E54" i="6"/>
  <c r="D52" i="6"/>
  <c r="E50" i="6"/>
  <c r="E48" i="6"/>
  <c r="E47" i="6"/>
  <c r="E46" i="6"/>
  <c r="E45" i="6"/>
  <c r="E44" i="6"/>
  <c r="E43" i="6"/>
  <c r="E41" i="6"/>
  <c r="E39" i="6"/>
  <c r="E37" i="6"/>
  <c r="E35" i="6"/>
  <c r="E34" i="6"/>
  <c r="E33" i="6"/>
  <c r="E32" i="6"/>
  <c r="E30" i="6"/>
  <c r="D28" i="6"/>
  <c r="E26" i="6"/>
  <c r="I24" i="6"/>
  <c r="E24" i="6"/>
  <c r="E22" i="6"/>
  <c r="E20" i="6"/>
  <c r="D18" i="6"/>
  <c r="D14" i="6"/>
  <c r="D13" i="6"/>
  <c r="D10" i="6"/>
  <c r="D8" i="6"/>
  <c r="D6" i="6"/>
  <c r="E4" i="6"/>
  <c r="E3" i="6"/>
  <c r="K2" i="6"/>
  <c r="I2" i="6"/>
  <c r="G2" i="6"/>
  <c r="E2" i="6"/>
  <c r="B2" i="6"/>
  <c r="D41" i="14"/>
  <c r="J19" i="14"/>
  <c r="I19" i="14"/>
  <c r="G19" i="14"/>
  <c r="F19" i="14"/>
  <c r="E19" i="14"/>
  <c r="D16" i="14"/>
  <c r="D13" i="14"/>
  <c r="D12" i="14"/>
  <c r="D11" i="14"/>
  <c r="D10" i="14"/>
  <c r="D8" i="14"/>
  <c r="D6" i="14"/>
  <c r="E4" i="14"/>
  <c r="E3" i="14"/>
  <c r="K2" i="14"/>
  <c r="I2" i="14"/>
  <c r="G2" i="14"/>
  <c r="E2" i="14"/>
  <c r="B2" i="14"/>
  <c r="B91" i="19"/>
  <c r="B77" i="19"/>
  <c r="B73" i="19"/>
  <c r="B72" i="19"/>
  <c r="B70" i="19"/>
  <c r="B69" i="19"/>
  <c r="D67" i="19"/>
  <c r="B67" i="19"/>
  <c r="D66" i="19"/>
  <c r="B66" i="19"/>
  <c r="B65" i="19"/>
  <c r="B64" i="19"/>
  <c r="D54" i="19"/>
  <c r="B52" i="19"/>
  <c r="B50" i="19"/>
  <c r="B47" i="19"/>
  <c r="B45" i="19"/>
  <c r="B44" i="19"/>
  <c r="B43" i="19"/>
  <c r="B42" i="19"/>
  <c r="D40" i="19"/>
  <c r="D39" i="19"/>
  <c r="D38" i="19"/>
  <c r="D37" i="19"/>
  <c r="D36" i="19"/>
  <c r="D35" i="19"/>
  <c r="D34" i="19"/>
  <c r="B34" i="19"/>
  <c r="D33" i="19"/>
  <c r="B33" i="19"/>
  <c r="B32" i="19"/>
  <c r="D29" i="19"/>
  <c r="C29" i="19"/>
  <c r="D28" i="19"/>
  <c r="C28" i="19"/>
  <c r="D27" i="19"/>
  <c r="C27" i="19"/>
  <c r="D26" i="19"/>
  <c r="C26" i="19"/>
  <c r="D25" i="19"/>
  <c r="C25" i="19"/>
  <c r="B24" i="19"/>
  <c r="B23" i="19"/>
  <c r="B22" i="19"/>
  <c r="B21" i="19"/>
  <c r="B20" i="19"/>
  <c r="B19" i="19"/>
  <c r="B17" i="19"/>
  <c r="B14" i="19"/>
  <c r="B13" i="19"/>
  <c r="B12" i="19"/>
  <c r="B11" i="19"/>
  <c r="B7" i="19"/>
  <c r="B5" i="19"/>
  <c r="B3" i="19"/>
  <c r="B2" i="19"/>
  <c r="H1" i="19"/>
  <c r="F1" i="19"/>
  <c r="D1" i="19"/>
  <c r="B1" i="19"/>
  <c r="G59" i="18"/>
  <c r="C59" i="18"/>
  <c r="C53" i="18"/>
  <c r="C51" i="18"/>
  <c r="C50" i="18"/>
  <c r="C49" i="18"/>
  <c r="C48" i="18"/>
  <c r="C45" i="18"/>
  <c r="C44" i="18"/>
  <c r="C8" i="18"/>
  <c r="B7" i="18"/>
  <c r="B5" i="18"/>
  <c r="B3" i="18"/>
  <c r="B2" i="18"/>
  <c r="I1" i="18"/>
  <c r="B1" i="18"/>
  <c r="P17" i="1" l="1"/>
  <c r="P20" i="1"/>
  <c r="P18" i="1"/>
  <c r="P19" i="1"/>
  <c r="P25" i="1"/>
  <c r="P21" i="1"/>
  <c r="P26" i="1"/>
  <c r="P24" i="1"/>
  <c r="P23" i="1"/>
  <c r="P22" i="1"/>
  <c r="F753" i="16"/>
  <c r="F1085" i="16"/>
  <c r="F918" i="16"/>
  <c r="F691" i="16"/>
  <c r="F986" i="16"/>
  <c r="F668" i="16"/>
  <c r="F1093" i="16"/>
  <c r="F905" i="16"/>
  <c r="F681" i="16"/>
  <c r="F716" i="16"/>
  <c r="M211" i="16"/>
  <c r="F928" i="16"/>
  <c r="F973" i="16"/>
  <c r="F949" i="16"/>
  <c r="F740" i="16"/>
  <c r="F417" i="16"/>
  <c r="F483" i="16"/>
  <c r="F396" i="16"/>
  <c r="F470" i="16"/>
  <c r="F387" i="16"/>
  <c r="F438" i="16"/>
  <c r="F374" i="16"/>
  <c r="F610" i="16"/>
  <c r="F557" i="16"/>
  <c r="F578" i="16"/>
  <c r="F514" i="16"/>
  <c r="F527" i="16"/>
  <c r="F623" i="16"/>
  <c r="F536" i="16"/>
  <c r="J964" i="16"/>
  <c r="I632" i="16"/>
  <c r="I1065" i="16"/>
  <c r="I878" i="16"/>
  <c r="J731" i="16"/>
  <c r="J453" i="16"/>
  <c r="I352" i="16"/>
  <c r="I492" i="16"/>
  <c r="J593" i="16"/>
  <c r="E880" i="16"/>
  <c r="E1067" i="16"/>
  <c r="E634" i="16"/>
  <c r="P43" i="1"/>
  <c r="Q43" i="1" s="1"/>
  <c r="P44" i="1"/>
  <c r="Q44" i="1" s="1"/>
  <c r="P45" i="1"/>
  <c r="Q45" i="1" s="1"/>
  <c r="C40" i="18"/>
  <c r="C39" i="18"/>
  <c r="C42" i="18"/>
  <c r="C41" i="18"/>
  <c r="C29" i="18"/>
  <c r="C38" i="18"/>
  <c r="C37" i="18"/>
  <c r="C36" i="18"/>
  <c r="C35" i="18"/>
  <c r="C34" i="18"/>
  <c r="C33" i="18"/>
  <c r="C32" i="18"/>
  <c r="C31" i="18"/>
  <c r="C30" i="18"/>
  <c r="C28" i="18"/>
  <c r="C27" i="18"/>
  <c r="C26" i="18"/>
  <c r="C25" i="18"/>
  <c r="C24" i="18"/>
  <c r="C23" i="18"/>
  <c r="C22" i="18"/>
  <c r="C21" i="18"/>
  <c r="C20" i="18"/>
  <c r="C19" i="18"/>
  <c r="C18" i="18"/>
  <c r="C17" i="18"/>
  <c r="C16" i="18"/>
  <c r="C15" i="18"/>
  <c r="C14" i="18"/>
  <c r="C13" i="18"/>
  <c r="C12" i="18"/>
  <c r="C11" i="18"/>
  <c r="C10" i="18"/>
  <c r="C9" i="18"/>
  <c r="L17" i="1" l="1"/>
  <c r="M17" i="1"/>
  <c r="M24" i="1"/>
  <c r="L24" i="1"/>
  <c r="M19" i="1"/>
  <c r="L19" i="1"/>
  <c r="M26" i="1"/>
  <c r="L26" i="1"/>
  <c r="M18" i="1"/>
  <c r="L18" i="1"/>
  <c r="M22" i="1"/>
  <c r="L22" i="1"/>
  <c r="M20" i="1"/>
  <c r="L20" i="1"/>
  <c r="M23" i="1"/>
  <c r="L23" i="1"/>
  <c r="M25" i="1"/>
  <c r="L25" i="1"/>
  <c r="M21" i="1"/>
  <c r="L21" i="1"/>
  <c r="F277" i="16"/>
  <c r="F343" i="16"/>
  <c r="I212" i="16"/>
  <c r="J313" i="16"/>
  <c r="F234" i="16"/>
  <c r="F330" i="16"/>
  <c r="F247" i="16"/>
  <c r="F256" i="16"/>
  <c r="F298" i="16"/>
  <c r="R50" i="15"/>
  <c r="R57" i="15" s="1"/>
  <c r="Q1058" i="16" l="1"/>
  <c r="Q1050" i="16"/>
  <c r="E1032" i="16"/>
  <c r="P1029" i="16"/>
  <c r="Q1030" i="16" s="1"/>
  <c r="M1029" i="16"/>
  <c r="F1050" i="16" s="1"/>
  <c r="I1029" i="16"/>
  <c r="Q1015" i="16"/>
  <c r="Q263" i="13"/>
  <c r="Q291" i="13"/>
  <c r="W271" i="13"/>
  <c r="W272" i="13" s="1"/>
  <c r="W273" i="13" s="1"/>
  <c r="Q254" i="13"/>
  <c r="Q244" i="13"/>
  <c r="Q225" i="13"/>
  <c r="W217" i="13"/>
  <c r="W218" i="13" s="1"/>
  <c r="W219" i="13" s="1"/>
  <c r="W220" i="13" s="1"/>
  <c r="W221" i="13" s="1"/>
  <c r="W227" i="13" s="1"/>
  <c r="Q209" i="13"/>
  <c r="W195" i="13"/>
  <c r="W202" i="13" s="1"/>
  <c r="Q189" i="13"/>
  <c r="W167" i="13"/>
  <c r="W169" i="13" s="1"/>
  <c r="Q158" i="13"/>
  <c r="W151" i="13"/>
  <c r="W152" i="13" s="1"/>
  <c r="W153" i="13" s="1"/>
  <c r="W154" i="13" s="1"/>
  <c r="W160" i="13" s="1"/>
  <c r="W162" i="13" s="1"/>
  <c r="Q138" i="13"/>
  <c r="W126" i="13"/>
  <c r="Q124" i="13"/>
  <c r="Q101" i="13"/>
  <c r="Q89" i="13"/>
  <c r="W75" i="13"/>
  <c r="W82" i="13" s="1"/>
  <c r="Q67" i="13"/>
  <c r="F1058" i="16" l="1"/>
  <c r="I1030" i="16"/>
  <c r="W229" i="13"/>
  <c r="W231" i="13"/>
  <c r="W238" i="13" s="1"/>
  <c r="W293" i="13"/>
  <c r="W274" i="13"/>
  <c r="W275" i="13" s="1"/>
  <c r="W276" i="13" s="1"/>
  <c r="W277" i="13" s="1"/>
  <c r="W278" i="13" s="1"/>
  <c r="W279" i="13" s="1"/>
  <c r="W280" i="13" s="1"/>
  <c r="W281" i="13" s="1"/>
  <c r="W282" i="13" s="1"/>
  <c r="W283" i="13" s="1"/>
  <c r="W284" i="13" s="1"/>
  <c r="W285" i="13" s="1"/>
  <c r="W295" i="13" l="1"/>
  <c r="V297" i="13" s="1"/>
  <c r="W297" i="13"/>
  <c r="W304" i="13" s="1"/>
  <c r="W246" i="13"/>
  <c r="W248" i="13" s="1"/>
  <c r="W250" i="13" s="1"/>
  <c r="W256" i="13" s="1"/>
  <c r="V231" i="13"/>
  <c r="Q1023" i="16" l="1"/>
  <c r="E997" i="16"/>
  <c r="P994" i="16"/>
  <c r="Q995" i="16" s="1"/>
  <c r="M994" i="16"/>
  <c r="E764" i="16"/>
  <c r="Q869" i="16"/>
  <c r="Q856" i="16"/>
  <c r="W851" i="16"/>
  <c r="W852" i="16" s="1"/>
  <c r="V851" i="16"/>
  <c r="W838" i="16"/>
  <c r="W841" i="16" s="1"/>
  <c r="Q832" i="16"/>
  <c r="W825" i="16"/>
  <c r="W826" i="16" s="1"/>
  <c r="W827" i="16" s="1"/>
  <c r="Q811" i="16"/>
  <c r="Q801" i="16"/>
  <c r="W794" i="16"/>
  <c r="W797" i="16" s="1"/>
  <c r="Q788" i="16"/>
  <c r="P761" i="16"/>
  <c r="Q762" i="16" s="1"/>
  <c r="Q847" i="16" s="1"/>
  <c r="M761" i="16"/>
  <c r="I761" i="16"/>
  <c r="I37" i="6"/>
  <c r="I995" i="16" l="1"/>
  <c r="F1015" i="16"/>
  <c r="J847" i="16"/>
  <c r="I762" i="16"/>
  <c r="F1023" i="16"/>
  <c r="W858" i="16"/>
  <c r="F788" i="16"/>
  <c r="F801" i="16"/>
  <c r="F856" i="16"/>
  <c r="F869" i="16"/>
  <c r="F811" i="16"/>
  <c r="F832" i="16"/>
  <c r="W862" i="16" l="1"/>
  <c r="W865" i="16" s="1"/>
  <c r="W860" i="16"/>
  <c r="W871" i="16" l="1"/>
  <c r="W873" i="16" s="1"/>
  <c r="V862" i="16"/>
  <c r="P30" i="16" l="1"/>
  <c r="Q31" i="16" s="1"/>
  <c r="Q356" i="21" l="1"/>
  <c r="Q327" i="21"/>
  <c r="Q295" i="21"/>
  <c r="Q265" i="21"/>
  <c r="Q232" i="21"/>
  <c r="Q191" i="21"/>
  <c r="Q162" i="21"/>
  <c r="Q104" i="21"/>
  <c r="Q133" i="21"/>
  <c r="W119" i="16" l="1"/>
  <c r="W120" i="16" s="1"/>
  <c r="W121" i="16" s="1"/>
  <c r="Q84" i="16"/>
  <c r="W70" i="16"/>
  <c r="W77" i="16" s="1"/>
  <c r="V175" i="16"/>
  <c r="W190" i="16" s="1"/>
  <c r="W192" i="16" s="1"/>
  <c r="W175" i="16"/>
  <c r="W176" i="16" s="1"/>
  <c r="W177" i="16"/>
  <c r="W178" i="16" s="1"/>
  <c r="W179" i="16"/>
  <c r="W180" i="16" s="1"/>
  <c r="W181" i="16"/>
  <c r="W182" i="16" s="1"/>
  <c r="W183" i="16"/>
  <c r="W184" i="16" s="1"/>
  <c r="W155" i="16"/>
  <c r="W158" i="16" s="1"/>
  <c r="Q149" i="16"/>
  <c r="W132" i="16"/>
  <c r="W135" i="16" s="1"/>
  <c r="Q126" i="16"/>
  <c r="V177" i="16" l="1"/>
  <c r="V179" i="16" s="1"/>
  <c r="V181" i="16" s="1"/>
  <c r="V183" i="16" s="1"/>
  <c r="S362" i="21" l="1"/>
  <c r="S365" i="21" s="1"/>
  <c r="S333" i="21"/>
  <c r="S336" i="21" s="1"/>
  <c r="S301" i="21"/>
  <c r="S304" i="21" s="1"/>
  <c r="S271" i="21"/>
  <c r="S274" i="21" s="1"/>
  <c r="S238" i="21"/>
  <c r="S241" i="21" s="1"/>
  <c r="S197" i="21"/>
  <c r="S200" i="21" s="1"/>
  <c r="S168" i="21"/>
  <c r="S171" i="21" s="1"/>
  <c r="S139" i="21"/>
  <c r="S142" i="21" s="1"/>
  <c r="S110" i="21"/>
  <c r="S113" i="21" s="1"/>
  <c r="Q44" i="15" l="1"/>
  <c r="F44" i="15" s="1"/>
  <c r="Q203" i="16" l="1"/>
  <c r="Q188" i="16"/>
  <c r="Q64" i="16" l="1"/>
  <c r="Q99" i="16"/>
  <c r="W194" i="16" l="1"/>
  <c r="W197" i="16" s="1"/>
  <c r="V194" i="16"/>
  <c r="W205" i="16" l="1"/>
  <c r="W207" i="16" s="1"/>
  <c r="P39" i="14"/>
  <c r="P38" i="14" s="1"/>
  <c r="P37" i="14" s="1"/>
  <c r="P36" i="14" s="1"/>
  <c r="P35" i="14" s="1"/>
  <c r="P34" i="14" s="1"/>
  <c r="P33" i="14" s="1"/>
  <c r="P32" i="14" s="1"/>
  <c r="P31" i="14" s="1"/>
  <c r="P30" i="14" s="1"/>
  <c r="P29" i="14" s="1"/>
  <c r="P28" i="14" s="1"/>
  <c r="P27" i="14" s="1"/>
  <c r="P26" i="14" s="1"/>
  <c r="P25" i="14" s="1"/>
  <c r="P24" i="14" s="1"/>
  <c r="P23" i="14" s="1"/>
  <c r="P22" i="14" s="1"/>
  <c r="P21" i="14" s="1"/>
  <c r="P20" i="14" s="1"/>
  <c r="G51" i="18" s="1"/>
  <c r="G50" i="18"/>
  <c r="G49" i="18"/>
  <c r="K175" i="2" l="1"/>
  <c r="K172" i="2"/>
  <c r="K171" i="2"/>
  <c r="K168" i="2"/>
  <c r="K167" i="2"/>
  <c r="K164" i="2"/>
  <c r="K163" i="2"/>
  <c r="K161" i="2"/>
  <c r="K160" i="2"/>
  <c r="K159" i="2"/>
  <c r="K158" i="2"/>
  <c r="K157" i="2"/>
  <c r="K156" i="2"/>
  <c r="K155" i="2"/>
  <c r="K154" i="2"/>
  <c r="K153" i="2"/>
  <c r="K149" i="2"/>
  <c r="K148" i="2"/>
  <c r="K147" i="2"/>
  <c r="K146" i="2"/>
  <c r="K145" i="2"/>
  <c r="K144" i="2"/>
  <c r="K143" i="2"/>
  <c r="K142" i="2"/>
  <c r="K141" i="2"/>
  <c r="K140" i="2"/>
  <c r="K139" i="2"/>
  <c r="K138" i="2"/>
  <c r="K137" i="2"/>
  <c r="K134" i="2"/>
  <c r="K133" i="2"/>
  <c r="K132" i="2"/>
  <c r="K131" i="2"/>
  <c r="K129" i="2"/>
  <c r="K128" i="2"/>
  <c r="K127" i="2"/>
  <c r="K126" i="2"/>
  <c r="K125" i="2"/>
  <c r="K124" i="2"/>
  <c r="Q141" i="15" l="1"/>
  <c r="F141" i="15" s="1"/>
  <c r="Q111" i="15"/>
  <c r="F111" i="15"/>
  <c r="Q78" i="15" l="1"/>
  <c r="F78" i="15" s="1"/>
  <c r="Q98" i="15"/>
  <c r="J98" i="15" s="1"/>
  <c r="Q64" i="15"/>
  <c r="J64" i="15" s="1"/>
  <c r="R106" i="15"/>
  <c r="R107" i="15" s="1"/>
  <c r="R113" i="15" s="1"/>
  <c r="R117" i="15" l="1"/>
  <c r="R124" i="15" s="1"/>
  <c r="R115" i="15"/>
  <c r="Q117" i="15" s="1"/>
  <c r="G146" i="1"/>
  <c r="Q346" i="21"/>
  <c r="Q367" i="21" s="1"/>
  <c r="Q314" i="21"/>
  <c r="Q338" i="21" s="1"/>
  <c r="Q284" i="21"/>
  <c r="Q306" i="21" s="1"/>
  <c r="Q251" i="21"/>
  <c r="Q276" i="21" s="1"/>
  <c r="Q210" i="21"/>
  <c r="Q243" i="21" s="1"/>
  <c r="Q181" i="21"/>
  <c r="Q202" i="21" s="1"/>
  <c r="Q152" i="21"/>
  <c r="Q173" i="21" s="1"/>
  <c r="Q123" i="21"/>
  <c r="Q144" i="21" s="1"/>
  <c r="Q32" i="21"/>
  <c r="Q115" i="21" s="1"/>
  <c r="M4" i="16" l="1"/>
  <c r="I5" i="16"/>
  <c r="G5" i="16"/>
  <c r="W1064" i="16"/>
  <c r="W631" i="16"/>
  <c r="W877" i="16"/>
  <c r="W211" i="16"/>
  <c r="W351" i="16"/>
  <c r="W491" i="16"/>
  <c r="W1029" i="16"/>
  <c r="W994" i="16"/>
  <c r="W761" i="16"/>
  <c r="K4" i="16"/>
  <c r="K3" i="16"/>
  <c r="G3" i="16"/>
  <c r="G4" i="16"/>
  <c r="M3" i="16"/>
  <c r="M30" i="16"/>
  <c r="I30" i="16"/>
  <c r="I31" i="16" l="1"/>
  <c r="J164" i="16"/>
  <c r="F84" i="16"/>
  <c r="F99" i="16"/>
  <c r="F126" i="16"/>
  <c r="F149" i="16"/>
  <c r="W30" i="16"/>
  <c r="F64" i="16"/>
  <c r="F203" i="16"/>
  <c r="F188" i="16"/>
  <c r="R73" i="15"/>
  <c r="R74" i="15" s="1"/>
  <c r="R80" i="15" s="1"/>
  <c r="R84" i="15" l="1"/>
  <c r="R91" i="15" s="1"/>
  <c r="R82" i="15"/>
  <c r="Q84" i="15" s="1"/>
  <c r="Q164" i="16"/>
  <c r="Q101" i="1"/>
  <c r="Q100" i="1"/>
  <c r="Q99" i="1"/>
  <c r="Q98" i="1"/>
  <c r="Q97" i="1"/>
  <c r="Q96" i="1"/>
  <c r="Q95" i="1"/>
  <c r="Q94" i="1"/>
  <c r="Q93" i="1"/>
  <c r="Q92" i="1"/>
  <c r="E107" i="1"/>
  <c r="E108" i="1" s="1"/>
  <c r="E109" i="1" s="1"/>
  <c r="E110" i="1" s="1"/>
  <c r="E111" i="1" s="1"/>
  <c r="E112" i="1" s="1"/>
  <c r="E113" i="1" s="1"/>
  <c r="E114" i="1" s="1"/>
  <c r="E115" i="1" s="1"/>
  <c r="R101" i="1"/>
  <c r="R100" i="1"/>
  <c r="R99" i="1"/>
  <c r="R98" i="1"/>
  <c r="R97" i="1"/>
  <c r="R96" i="1"/>
  <c r="R95" i="1"/>
  <c r="R94" i="1"/>
  <c r="R93" i="1"/>
  <c r="E93" i="1"/>
  <c r="E94" i="1" s="1"/>
  <c r="E95" i="1" s="1"/>
  <c r="E96" i="1" s="1"/>
  <c r="E97" i="1" s="1"/>
  <c r="E98" i="1" s="1"/>
  <c r="E99" i="1" s="1"/>
  <c r="E100" i="1" s="1"/>
  <c r="E101" i="1" s="1"/>
  <c r="E125" i="1"/>
  <c r="P42" i="1"/>
  <c r="Q42" i="1" s="1"/>
  <c r="P41" i="1"/>
  <c r="P40" i="1"/>
  <c r="Q40" i="1" s="1"/>
  <c r="P39" i="1"/>
  <c r="P38" i="1"/>
  <c r="S26" i="1"/>
  <c r="S25" i="1"/>
  <c r="S24" i="1"/>
  <c r="S23" i="1"/>
  <c r="S22" i="1"/>
  <c r="S21" i="1"/>
  <c r="S20" i="1"/>
  <c r="S19" i="1"/>
  <c r="S18" i="1"/>
  <c r="S17" i="1"/>
  <c r="G44" i="18"/>
  <c r="R36" i="1" l="1"/>
  <c r="L36" i="1"/>
  <c r="R18" i="1"/>
  <c r="R20" i="1"/>
  <c r="R22" i="1"/>
  <c r="R24" i="1"/>
  <c r="R26" i="1"/>
  <c r="Q17" i="1"/>
  <c r="R19" i="1"/>
  <c r="R21" i="1"/>
  <c r="R23" i="1"/>
  <c r="R25" i="1"/>
  <c r="P37" i="1"/>
  <c r="P36" i="1"/>
  <c r="Q38" i="1" s="1"/>
  <c r="Q18" i="1"/>
  <c r="Q22" i="1"/>
  <c r="Q26" i="1"/>
  <c r="E126" i="1"/>
  <c r="Q23" i="1"/>
  <c r="Q19" i="1"/>
  <c r="Q24" i="1"/>
  <c r="Q20" i="1"/>
  <c r="Q21" i="1"/>
  <c r="Q25" i="1"/>
  <c r="R17" i="1"/>
  <c r="H126" i="1" l="1"/>
  <c r="H125" i="1"/>
  <c r="Q41" i="1"/>
  <c r="Q39" i="1"/>
  <c r="Q37" i="1"/>
  <c r="Q36" i="1"/>
  <c r="E127" i="1"/>
  <c r="H127" i="1" s="1"/>
  <c r="H124" i="1"/>
  <c r="B28" i="17"/>
  <c r="B27" i="17"/>
  <c r="B26" i="17"/>
  <c r="B25" i="17"/>
  <c r="B24" i="17"/>
  <c r="B23" i="17"/>
  <c r="B22" i="17"/>
  <c r="B21" i="17"/>
  <c r="B20" i="17"/>
  <c r="B19" i="17"/>
  <c r="B18" i="17"/>
  <c r="B17" i="17"/>
  <c r="B16" i="17"/>
  <c r="B15" i="17"/>
  <c r="B14" i="17"/>
  <c r="F124" i="1" l="1"/>
  <c r="F126" i="1"/>
  <c r="F127" i="1"/>
  <c r="F125" i="1"/>
  <c r="C3" i="17"/>
  <c r="G45" i="18" s="1"/>
  <c r="E128" i="1"/>
  <c r="H128" i="1" s="1"/>
  <c r="I513" i="13"/>
  <c r="Q535" i="13" s="1"/>
  <c r="I718" i="13"/>
  <c r="Q740" i="13" s="1"/>
  <c r="F128" i="1" l="1"/>
  <c r="I30" i="13"/>
  <c r="F158" i="13" s="1"/>
  <c r="P715" i="13"/>
  <c r="J641" i="13"/>
  <c r="F676" i="13"/>
  <c r="F588" i="13"/>
  <c r="W513" i="13"/>
  <c r="F538" i="13"/>
  <c r="F705" i="13"/>
  <c r="F604" i="13"/>
  <c r="S557" i="13"/>
  <c r="S563" i="13" s="1"/>
  <c r="S567" i="13" s="1"/>
  <c r="S571" i="13" s="1"/>
  <c r="F653" i="13"/>
  <c r="I535" i="13"/>
  <c r="F627" i="13"/>
  <c r="F578" i="13"/>
  <c r="F666" i="13"/>
  <c r="F561" i="13"/>
  <c r="J683" i="13"/>
  <c r="P920" i="13"/>
  <c r="F910" i="13"/>
  <c r="J846" i="13"/>
  <c r="F881" i="13"/>
  <c r="F793" i="13"/>
  <c r="W718" i="13"/>
  <c r="F743" i="13"/>
  <c r="F809" i="13"/>
  <c r="S762" i="13"/>
  <c r="S768" i="13" s="1"/>
  <c r="S772" i="13" s="1"/>
  <c r="S776" i="13" s="1"/>
  <c r="F858" i="13"/>
  <c r="I740" i="13"/>
  <c r="F832" i="13"/>
  <c r="F783" i="13"/>
  <c r="F871" i="13"/>
  <c r="F766" i="13"/>
  <c r="J888" i="13"/>
  <c r="I125" i="1"/>
  <c r="I308" i="13"/>
  <c r="Q330" i="13" s="1"/>
  <c r="M3" i="13"/>
  <c r="I127" i="1"/>
  <c r="K3" i="13"/>
  <c r="I126" i="1"/>
  <c r="F225" i="13"/>
  <c r="F291" i="13"/>
  <c r="G3" i="13"/>
  <c r="I3" i="13"/>
  <c r="E129" i="1"/>
  <c r="I124" i="1"/>
  <c r="I923" i="13"/>
  <c r="E130" i="1" l="1"/>
  <c r="H129" i="1"/>
  <c r="F129" i="1"/>
  <c r="I64" i="13"/>
  <c r="J263" i="13"/>
  <c r="F67" i="13"/>
  <c r="W30" i="13"/>
  <c r="F138" i="13"/>
  <c r="F189" i="13"/>
  <c r="F254" i="13"/>
  <c r="F124" i="13"/>
  <c r="F101" i="13"/>
  <c r="J209" i="13"/>
  <c r="F244" i="13"/>
  <c r="Q945" i="13"/>
  <c r="F1086" i="13"/>
  <c r="F1076" i="13"/>
  <c r="F1037" i="13"/>
  <c r="W923" i="13"/>
  <c r="P1125" i="13"/>
  <c r="F1014" i="13"/>
  <c r="F988" i="13"/>
  <c r="F1063" i="13"/>
  <c r="S967" i="13"/>
  <c r="S973" i="13" s="1"/>
  <c r="S977" i="13" s="1"/>
  <c r="S981" i="13" s="1"/>
  <c r="J1051" i="13"/>
  <c r="F948" i="13"/>
  <c r="J1093" i="13"/>
  <c r="F1115" i="13"/>
  <c r="F971" i="13"/>
  <c r="I945" i="13"/>
  <c r="F998" i="13"/>
  <c r="S97" i="13"/>
  <c r="S103" i="13" s="1"/>
  <c r="S107" i="13" s="1"/>
  <c r="S114" i="13" s="1"/>
  <c r="Q64" i="13"/>
  <c r="F500" i="13"/>
  <c r="F333" i="13"/>
  <c r="J478" i="13"/>
  <c r="F461" i="13"/>
  <c r="S352" i="13"/>
  <c r="S358" i="13" s="1"/>
  <c r="S362" i="13" s="1"/>
  <c r="S366" i="13" s="1"/>
  <c r="F356" i="13"/>
  <c r="W308" i="13"/>
  <c r="F471" i="13"/>
  <c r="F448" i="13"/>
  <c r="F373" i="13"/>
  <c r="F422" i="13"/>
  <c r="I330" i="13"/>
  <c r="F383" i="13"/>
  <c r="F399" i="13"/>
  <c r="J436" i="13"/>
  <c r="G4" i="13"/>
  <c r="I128" i="1"/>
  <c r="W107" i="13"/>
  <c r="W114" i="13" s="1"/>
  <c r="I1128" i="13"/>
  <c r="Q1150" i="13" s="1"/>
  <c r="E131" i="1"/>
  <c r="H131" i="1" l="1"/>
  <c r="F131" i="1"/>
  <c r="H130" i="1"/>
  <c r="I1333" i="13" s="1"/>
  <c r="Q1355" i="13" s="1"/>
  <c r="F130" i="1"/>
  <c r="P1330" i="13"/>
  <c r="F1153" i="13"/>
  <c r="F1203" i="13"/>
  <c r="F1281" i="13"/>
  <c r="F1242" i="13"/>
  <c r="F1291" i="13"/>
  <c r="J1298" i="13"/>
  <c r="F1320" i="13"/>
  <c r="F1268" i="13"/>
  <c r="S1172" i="13"/>
  <c r="S1178" i="13" s="1"/>
  <c r="S1182" i="13" s="1"/>
  <c r="S1186" i="13" s="1"/>
  <c r="F1219" i="13"/>
  <c r="F1193" i="13"/>
  <c r="I1150" i="13"/>
  <c r="J1256" i="13"/>
  <c r="F1176" i="13"/>
  <c r="W1128" i="13"/>
  <c r="W1333" i="13"/>
  <c r="I129" i="1"/>
  <c r="I4" i="13"/>
  <c r="E132" i="1"/>
  <c r="I1538" i="13"/>
  <c r="Q1560" i="13" s="1"/>
  <c r="F1447" i="13" l="1"/>
  <c r="F1525" i="13"/>
  <c r="F1424" i="13"/>
  <c r="F1408" i="13"/>
  <c r="F1381" i="13"/>
  <c r="F1486" i="13"/>
  <c r="F1473" i="13"/>
  <c r="F1358" i="13"/>
  <c r="F1398" i="13"/>
  <c r="J1461" i="13"/>
  <c r="S1377" i="13"/>
  <c r="S1383" i="13" s="1"/>
  <c r="S1387" i="13" s="1"/>
  <c r="S1391" i="13" s="1"/>
  <c r="K4" i="13"/>
  <c r="I130" i="1"/>
  <c r="F1496" i="13"/>
  <c r="I1355" i="13"/>
  <c r="J1503" i="13"/>
  <c r="P1535" i="13"/>
  <c r="H132" i="1"/>
  <c r="F132" i="1"/>
  <c r="P1740" i="13"/>
  <c r="S1582" i="13"/>
  <c r="S1588" i="13" s="1"/>
  <c r="S1592" i="13" s="1"/>
  <c r="S1596" i="13" s="1"/>
  <c r="F1691" i="13"/>
  <c r="I1560" i="13"/>
  <c r="F1652" i="13"/>
  <c r="F1563" i="13"/>
  <c r="F1613" i="13"/>
  <c r="F1678" i="13"/>
  <c r="F1629" i="13"/>
  <c r="J1666" i="13"/>
  <c r="F1701" i="13"/>
  <c r="F1586" i="13"/>
  <c r="J1708" i="13"/>
  <c r="F1730" i="13"/>
  <c r="F1603" i="13"/>
  <c r="W1538" i="13"/>
  <c r="I131" i="1"/>
  <c r="M4" i="13"/>
  <c r="E133" i="1"/>
  <c r="I1743" i="13"/>
  <c r="Q1765" i="13" s="1"/>
  <c r="H133" i="1" l="1"/>
  <c r="F133" i="1"/>
  <c r="P1945" i="13"/>
  <c r="F1935" i="13"/>
  <c r="F1808" i="13"/>
  <c r="F1906" i="13"/>
  <c r="F1834" i="13"/>
  <c r="J1913" i="13"/>
  <c r="F1896" i="13"/>
  <c r="J1871" i="13"/>
  <c r="F1768" i="13"/>
  <c r="I1765" i="13"/>
  <c r="F1857" i="13"/>
  <c r="F1883" i="13"/>
  <c r="F1791" i="13"/>
  <c r="S1787" i="13"/>
  <c r="S1793" i="13" s="1"/>
  <c r="S1797" i="13" s="1"/>
  <c r="S1801" i="13" s="1"/>
  <c r="F1818" i="13"/>
  <c r="W1743" i="13"/>
  <c r="I132" i="1"/>
  <c r="G5" i="13"/>
  <c r="E134" i="1"/>
  <c r="I1948" i="13"/>
  <c r="Q1970" i="13" s="1"/>
  <c r="H134" i="1" l="1"/>
  <c r="F134" i="1"/>
  <c r="P2150" i="13"/>
  <c r="F2088" i="13"/>
  <c r="F2140" i="13"/>
  <c r="F2023" i="13"/>
  <c r="F2013" i="13"/>
  <c r="I1970" i="13"/>
  <c r="J2118" i="13"/>
  <c r="S1992" i="13"/>
  <c r="S1998" i="13" s="1"/>
  <c r="S2002" i="13" s="1"/>
  <c r="S2006" i="13" s="1"/>
  <c r="F2101" i="13"/>
  <c r="J2076" i="13"/>
  <c r="F2039" i="13"/>
  <c r="F2111" i="13"/>
  <c r="F2062" i="13"/>
  <c r="F1973" i="13"/>
  <c r="F1996" i="13"/>
  <c r="W1948" i="13"/>
  <c r="I133" i="1"/>
  <c r="I5" i="13"/>
  <c r="E135" i="1"/>
  <c r="I134" i="1"/>
  <c r="H135" i="1" l="1"/>
  <c r="I135" i="1" s="1"/>
  <c r="F135" i="1"/>
  <c r="E136" i="1"/>
  <c r="H136" i="1" l="1"/>
  <c r="I136" i="1" s="1"/>
  <c r="F136" i="1"/>
  <c r="E137" i="1"/>
  <c r="H137" i="1" l="1"/>
  <c r="F137" i="1"/>
  <c r="P510" i="13"/>
  <c r="E138" i="1"/>
  <c r="I137" i="1"/>
  <c r="H138" i="1" l="1"/>
  <c r="F138" i="1"/>
  <c r="P305" i="13"/>
  <c r="R2" i="13" s="1"/>
  <c r="E139" i="1"/>
  <c r="I138" i="1"/>
  <c r="E140" i="1" l="1"/>
  <c r="H139" i="1"/>
  <c r="F139" i="1"/>
  <c r="I139" i="1"/>
  <c r="E141" i="1" l="1"/>
  <c r="H140" i="1"/>
  <c r="I140" i="1" s="1"/>
  <c r="F140" i="1"/>
  <c r="L208" i="21"/>
  <c r="L344" i="21"/>
  <c r="L312" i="21"/>
  <c r="L121" i="21"/>
  <c r="L30" i="21"/>
  <c r="L249" i="21"/>
  <c r="E265" i="21" s="1"/>
  <c r="L150" i="21"/>
  <c r="L282" i="21"/>
  <c r="E295" i="21" s="1"/>
  <c r="L179" i="21"/>
  <c r="E142" i="1" l="1"/>
  <c r="H141" i="1"/>
  <c r="I141" i="1" s="1"/>
  <c r="F141" i="1"/>
  <c r="S282" i="21"/>
  <c r="S249" i="21"/>
  <c r="S312" i="21"/>
  <c r="E327" i="21"/>
  <c r="S30" i="21"/>
  <c r="E104" i="21"/>
  <c r="S208" i="21"/>
  <c r="E232" i="21"/>
  <c r="S344" i="21"/>
  <c r="E356" i="21"/>
  <c r="S179" i="21"/>
  <c r="E191" i="21"/>
  <c r="S150" i="21"/>
  <c r="E162" i="21"/>
  <c r="S121" i="21"/>
  <c r="E133" i="21"/>
  <c r="E306" i="21"/>
  <c r="E284" i="21"/>
  <c r="E115" i="21"/>
  <c r="E32" i="21"/>
  <c r="E367" i="21"/>
  <c r="E346" i="21"/>
  <c r="E181" i="21"/>
  <c r="E202" i="21"/>
  <c r="E144" i="21"/>
  <c r="E123" i="21"/>
  <c r="E338" i="21"/>
  <c r="E314" i="21"/>
  <c r="E276" i="21"/>
  <c r="E251" i="21"/>
  <c r="E173" i="21"/>
  <c r="E152" i="21"/>
  <c r="E210" i="21"/>
  <c r="E243" i="21"/>
  <c r="E143" i="1" l="1"/>
  <c r="H142" i="1"/>
  <c r="I142" i="1" s="1"/>
  <c r="F142" i="1"/>
  <c r="I994" i="16"/>
  <c r="R41" i="1"/>
  <c r="I4" i="16"/>
  <c r="I3" i="16"/>
  <c r="L38" i="1"/>
  <c r="R39" i="1"/>
  <c r="R40" i="1"/>
  <c r="R38" i="1"/>
  <c r="L42" i="1"/>
  <c r="L40" i="1"/>
  <c r="L39" i="1"/>
  <c r="R42" i="1"/>
  <c r="L37" i="1"/>
  <c r="H143" i="1" l="1"/>
  <c r="I143" i="1" s="1"/>
  <c r="F143" i="1"/>
  <c r="K124" i="1" s="1"/>
  <c r="L41" i="1"/>
  <c r="R37" i="1"/>
</calcChain>
</file>

<file path=xl/comments1.xml><?xml version="1.0" encoding="utf-8"?>
<comments xmlns="http://schemas.openxmlformats.org/spreadsheetml/2006/main">
  <authors>
    <author>Fallmann Hubert</author>
    <author>Heller</author>
  </authors>
  <commentList>
    <comment ref="Q64" authorId="0" shapeId="0">
      <text>
        <r>
          <rPr>
            <sz val="9"/>
            <color indexed="81"/>
            <rFont val="Tahoma"/>
            <family val="2"/>
          </rPr>
          <t>special reporting, exception = BM 47 (VCM)</t>
        </r>
      </text>
    </comment>
    <comment ref="Q330" authorId="0" shapeId="0">
      <text>
        <r>
          <rPr>
            <sz val="9"/>
            <color indexed="81"/>
            <rFont val="Tahoma"/>
            <family val="2"/>
          </rPr>
          <t>special reporting, exception = BM 47 (VCM)</t>
        </r>
      </text>
    </comment>
    <comment ref="Q535" authorId="0" shapeId="0">
      <text>
        <r>
          <rPr>
            <sz val="9"/>
            <color indexed="81"/>
            <rFont val="Tahoma"/>
            <family val="2"/>
          </rPr>
          <t>special reporting, exception = BM 47 (VCM)</t>
        </r>
      </text>
    </comment>
    <comment ref="Q740" authorId="0" shapeId="0">
      <text>
        <r>
          <rPr>
            <sz val="9"/>
            <color indexed="81"/>
            <rFont val="Tahoma"/>
            <family val="2"/>
          </rPr>
          <t>special reporting, exception = BM 47 (VCM)</t>
        </r>
      </text>
    </comment>
    <comment ref="Q945" authorId="0" shapeId="0">
      <text>
        <r>
          <rPr>
            <sz val="9"/>
            <color indexed="81"/>
            <rFont val="Tahoma"/>
            <family val="2"/>
          </rPr>
          <t>special reporting, exception = BM 47 (VCM)</t>
        </r>
      </text>
    </comment>
    <comment ref="Q1150" authorId="0" shapeId="0">
      <text>
        <r>
          <rPr>
            <sz val="9"/>
            <color indexed="81"/>
            <rFont val="Tahoma"/>
            <family val="2"/>
          </rPr>
          <t>special reporting, exception = BM 47 (VCM)</t>
        </r>
      </text>
    </comment>
    <comment ref="Q1355" authorId="0" shapeId="0">
      <text>
        <r>
          <rPr>
            <sz val="9"/>
            <color indexed="81"/>
            <rFont val="Tahoma"/>
            <family val="2"/>
          </rPr>
          <t>special reporting, exception = BM 47 (VCM)</t>
        </r>
      </text>
    </comment>
    <comment ref="Q1560" authorId="0" shapeId="0">
      <text>
        <r>
          <rPr>
            <sz val="9"/>
            <color indexed="81"/>
            <rFont val="Tahoma"/>
            <family val="2"/>
          </rPr>
          <t>special reporting, exception = BM 47 (VCM)</t>
        </r>
      </text>
    </comment>
    <comment ref="Q1765" authorId="0" shapeId="0">
      <text>
        <r>
          <rPr>
            <sz val="9"/>
            <color indexed="81"/>
            <rFont val="Tahoma"/>
            <family val="2"/>
          </rPr>
          <t>special reporting, exception = BM 47 (VCM)</t>
        </r>
      </text>
    </comment>
    <comment ref="Q1970" authorId="0" shapeId="0">
      <text>
        <r>
          <rPr>
            <sz val="9"/>
            <color indexed="81"/>
            <rFont val="Tahoma"/>
            <family val="2"/>
          </rPr>
          <t>special reporting, exception = BM 47 (VCM)</t>
        </r>
      </text>
    </comment>
    <comment ref="D2157" authorId="1" shapeId="0">
      <text>
        <r>
          <rPr>
            <sz val="9"/>
            <color indexed="81"/>
            <rFont val="Tahoma"/>
            <family val="2"/>
          </rPr>
          <t>INDEX($W:$W;VERGLEICH(MAX(INDIREKT(ADRESSE(1;3)&amp;":"&amp;ADRESSE(ZEILE(D34);3)));$C:$C;0))</t>
        </r>
      </text>
    </comment>
  </commentList>
</comments>
</file>

<file path=xl/comments2.xml><?xml version="1.0" encoding="utf-8"?>
<comments xmlns="http://schemas.openxmlformats.org/spreadsheetml/2006/main">
  <authors>
    <author>Heller</author>
  </authors>
  <commentList>
    <comment ref="D1102" authorId="0" shapeId="0">
      <text>
        <r>
          <rPr>
            <sz val="9"/>
            <color indexed="81"/>
            <rFont val="Tahoma"/>
            <family val="2"/>
          </rPr>
          <t>INDEX($W:$W;VERGLEICH(MAX(INDIREKT(ADRESSE(1;3)&amp;":"&amp;ADRESSE(ZEILE(D12);3)));$C:$C;0))</t>
        </r>
      </text>
    </comment>
  </commentList>
</comments>
</file>

<file path=xl/comments3.xml><?xml version="1.0" encoding="utf-8"?>
<comments xmlns="http://schemas.openxmlformats.org/spreadsheetml/2006/main">
  <authors>
    <author>Fallmann Hubert</author>
  </authors>
  <commentList>
    <comment ref="B50" authorId="0" shapeId="0">
      <text>
        <r>
          <rPr>
            <b/>
            <sz val="9"/>
            <color indexed="81"/>
            <rFont val="Segoe UI"/>
            <family val="2"/>
          </rPr>
          <t xml:space="preserve">truncated to 250 characters
</t>
        </r>
      </text>
    </comment>
    <comment ref="I50" authorId="0" shapeId="0">
      <text>
        <r>
          <rPr>
            <b/>
            <sz val="9"/>
            <color indexed="81"/>
            <rFont val="Segoe UI"/>
            <family val="2"/>
          </rPr>
          <t>In Column B it has to be truncated to below 255 characters</t>
        </r>
      </text>
    </comment>
    <comment ref="A122" authorId="0" shapeId="0">
      <text>
        <r>
          <rPr>
            <b/>
            <sz val="9"/>
            <color indexed="81"/>
            <rFont val="Segoe UI"/>
            <family val="2"/>
          </rPr>
          <t xml:space="preserve">truncated to 250 characters
</t>
        </r>
      </text>
    </comment>
    <comment ref="O122" authorId="0" shapeId="0">
      <text>
        <r>
          <rPr>
            <b/>
            <sz val="9"/>
            <color indexed="81"/>
            <rFont val="Segoe UI"/>
            <family val="2"/>
          </rPr>
          <t>In Column A it has to be truncated to below 255 characters</t>
        </r>
      </text>
    </comment>
  </commentList>
</comments>
</file>

<file path=xl/sharedStrings.xml><?xml version="1.0" encoding="utf-8"?>
<sst xmlns="http://schemas.openxmlformats.org/spreadsheetml/2006/main" count="4891" uniqueCount="2835">
  <si>
    <t>Name</t>
  </si>
  <si>
    <t>Constant</t>
  </si>
  <si>
    <t>Further constants</t>
  </si>
  <si>
    <t>Activity (Annex I ETS Directive)</t>
  </si>
  <si>
    <t>No. of Activity</t>
  </si>
  <si>
    <t>No. of BM</t>
  </si>
  <si>
    <t>alternative BM No.</t>
  </si>
  <si>
    <t>Product benchmark</t>
  </si>
  <si>
    <t>Unit</t>
  </si>
  <si>
    <t>Carbon leakage?</t>
  </si>
  <si>
    <t>Benchmark value (EUA/t)</t>
  </si>
  <si>
    <t>Exchangeability electricity</t>
  </si>
  <si>
    <t>Message regarding special reporting</t>
  </si>
  <si>
    <t>Jump indicator</t>
  </si>
  <si>
    <t xml:space="preserve">Refining of mineral oil </t>
  </si>
  <si>
    <t>Refinery products</t>
  </si>
  <si>
    <t>CWT</t>
  </si>
  <si>
    <t>Please use CWT tool in sheet "SpecialBM" for calculating historical activity levels.</t>
  </si>
  <si>
    <t>#JUMP_H_I</t>
  </si>
  <si>
    <t xml:space="preserve">Production of coke </t>
  </si>
  <si>
    <t>Coke</t>
  </si>
  <si>
    <t>tonnes</t>
  </si>
  <si>
    <t xml:space="preserve">Metal ore (including sulphide ore) roasting or sintering, including pelletisation </t>
  </si>
  <si>
    <t>Sintered ore</t>
  </si>
  <si>
    <t xml:space="preserve">Production of pig iron or steel (primary or secondary fusion) including continuous casting, with a capacity exceeding 2,5 tonnes per hour </t>
  </si>
  <si>
    <t>Hot metal</t>
  </si>
  <si>
    <t>EAF carbon steel</t>
  </si>
  <si>
    <t>EAF high alloy steel</t>
  </si>
  <si>
    <t>Iron casting</t>
  </si>
  <si>
    <t xml:space="preserve">Production of primary aluminium </t>
  </si>
  <si>
    <t>Pre-bake anode</t>
  </si>
  <si>
    <t>[Primary] Aluminium</t>
  </si>
  <si>
    <t xml:space="preserve">Production of cement clinker in rotary kilns with a production capacity exceeding 500 tonnes per day or in other furnaces with a production capacity exceeding 50 tonnes per day </t>
  </si>
  <si>
    <t>Grey cement clinker</t>
  </si>
  <si>
    <t>White cement clinker</t>
  </si>
  <si>
    <t xml:space="preserve">Production of lime or calcination of dolomite or magnesite in rotary kilns or in other furnaces with a production capacity exceeding 50 tonnes per day </t>
  </si>
  <si>
    <t>Lime</t>
  </si>
  <si>
    <t>Please use lime tool in sheet "SpecialBM" for calculating historical activity levels.</t>
  </si>
  <si>
    <t>#JUMP_H_II</t>
  </si>
  <si>
    <t>Dolime</t>
  </si>
  <si>
    <t>Please use dolime tool in sheet "SpecialBM" for calculating historical activity levels.</t>
  </si>
  <si>
    <t>#JUMP_H_III</t>
  </si>
  <si>
    <t>Sintered dolime</t>
  </si>
  <si>
    <t xml:space="preserve">Manufacture of glass including glass fibre with a melting capacity exceeding 20 tonnes per day </t>
  </si>
  <si>
    <t>Float glass</t>
  </si>
  <si>
    <t>Bottles and jars of colourless glass</t>
  </si>
  <si>
    <t>Bottles and jars of coloured glass</t>
  </si>
  <si>
    <t>Continuous filament glass fibre products</t>
  </si>
  <si>
    <t xml:space="preserve">Manufacture of ceramic products by firing, in particular roofing tiles, bricks, refractory bricks, tiles, stoneware or porcelain, with a production capacity exceeding 75 tonnes per day </t>
  </si>
  <si>
    <t>Facing bricks</t>
  </si>
  <si>
    <t>Pavers</t>
  </si>
  <si>
    <t>Roof tiles</t>
  </si>
  <si>
    <t>Spray dried powder</t>
  </si>
  <si>
    <t xml:space="preserve">Manufacture of mineral wool insulation material using glass, rock or slag with a melting capacity exceeding 20 tonnes per day </t>
  </si>
  <si>
    <t>Mineral wool</t>
  </si>
  <si>
    <t xml:space="preserve">Drying or calcination of gypsum or production of plaster boards and other gypsum products, where combustion units with a total rated thermal input exceeding 20 MW are operated </t>
  </si>
  <si>
    <t>Plaster</t>
  </si>
  <si>
    <t>Dried secondary gypsum</t>
  </si>
  <si>
    <t>Plasterboard</t>
  </si>
  <si>
    <t xml:space="preserve">Production of pulp from timber or other fibrous materials </t>
  </si>
  <si>
    <t>Short fibre kraft pulp</t>
  </si>
  <si>
    <t>Adt</t>
  </si>
  <si>
    <t>Note that for integrated pulp &amp; paper production special allocation rules apply (Article 10(7) of the CIMs).</t>
  </si>
  <si>
    <t>Long fibre kraft pulp</t>
  </si>
  <si>
    <t>Sulphite pulp, thermo-mechanical and mechanical pulp</t>
  </si>
  <si>
    <t>Recovered paper pulp</t>
  </si>
  <si>
    <t xml:space="preserve">Production of paper or cardboard with a production capacity exceeding 20 tonnes per day </t>
  </si>
  <si>
    <t>Newsprint</t>
  </si>
  <si>
    <t>Uncoated fine paper</t>
  </si>
  <si>
    <t>Coated fine paper</t>
  </si>
  <si>
    <t>Tissue</t>
  </si>
  <si>
    <t>Testliner and fluting</t>
  </si>
  <si>
    <t>Uncoated carton board</t>
  </si>
  <si>
    <t>Coated carton board</t>
  </si>
  <si>
    <t xml:space="preserve">Production of carbon black involving the carbonisation of organic substances such as oils, tars, cracker and distillation residues, where combustion units with a total rated thermal input exceeding 20 MW are operated </t>
  </si>
  <si>
    <t>Carbon black</t>
  </si>
  <si>
    <t xml:space="preserve">Production of nitric acid </t>
  </si>
  <si>
    <t>Nitric acid</t>
  </si>
  <si>
    <t>Measurable heat delivered to other sub-installations is to be treated like heat from non-ETS sources.</t>
  </si>
  <si>
    <t xml:space="preserve">Production of adipic acid </t>
  </si>
  <si>
    <t>Adipic acid</t>
  </si>
  <si>
    <t xml:space="preserve">Production of ammonia </t>
  </si>
  <si>
    <t>Ammonia</t>
  </si>
  <si>
    <t xml:space="preserve">Production of bulk organic chemicals by cracking, reforming, partial or full oxidation or by similar processes, with a production capacity exceeding 100 tonnes per day </t>
  </si>
  <si>
    <t>Steam cracking</t>
  </si>
  <si>
    <t>Please use steam cracking tool in sheet "SpecialBM" for calculating historical activity levels and preliminary allocation.</t>
  </si>
  <si>
    <t>#JUMP_H_IV</t>
  </si>
  <si>
    <t>Aromatics</t>
  </si>
  <si>
    <t>#JUMP_H_V</t>
  </si>
  <si>
    <t>Styrene</t>
  </si>
  <si>
    <t>Phenol/ acetone</t>
  </si>
  <si>
    <t>Ethylene oxide/ ethylene glycols</t>
  </si>
  <si>
    <t>Please use ethylene oxide / glycols tool in sheet "SpecialBM" for calculating historical activity levels.</t>
  </si>
  <si>
    <t>#JUMP_H_VIII</t>
  </si>
  <si>
    <t>Vinyl chloride monomer</t>
  </si>
  <si>
    <t>Please use VCM tool in sheet "SpecialBM" for calculating preliminary allocation.</t>
  </si>
  <si>
    <t>#JUMP_H_IX</t>
  </si>
  <si>
    <t>S-PVC</t>
  </si>
  <si>
    <t>E-PVC</t>
  </si>
  <si>
    <t xml:space="preserve">Production of hydrogen (H2) and synthesis gas by reforming or partial oxidation with a production capacity exceeding 25 tonnes per day </t>
  </si>
  <si>
    <t>Hydrogen</t>
  </si>
  <si>
    <t>Please use hydrogen tool in sheet "SpecialBM" for calculating historical activity levels.</t>
  </si>
  <si>
    <t>#JUMP_H_VI</t>
  </si>
  <si>
    <t>Synthesis gas</t>
  </si>
  <si>
    <t>Please use syngas tool in sheet "SpecialBM" for calculating historical activity levels.</t>
  </si>
  <si>
    <t>#JUMP_H_VII</t>
  </si>
  <si>
    <t xml:space="preserve">Production of soda ash (Na2CO3) and sodium bicarbonate (NaHCO3) </t>
  </si>
  <si>
    <t>Soda ash</t>
  </si>
  <si>
    <t>Benchmark List</t>
  </si>
  <si>
    <t>A.</t>
  </si>
  <si>
    <t>I</t>
  </si>
  <si>
    <t>Identification of the Installation</t>
  </si>
  <si>
    <t>(a)</t>
  </si>
  <si>
    <t>(b)</t>
  </si>
  <si>
    <t>(c)</t>
  </si>
  <si>
    <t>(d)</t>
  </si>
  <si>
    <t>(e)</t>
  </si>
  <si>
    <t>(f)</t>
  </si>
  <si>
    <t>i.</t>
  </si>
  <si>
    <t>ii.</t>
  </si>
  <si>
    <t>iii.</t>
  </si>
  <si>
    <t>iv.</t>
  </si>
  <si>
    <t>v.</t>
  </si>
  <si>
    <t>vi.</t>
  </si>
  <si>
    <t>City:</t>
  </si>
  <si>
    <t>Country:</t>
  </si>
  <si>
    <t>EUconst_MSlist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</si>
  <si>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</si>
  <si>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</si>
  <si>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</si>
  <si>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</si>
  <si>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</si>
  <si>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</si>
  <si>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</si>
  <si>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</si>
  <si>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</si>
  <si>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</si>
  <si>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</si>
  <si>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</si>
  <si>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</si>
  <si>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</si>
  <si>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</si>
  <si>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</si>
  <si>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</si>
  <si>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</si>
  <si>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</si>
  <si>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</si>
  <si>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</si>
  <si>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</si>
  <si>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</si>
  <si>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</si>
  <si>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</si>
  <si>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</si>
  <si>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</si>
  <si>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</si>
  <si>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</si>
  <si>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</si>
  <si>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EUconst_MSlistISOcodes</t>
  </si>
  <si>
    <t>AT</t>
  </si>
  <si>
    <t>BE</t>
  </si>
  <si>
    <t>BG</t>
  </si>
  <si>
    <t>CY</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</si>
  <si>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</si>
  <si>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</si>
  <si>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</si>
  <si>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</si>
  <si>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</si>
  <si>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</si>
  <si>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</si>
  <si>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</si>
  <si>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</si>
  <si>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</si>
  <si>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</si>
  <si>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</si>
  <si>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</si>
  <si>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</si>
  <si>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</si>
  <si>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</si>
  <si>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</si>
  <si>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</si>
  <si>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</si>
  <si>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</si>
  <si>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</si>
  <si>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</si>
  <si>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</si>
  <si>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</si>
  <si>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</si>
  <si>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</si>
  <si>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Activity list</t>
  </si>
  <si>
    <t>Combustion of fuels in installations with a total rated thermal input exceeding 20 MW (except in installations for the incineration of hazardous or municipal waste)</t>
  </si>
  <si>
    <t>Production of secondary aluminium where combustion units with a total rated thermal input exceeding 20 MW are operated</t>
  </si>
  <si>
    <t>Production or processing of non-ferrous metals, including production of alloys, refining, foundry casting, etc., where combustion units with a total rated thermal input (including fuels used as reducing agents) exceeding 20 MW are operated</t>
  </si>
  <si>
    <t>Production of glyoxal and glyoxylic acid</t>
  </si>
  <si>
    <t>Capture of greenhouse gases from installations covered by this Directive for the purpose of transport and geological storage in a storage site permitted under Directive 2009/31/EC</t>
  </si>
  <si>
    <t>Transport of greenhouse gases by pipelines for geological storage in a storage site permitted under Directive 2009/31/EC</t>
  </si>
  <si>
    <t>Geological storage of greenhouse gases in a storage site permitted under Directive 2009/31/EC</t>
  </si>
  <si>
    <t>Euconst_TrueFalse</t>
  </si>
  <si>
    <t>List of sub-installations</t>
  </si>
  <si>
    <t>Product benchmark sub-installations</t>
  </si>
  <si>
    <t>Please note that the correct entries here are essential for all subsequent inputs dealing with sub-installations.</t>
  </si>
  <si>
    <t>No.</t>
  </si>
  <si>
    <t>Product type</t>
  </si>
  <si>
    <t>N.A.</t>
  </si>
  <si>
    <t>Sub-installations with fall-back approaches</t>
  </si>
  <si>
    <t>Sub-installation type</t>
  </si>
  <si>
    <t>relevant?</t>
  </si>
  <si>
    <t>Heat benchmark sub-installation, CL</t>
  </si>
  <si>
    <t>Heat benchmark sub-installation, non-CL</t>
  </si>
  <si>
    <t>Fuel benchmark sub-installation, CL</t>
  </si>
  <si>
    <t>Fuel benchmark sub-installation, non-CL</t>
  </si>
  <si>
    <t>Process emissions sub-installation, CL</t>
  </si>
  <si>
    <t>Process emissions sub-installation, non-CL</t>
  </si>
  <si>
    <t>II</t>
  </si>
  <si>
    <t>Euconst_date</t>
  </si>
  <si>
    <t>BM number</t>
  </si>
  <si>
    <t>Sorting</t>
  </si>
  <si>
    <t># occurances</t>
  </si>
  <si>
    <t>Euconst_TrueFalseNA</t>
  </si>
  <si>
    <t>Euconst_NA</t>
  </si>
  <si>
    <t>EUconst_Fuel</t>
  </si>
  <si>
    <t>Fuel</t>
  </si>
  <si>
    <t>EUconst_BM</t>
  </si>
  <si>
    <t>Benchmark</t>
  </si>
  <si>
    <t>EUconst_TransfSource</t>
  </si>
  <si>
    <t>Transferred or stored emissions</t>
  </si>
  <si>
    <t>EUconst_BMSubinst</t>
  </si>
  <si>
    <t>Sub-installation with product benchmark</t>
  </si>
  <si>
    <t>EUconst_FBSubinst</t>
  </si>
  <si>
    <t>Fall-Back Sub-installation</t>
  </si>
  <si>
    <t>EUconst_Year</t>
  </si>
  <si>
    <t>year</t>
  </si>
  <si>
    <t>EUconst_Tons</t>
  </si>
  <si>
    <t>EUconst_TJ</t>
  </si>
  <si>
    <t>TJ</t>
  </si>
  <si>
    <t>EUconst_GJ</t>
  </si>
  <si>
    <t>GJ</t>
  </si>
  <si>
    <t>EUconst_tCO2e</t>
  </si>
  <si>
    <t>t CO2e</t>
  </si>
  <si>
    <t>EUconst_tCO2</t>
  </si>
  <si>
    <t>t CO2</t>
  </si>
  <si>
    <t>EUconst_tN2O</t>
  </si>
  <si>
    <t>t N2O</t>
  </si>
  <si>
    <t>EUconst_TJpa</t>
  </si>
  <si>
    <t>TJ / year</t>
  </si>
  <si>
    <t>EUconst_MWh</t>
  </si>
  <si>
    <t>MWh</t>
  </si>
  <si>
    <t>EUconst_MWhpa</t>
  </si>
  <si>
    <t>MWh / year</t>
  </si>
  <si>
    <t>EUconst_t</t>
  </si>
  <si>
    <t>t</t>
  </si>
  <si>
    <t>EUconst_tpa</t>
  </si>
  <si>
    <t>t / year</t>
  </si>
  <si>
    <t>Fall-back Sub-Installation List</t>
  </si>
  <si>
    <t>Sub-inst</t>
  </si>
  <si>
    <t>District Heating sub-installation, non-CL</t>
  </si>
  <si>
    <t>N2O</t>
  </si>
  <si>
    <t>CO2</t>
  </si>
  <si>
    <t>Euconst_GHGemitted</t>
  </si>
  <si>
    <t>Euconst_Capacityunit</t>
  </si>
  <si>
    <t>This information is needed by the competent authority for ensuring consistency of the data provided, and for avoiding double counting of allocation data.</t>
  </si>
  <si>
    <t>Only those cases are relevant, where either measurable heat, waste gases or CO2 for the purpose of CCS activities cross the boundaries of the installation.</t>
  </si>
  <si>
    <t>"Import" here means that something enters the boundaries of the installation to which this report refers, "export" means something leaving those boundaries.</t>
  </si>
  <si>
    <t>Material and/or energy flows between sub-installations are not relevant, with the exception of heat stemming from nitric acid production.</t>
  </si>
  <si>
    <t>-</t>
  </si>
  <si>
    <t>Special case: Nitric acid production:</t>
  </si>
  <si>
    <t>Please select this option for identifying that your installation uses heat from nitric acid production.</t>
  </si>
  <si>
    <t>Please list this fact even if the nitric acid production is part of your own installation, not only if your installation is connected to such installation.</t>
  </si>
  <si>
    <t>This information is relevant for the heat balance (sheet "E_EnergyFlows", section II)</t>
  </si>
  <si>
    <t>Type of connection options are:</t>
  </si>
  <si>
    <t>Measurable heat</t>
  </si>
  <si>
    <t>Waste gas</t>
  </si>
  <si>
    <t>Flow direction options are (perspective of the installation to which this report refers):</t>
  </si>
  <si>
    <t>Import (to this installation)</t>
  </si>
  <si>
    <t>Export (from this installation)</t>
  </si>
  <si>
    <t>Version no.</t>
  </si>
  <si>
    <t>Euconst_MMPstatus</t>
  </si>
  <si>
    <t>submitted to competent authority</t>
  </si>
  <si>
    <t>approved by competent authority</t>
  </si>
  <si>
    <t>returned with remarks</t>
  </si>
  <si>
    <t>tonnes per day</t>
  </si>
  <si>
    <t>MW (th)</t>
  </si>
  <si>
    <t>It is possible to refer to an attached document file (then please list exact file name here), if the description exceeds the space provided here.</t>
  </si>
  <si>
    <t>The points of measurement and metering devices</t>
  </si>
  <si>
    <t>Connections to other EU ETS installations or non-ETS entities</t>
  </si>
  <si>
    <t>Euconst_importexport</t>
  </si>
  <si>
    <t>Import</t>
  </si>
  <si>
    <t>Export</t>
  </si>
  <si>
    <t>Euconst_typeofconnect</t>
  </si>
  <si>
    <t>Waste gases</t>
  </si>
  <si>
    <t>Intermediate products</t>
  </si>
  <si>
    <t>CCU</t>
  </si>
  <si>
    <t>CCS</t>
  </si>
  <si>
    <t>Source stream type</t>
  </si>
  <si>
    <t>Combustion: Commercial standard fuels</t>
  </si>
  <si>
    <t>Combustion: Other gaseous and liquid fuels</t>
  </si>
  <si>
    <t>Combustion: Solid fuels</t>
  </si>
  <si>
    <t>Combustion: Flaring</t>
  </si>
  <si>
    <t>Combustion: Scrubbing: carbonate (Method A)</t>
  </si>
  <si>
    <t>Combustion: Scrubbing: gypsum (Method B)</t>
  </si>
  <si>
    <t>Refining of mineral oil: Catalytic cracker regeneration</t>
  </si>
  <si>
    <t>Refining of mineral oil: Hydrogen production</t>
  </si>
  <si>
    <t>Production of coke: Mass balance methodology</t>
  </si>
  <si>
    <t>Metal ore roasting and sintering: Carbonate input</t>
  </si>
  <si>
    <t>Metal ore roasting and sintering: Mass balance methodology</t>
  </si>
  <si>
    <t>Production of iron and steel: Fuel as process input</t>
  </si>
  <si>
    <t>Production of iron and steel: Mass balance methodology</t>
  </si>
  <si>
    <t>Production of cement clinker: Kiln input based (Method A)</t>
  </si>
  <si>
    <t>Production of cement clinker: Clinker output (Method B)</t>
  </si>
  <si>
    <t>Production of cement clinker: CKD</t>
  </si>
  <si>
    <t>Production of cement clinker: Non-carbonate carbon</t>
  </si>
  <si>
    <t>Production of lime and calcination of dolomite/magnesite: Carbonates (Method A)</t>
  </si>
  <si>
    <t>Production of lime and calcination of dolomite/magnesite: Alkali earth oxide (Method B)</t>
  </si>
  <si>
    <t>Production of lime and calcination of dolomite/magnesite: Kiln dust (Method B)</t>
  </si>
  <si>
    <t>Manufacture of glass and mineral wool: Carbonates (input)</t>
  </si>
  <si>
    <t>Manufacture of ceramic products: Carbon inputs (Method A)</t>
  </si>
  <si>
    <t>Manufacture of ceramic products: Alkali oxide (Method B)</t>
  </si>
  <si>
    <t>Manufacture of ceramic products: Scrubbing</t>
  </si>
  <si>
    <t>Production of pulp and paper: Make up chemicals</t>
  </si>
  <si>
    <t>Production of carbon black: Mass balance methodology</t>
  </si>
  <si>
    <t>Production of ammonia: Fuel as process input</t>
  </si>
  <si>
    <t>Production of hydrogen and synthesis gas:  Fuel as process input</t>
  </si>
  <si>
    <t>Production of hydrogen and synthesis gas: Mass balance methodology</t>
  </si>
  <si>
    <t>Production of bulk organic chemicals: Mass balance methodology</t>
  </si>
  <si>
    <t>Production or processing of ferrous and non-ferrous metals, including secondary aluminium: Process emissions</t>
  </si>
  <si>
    <t>Production or processing of ferrous and non-ferrous metals, including secondary aluminium: Mass balance methodology</t>
  </si>
  <si>
    <t>Primary aluminium production: Mass balance methodology</t>
  </si>
  <si>
    <t>Primary aluminium production: PFC emissions (slope method)</t>
  </si>
  <si>
    <t>Primary aluminium production: PFC emissions (overvoltage method)</t>
  </si>
  <si>
    <t>Source stream type list</t>
  </si>
  <si>
    <t>No. of type</t>
  </si>
  <si>
    <t>EUconst_AnnexIActivities</t>
  </si>
  <si>
    <t>EUconst_Sourcestreamtype</t>
  </si>
  <si>
    <t>transferred CO2 for geological storage (CCS)</t>
  </si>
  <si>
    <t>transferred CO2 for use in installation (CCU)</t>
  </si>
  <si>
    <t>Heat from Nitric acid production</t>
  </si>
  <si>
    <t>Description of the installation</t>
  </si>
  <si>
    <t>Procedures</t>
  </si>
  <si>
    <t>Title of procedure</t>
  </si>
  <si>
    <t>Reference for procedure</t>
  </si>
  <si>
    <t>Diagram reference (where applicable)</t>
  </si>
  <si>
    <t xml:space="preserve">Brief description of procedure    </t>
  </si>
  <si>
    <t>List of EN or other standards applied (where relevant)</t>
  </si>
  <si>
    <t>This procedure shall in particular ensure that monitoring methods are in place for all data items listed in Annex IV which are relevant at the installation, and that most accurate available data sources in accordance with section 4 of Annex VII are used</t>
  </si>
  <si>
    <t>C.</t>
  </si>
  <si>
    <t>INSTALLATION DESCRIPTION</t>
  </si>
  <si>
    <t>INSTALLATION DATA</t>
  </si>
  <si>
    <t>a.</t>
  </si>
  <si>
    <t>calculation steps</t>
  </si>
  <si>
    <t xml:space="preserve">data sources </t>
  </si>
  <si>
    <t xml:space="preserve">calculation formulae </t>
  </si>
  <si>
    <t xml:space="preserve">relevant calculation factors including unit of measurement </t>
  </si>
  <si>
    <t xml:space="preserve">horizontal and vertical checks for corroborating data </t>
  </si>
  <si>
    <t>procedures underpinning sampling plans</t>
  </si>
  <si>
    <t>measurement equipment used with reference to the relevant diagram and a description how they are installed and maintained</t>
  </si>
  <si>
    <t>a list of laboratories engaged in carrying out relevant analytical procedures</t>
  </si>
  <si>
    <t>Euconst_quantification_fuels</t>
  </si>
  <si>
    <t>Euconst_quantification_heat</t>
  </si>
  <si>
    <t>Euconst_quantification_energy</t>
  </si>
  <si>
    <t>3.4. Indirect determination methods</t>
  </si>
  <si>
    <t>Euconst_indirectdetermination</t>
  </si>
  <si>
    <t>Euconst_properties</t>
  </si>
  <si>
    <t>4.4.(a) Methods in accordance with the monitoring plan approved under Regulation (EU) No. 601/2012</t>
  </si>
  <si>
    <t>4.4.(b) Readings of measuring instruments subject to national legal metrological control or measuring instruments compliant with the requirements of the Directive 2014/31/EU or Directive 2014/32/EU for direct determination of a data set</t>
  </si>
  <si>
    <t>4.4.(e) Readings of measuring instruments for indirect determination of a data set, provided that an appropriate correlation between the measurement and the data set in question is established in line with section 3.4 of this Annex</t>
  </si>
  <si>
    <t>4.4.(f) Other methods, in particular for historical data or where no other data source can be identified by the operator as available</t>
  </si>
  <si>
    <t>7.2. Method 1: Using measurements</t>
  </si>
  <si>
    <t>7.2. Method 2: Using documentation</t>
  </si>
  <si>
    <t>7.2. Method 3: Calculation of a proxy based on measured efficiency</t>
  </si>
  <si>
    <t>7.2. Method 4: Calculating a proxy based on the reference efficiency</t>
  </si>
  <si>
    <t>4.5. (d) Readings of measuring instruments for indirect determination of a data set, provided that an appropriate correlation between the measurement and the data set in question is established in line with section 3.4 of Annex VII (FAR)</t>
  </si>
  <si>
    <t>4.5. (e) Calculation of a proxy for the determining net amounts of measurable heat in accordance with Method 3 of section 7.2 in Annex VII (FAR)</t>
  </si>
  <si>
    <t>4.5. (f) Other methods, in particular for historical data or where no other data source can be identified by the operator as available</t>
  </si>
  <si>
    <t>5. (a) based on continual metering at the process where the material is consumed or produced</t>
  </si>
  <si>
    <t>5. (b) based on aggregation of metering of quantities separately delivered or produced taking into account relevant stock changes</t>
  </si>
  <si>
    <t>4.6. (a) Methods for determining calculation factors in accordance with the monitoring plan approved under Regulation (EU) No. 601/2012</t>
  </si>
  <si>
    <t>4.6. (b) Laboratory analyses in accordance with section 6.1 of  Annex VII (FAR)</t>
  </si>
  <si>
    <t>4.6. (c) Simplified laboratory analyses in accordance with section 6.2 of Annex VII (FAR)</t>
  </si>
  <si>
    <t>4.6. (d) Constant values based on one of the following data sources: standard factors, literature values, values specified and guaranteed by the supplier</t>
  </si>
  <si>
    <t>4.6. (e) Constant values based on one of the following data sources: standard/stoichiometric factors, analysis-based values, other values based on scientific evidence</t>
  </si>
  <si>
    <t>3.1. Applicable Methods</t>
  </si>
  <si>
    <t>3.2. Approach to attributing data to sub-installations</t>
  </si>
  <si>
    <t>3.3. Measurement instruments or procedures not under the operator's control</t>
  </si>
  <si>
    <t>Euconst_generalmethods</t>
  </si>
  <si>
    <t>Euconst_approach</t>
  </si>
  <si>
    <t>Euconst_instruments</t>
  </si>
  <si>
    <t>3.3. (a) Amounts from invoices issued by a trade partner</t>
  </si>
  <si>
    <t xml:space="preserve">3.3. (b) Direct readings from the measurement systems </t>
  </si>
  <si>
    <t>3.3. (c) Use of empirical correlations provided by a competent and independent body, such as equipment suppliers, engineering providers or accredited laboratories</t>
  </si>
  <si>
    <t>3.4. - Calculation based on a known chemical or physical process using literature values</t>
  </si>
  <si>
    <t xml:space="preserve">3.4. - Calculation based on the installation’s design data </t>
  </si>
  <si>
    <t>10.1.5. (a) An amount of emissions assigned to the production of the waste gas is attributed under the product benchmark sub-installation where the waste gas is produced</t>
  </si>
  <si>
    <t>10.1.5. (b) An amount of emissions assigned to the consumption of the waste gas is attributed to the product benchmark sub-installation, heat benchmark sub-installation, district heating sub-installation or fuel benchmark sub-installation, where it is consumed.</t>
  </si>
  <si>
    <t>Euconst_wastegases</t>
  </si>
  <si>
    <t>3.2. 1. (a) Products in same production line, inputs, outputs and corresponding emissions shall be attributed sequentially based on the usage time per year for each sub-installation</t>
  </si>
  <si>
    <t>3.2. 1. (b) Based on the mass or volume of individual products produced or estimates based on the ratio of free reaction enthalpies of the chemical reactions involved or based on another suitable distribution key that is corroborated by a sound scientific methodology</t>
  </si>
  <si>
    <t>3.2. 2. (a) Determination of the split based on a determination method, such as sub-metering, estimate, correlation, used equally for each sub-installation - “reconciliation factor”</t>
  </si>
  <si>
    <t xml:space="preserve">3.2. 2. (b) Data may be subtracted from the total installation data </t>
  </si>
  <si>
    <t>ausblenden</t>
  </si>
  <si>
    <t>Sub-installation with product benchmark:</t>
  </si>
  <si>
    <t>Print area:</t>
  </si>
  <si>
    <t>E.</t>
  </si>
  <si>
    <t>Sheet "ProductBM" - SUB-INSTALLATION DATA RELATING TO PRODUCT BENCHMARKS</t>
  </si>
  <si>
    <t>Technically infeasible</t>
  </si>
  <si>
    <t>Unreasonable costs</t>
  </si>
  <si>
    <t>Description of the methodology applied</t>
  </si>
  <si>
    <t>Uncertainty assessment</t>
  </si>
  <si>
    <t>Euconst_UncertaintyOrInfeasibleOrUnreasonable</t>
  </si>
  <si>
    <t>F. 
Product BM</t>
  </si>
  <si>
    <t>Navigation area:</t>
  </si>
  <si>
    <t>Table of contents</t>
  </si>
  <si>
    <t>Previous sheet</t>
  </si>
  <si>
    <t>Next sheet</t>
  </si>
  <si>
    <t>Top of sheet</t>
  </si>
  <si>
    <t>End of sheet</t>
  </si>
  <si>
    <t>Monitoring Methods List</t>
  </si>
  <si>
    <t>Measurable heat flows (import, export, consumption and production)</t>
  </si>
  <si>
    <t>Are measurable heat flows relevant for this sub-installation?</t>
  </si>
  <si>
    <t>Make grey?</t>
  </si>
  <si>
    <t>Information on the methodology applied</t>
  </si>
  <si>
    <t>3.4. - Correlation based on empirical tests for determining estimation values</t>
  </si>
  <si>
    <t>Euconst_quantification_annual</t>
  </si>
  <si>
    <t>Are waste gases relevant for this sub-installation?</t>
  </si>
  <si>
    <t>D.</t>
  </si>
  <si>
    <t>List of Sub-installations for drop-downlists:</t>
  </si>
  <si>
    <t>Product BM?</t>
  </si>
  <si>
    <t>BM no.</t>
  </si>
  <si>
    <t>End</t>
  </si>
  <si>
    <t>Reference date</t>
  </si>
  <si>
    <t>Status at reference date</t>
  </si>
  <si>
    <t>Chapters where modifications have been made. 
Brief explanation of changes</t>
  </si>
  <si>
    <t>Monitoring Methodology Plan versions</t>
  </si>
  <si>
    <t>List of monitoring methodology plan versions</t>
  </si>
  <si>
    <t>EUconst_ERR_ActivityMissing</t>
  </si>
  <si>
    <t>Activity missing (A.I.4.a)!</t>
  </si>
  <si>
    <t xml:space="preserve"> If not, why?</t>
  </si>
  <si>
    <t>Please select below:</t>
  </si>
  <si>
    <t>the method used for the determination of annual quantities pursuant to section 5 of Annex VII of the FAR.</t>
  </si>
  <si>
    <t>the data source used for the quantities pursuant to section 4.4 of Annex VII of the FAR.</t>
  </si>
  <si>
    <t>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t>
  </si>
  <si>
    <t>Further details on any deviation from the hierarchy</t>
  </si>
  <si>
    <t>Unreasonable costs: the use of better data sources would incur unreasonable costs.</t>
  </si>
  <si>
    <t>Jump Address:</t>
  </si>
  <si>
    <t>Info for automatic Version detection</t>
  </si>
  <si>
    <t>Template type:</t>
  </si>
  <si>
    <t>Version:</t>
  </si>
  <si>
    <t>Issued by:</t>
  </si>
  <si>
    <t>European Commission</t>
  </si>
  <si>
    <t>Language:</t>
  </si>
  <si>
    <t>English</t>
  </si>
  <si>
    <t>Type list:</t>
  </si>
  <si>
    <t>Version list</t>
  </si>
  <si>
    <t>Reference File Name</t>
  </si>
  <si>
    <t>Version comments</t>
  </si>
  <si>
    <t>COM</t>
  </si>
  <si>
    <t>Umweltbundesamt</t>
  </si>
  <si>
    <t>UBA</t>
  </si>
  <si>
    <t>Croatia</t>
  </si>
  <si>
    <t>HR</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</si>
  <si>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</si>
  <si>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</si>
  <si>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</si>
  <si>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</si>
  <si>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</si>
  <si>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</si>
  <si>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</si>
  <si>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</si>
  <si>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</si>
  <si>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</si>
  <si>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</si>
  <si>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</si>
  <si>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</si>
  <si>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</si>
  <si>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</si>
  <si>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</si>
  <si>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</si>
  <si>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</si>
  <si>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</si>
  <si>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</si>
  <si>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</si>
  <si>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</si>
  <si>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</si>
  <si>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</si>
  <si>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</si>
  <si>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</si>
  <si>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</si>
  <si>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</si>
  <si>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</si>
  <si>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</si>
  <si>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</si>
  <si>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</si>
  <si>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</si>
  <si>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</si>
  <si>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</si>
  <si>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</si>
  <si>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</si>
  <si>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</si>
  <si>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</si>
  <si>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</si>
  <si>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</si>
  <si>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</si>
  <si>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</si>
  <si>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</si>
  <si>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</si>
  <si>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</si>
  <si>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</si>
  <si>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</si>
  <si>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</si>
  <si>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</si>
  <si>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</si>
  <si>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Draft MMP template Phase 4</t>
  </si>
  <si>
    <t>Draft II MMP template Phase 4</t>
  </si>
  <si>
    <t>Draft III MMP template Phase 4</t>
  </si>
  <si>
    <t>MMP P4 draft</t>
  </si>
  <si>
    <t>MMP P4 2nd draft</t>
  </si>
  <si>
    <t>MMP P4 3rd draft</t>
  </si>
  <si>
    <t>As more than one of the data sources might be involved, the template provides for up to three sources. If even further sources are involved, please select the three main sources and describe further details in the description of the methodology below.</t>
  </si>
  <si>
    <t>Method for the determination of annual production (=activity) levels</t>
  </si>
  <si>
    <t>Description of the methodology for determination of the relevant attributable emission factors in accordance with sections 10.1.2. and 10.1.3. of Annex VII (FAR).</t>
  </si>
  <si>
    <t>a</t>
  </si>
  <si>
    <t>III</t>
  </si>
  <si>
    <t>IV</t>
  </si>
  <si>
    <t>MONITORING METHODOLOGY PLAN for Phase 4 of the EU ETS</t>
  </si>
  <si>
    <t>CONTENTS</t>
  </si>
  <si>
    <t>GUIDELINES AND CONDITIONS</t>
  </si>
  <si>
    <t>Date</t>
  </si>
  <si>
    <t>Name and Signature of 
legally responsible person</t>
  </si>
  <si>
    <t>b</t>
  </si>
  <si>
    <t>Directive 2003/87/EC, as amended most recently by Directive 2018/410/EU (hereinafter "the EU ETS Directive") requires Member States to allocate allowances for free to installations based on Community-wide and fully-harmonised rules (Article 10a(1)). The Directive can be downloaded from:</t>
  </si>
  <si>
    <t>https://eur-lex.europa.eu/eli/dir/2003/87/2018-04-08</t>
  </si>
  <si>
    <t>E.II.1.n !</t>
  </si>
  <si>
    <t>General Information on this Template</t>
  </si>
  <si>
    <t>How to use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</si>
  <si>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a drop-down list exists. This is the case when drop-down lists contain empty list entries.</t>
  </si>
  <si>
    <t>Error messages will occur sometimes when data entries are incomplete. However, the non-appearance of error messages is not a guarantee for correct calculations, as not always a data completeness test is possible. If no result appears in a green field, it can be assumed that some data is still missing.</t>
  </si>
  <si>
    <t>Special care must be taken of consistency of data with the units displayed.</t>
  </si>
  <si>
    <t>Error messages are often very short due to the little place available. The most important ones are:</t>
  </si>
  <si>
    <t>incomplete!</t>
  </si>
  <si>
    <t>inconsistent!</t>
  </si>
  <si>
    <t>The units selected are inconsistent, and calculations based upon related inputs will give wrong results.</t>
  </si>
  <si>
    <t>negative!</t>
  </si>
  <si>
    <t>In this calculation no negative values are allowed.</t>
  </si>
  <si>
    <t>Manual input!</t>
  </si>
  <si>
    <t>Means that data has to be entered manually in a case where automatic calculation of a parameter is not possible.</t>
  </si>
  <si>
    <t>Input in A.III.3 !</t>
  </si>
  <si>
    <t>These are references to document sections. This means that data in the referenced sections are missing.</t>
  </si>
  <si>
    <t>Colour codes and fonts:</t>
  </si>
  <si>
    <t>Black bold text:</t>
  </si>
  <si>
    <t>This is text describing the input required.</t>
  </si>
  <si>
    <t>Smaller italic text:</t>
  </si>
  <si>
    <t xml:space="preserve">This text gives further explanations. </t>
  </si>
  <si>
    <t>Yellow fields indicate mandatory inputs. However, if the topic is not relevant for the installation, no input is required.</t>
  </si>
  <si>
    <t>Light yellow fields indicate that an input is optional.</t>
  </si>
  <si>
    <t>Green fields show automatically calculated results. Red text indicates error messages (missing data etc).</t>
  </si>
  <si>
    <t>Shaded fields indicate that an input in another field makes the input here irrelevant.</t>
  </si>
  <si>
    <t>Grey shaded areas should be filled by Member States before publishing customized version of the template.</t>
  </si>
  <si>
    <t>Light grey areas are dedicated for navigation and hyperlinks.</t>
  </si>
  <si>
    <t>Navigation panels on top of each sheet provide hyperlinks for quick jumps to individual input sections. The first line ("Table of contents", "Previous sheet", "next sheet", "Summary") and the points "Top of sheet" and "End of sheet" are the same for all sheets. Depending on the sheet, further menu items are added. If the background colour of one of the hyperlink areas turns red, this indicates that data is missing in the related section (not in all sheets).</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</si>
  <si>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</si>
  <si>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If you want to move data, first COPY and PASTE them, and thereafter delete the unwanted data in the old (wrong) place.</t>
  </si>
  <si>
    <t>Data fields have not been optimized for numerical and other formats. However, sheet protection has been limited so as to allow you to use your own formats. In particular, you may decide about the number of decimal places displayed. The number of places is in principle independend from the precision of calculation. In principle the option "Precision as displayed" of MS Excel should be deactivated. For more details, consult MS Excel's "Help" function on this topic.</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</si>
  <si>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ETS installation) to ensure that correct data is reported to the competent authority.</t>
  </si>
  <si>
    <t>Member State specific information:</t>
  </si>
  <si>
    <t>This Report must be submitted to your Competent Authority to the following address:</t>
  </si>
  <si>
    <t>Detail address to be provided by the Member State</t>
  </si>
  <si>
    <t>Information sources:</t>
  </si>
  <si>
    <t>EU Websites:</t>
  </si>
  <si>
    <t>EU-Legislation:</t>
  </si>
  <si>
    <t xml:space="preserve">http://eur-lex.europa.eu/en/index.htm </t>
  </si>
  <si>
    <t>EU ETS general:</t>
  </si>
  <si>
    <t>http://ec.europa.eu/clima/policies/ets/index_en.htm</t>
  </si>
  <si>
    <t>Other Websites:</t>
  </si>
  <si>
    <t>&lt;to be provided by Member State&gt;</t>
  </si>
  <si>
    <t>Helpdesk:</t>
  </si>
  <si>
    <t>&lt;to be provided by Member State, if relevant&gt;</t>
  </si>
  <si>
    <t>Further guidance as provided by the Member State:</t>
  </si>
  <si>
    <t xml:space="preserve">&lt;&lt;&lt; Click here to proceed to next sheet &gt;&gt;&gt; </t>
  </si>
  <si>
    <t>Quantities of products</t>
  </si>
  <si>
    <t>Annual quantities of products</t>
  </si>
  <si>
    <t>Data source</t>
  </si>
  <si>
    <t>Other data source (if applicable)</t>
  </si>
  <si>
    <t>Has more than 1 sub?</t>
  </si>
  <si>
    <t>Net measurable heat flows</t>
  </si>
  <si>
    <t>the method used for the determination of annual quantities pursuant to section 7.2 of Annex VII of the FAR.</t>
  </si>
  <si>
    <t>The hierarchical order has been followed?</t>
  </si>
  <si>
    <t>Reference to external file, if relevant</t>
  </si>
  <si>
    <t>Relevant electricity consumption</t>
  </si>
  <si>
    <t>Energy content of waste gases</t>
  </si>
  <si>
    <t>for dynamic print area</t>
  </si>
  <si>
    <t>Product BM sub-installations</t>
  </si>
  <si>
    <t xml:space="preserve">(c) </t>
  </si>
  <si>
    <t>About the operator</t>
  </si>
  <si>
    <t>About your installation</t>
  </si>
  <si>
    <t>Name of the installation and the site on which it is located:</t>
  </si>
  <si>
    <t>Installation name:</t>
  </si>
  <si>
    <t>Site name:</t>
  </si>
  <si>
    <t>Competent Authority</t>
  </si>
  <si>
    <t>Member State</t>
  </si>
  <si>
    <t>Emissions trading permit number</t>
  </si>
  <si>
    <t>Operator Name</t>
  </si>
  <si>
    <t xml:space="preserve">Contact details </t>
  </si>
  <si>
    <t>Address / location of the site of the installation:</t>
  </si>
  <si>
    <t>Address Line 1:</t>
  </si>
  <si>
    <t>Address Line 2:</t>
  </si>
  <si>
    <t>State/Province/Region:</t>
  </si>
  <si>
    <t>Postcode/ZIP:</t>
  </si>
  <si>
    <t>Include any Member State specific guidance on naming of installations.</t>
  </si>
  <si>
    <t>Include any Member State specific guidance regarding grid references.</t>
  </si>
  <si>
    <t>Primary contact:</t>
  </si>
  <si>
    <t>Title:</t>
  </si>
  <si>
    <t>First Name:</t>
  </si>
  <si>
    <t>Surname:</t>
  </si>
  <si>
    <t>Job title:</t>
  </si>
  <si>
    <t>Organisation name (if different from the operator):</t>
  </si>
  <si>
    <t>Telephone number:</t>
  </si>
  <si>
    <t>Email address:</t>
  </si>
  <si>
    <t>Alternative contact:</t>
  </si>
  <si>
    <t>Who can we contact about your monitoring methodology plan?</t>
  </si>
  <si>
    <t>Boundaries of the sub-installations, including the split between sub-installation serving sectors deemed to be exposed to a significant risk of carbon leakage and sub-installations serving other sectors, based on NACE rev. 2 or PRODCOM 2010</t>
  </si>
  <si>
    <t>ETS coverage (f. formatting)</t>
  </si>
  <si>
    <t>Installation ID is mandatory if the connected installation is covered by the EU ETS, and if it has already been covered by the EU ETS before 30 June 2019 for the first allocation period, and before 30 June 2024 for the second allocation period.</t>
  </si>
  <si>
    <t>Please enter here the information relevant for identifying technical connections to your installation:</t>
  </si>
  <si>
    <t>EUConst_Relevant</t>
  </si>
  <si>
    <t>EUConst_NotRelevant</t>
  </si>
  <si>
    <t>relevant</t>
  </si>
  <si>
    <t>not relevant</t>
  </si>
  <si>
    <t xml:space="preserve">which technical units are included, </t>
  </si>
  <si>
    <t xml:space="preserve">which processes are carried out, </t>
  </si>
  <si>
    <t>which products and outputs are attributed.</t>
  </si>
  <si>
    <t>which input materials and fuels, and</t>
  </si>
  <si>
    <t>Reference to external files, if relevant</t>
  </si>
  <si>
    <t>Reference to a separate detailed flow diagram, if relevant</t>
  </si>
  <si>
    <t>In case of a more complex sub-installations, please provide a detailed flow diagram, if not included under i. above.</t>
  </si>
  <si>
    <t>Ref.</t>
  </si>
  <si>
    <t>P1</t>
  </si>
  <si>
    <t>P2</t>
  </si>
  <si>
    <t>P3</t>
  </si>
  <si>
    <t>P4</t>
  </si>
  <si>
    <t>P5</t>
  </si>
  <si>
    <t>P6</t>
  </si>
  <si>
    <t>P7</t>
  </si>
  <si>
    <t>P8</t>
  </si>
  <si>
    <t>P9</t>
  </si>
  <si>
    <t>P10</t>
  </si>
  <si>
    <t>P11</t>
  </si>
  <si>
    <t>P12</t>
  </si>
  <si>
    <t>P13</t>
  </si>
  <si>
    <t>P14</t>
  </si>
  <si>
    <t>P15</t>
  </si>
  <si>
    <t>Relevant sub-installations</t>
  </si>
  <si>
    <t>If this information is provided in external files, please provide a reference to those below.</t>
  </si>
  <si>
    <t>Methods to assign parts of installations and their emissions to the respective sub installations:</t>
  </si>
  <si>
    <t>For each relevant calculation formula the plan shall contain one example using real data.</t>
  </si>
  <si>
    <t>Are measurable heat flows relevant for the installation?</t>
  </si>
  <si>
    <t>Please give a reference to the procedure for regular evaluation of the monitoring methodology plan’s appropriateness in accordance with Article 9(1)</t>
  </si>
  <si>
    <t>Method used for ensuring that data gaps and double counting are avoided</t>
  </si>
  <si>
    <t>Fall-back sub-installation:</t>
  </si>
  <si>
    <t>Fall-back sub-installations</t>
  </si>
  <si>
    <t>Method for the determination of annual activity levels</t>
  </si>
  <si>
    <t>In case of a more complex sub-installation, please provide a detailed flow diagram, if not included under i. above.</t>
  </si>
  <si>
    <t>Language version:</t>
  </si>
  <si>
    <t>Reference filename:</t>
  </si>
  <si>
    <t>Information about this file:</t>
  </si>
  <si>
    <t>Unique Installation Identifier:</t>
  </si>
  <si>
    <t>If your competent authority requires you to hand in a signed paper copy of the report, please use the space below for signature:</t>
  </si>
  <si>
    <t>member state/CA prefix</t>
  </si>
  <si>
    <t>Name of installation or entity</t>
  </si>
  <si>
    <t>Type of entity</t>
  </si>
  <si>
    <t>Type of connection</t>
  </si>
  <si>
    <t>Flow direction</t>
  </si>
  <si>
    <t>Installation ID used in CITL</t>
  </si>
  <si>
    <t>Name of contact person</t>
  </si>
  <si>
    <t>phone number</t>
  </si>
  <si>
    <t>Please enter here further information regarding those connected installations, if relevant:</t>
  </si>
  <si>
    <t>H.</t>
  </si>
  <si>
    <t>Column for</t>
  </si>
  <si>
    <t>controls</t>
  </si>
  <si>
    <t>BM number:</t>
  </si>
  <si>
    <t>Jump info:</t>
  </si>
  <si>
    <t>For the definition and boundaries of each CWT function please see Annex II point 1 of the FAR.</t>
  </si>
  <si>
    <t>F</t>
  </si>
  <si>
    <t>R</t>
  </si>
  <si>
    <t>P</t>
  </si>
  <si>
    <t>SG</t>
  </si>
  <si>
    <t>P (MNm3 O2)</t>
  </si>
  <si>
    <t>F (MNm3)</t>
  </si>
  <si>
    <t>kW</t>
  </si>
  <si>
    <t>V</t>
  </si>
  <si>
    <t>For the definition and boundaries of each CWT function please see Annex II point 2 of the FAR.</t>
  </si>
  <si>
    <t>VI</t>
  </si>
  <si>
    <t>VII</t>
  </si>
  <si>
    <t>VIII</t>
  </si>
  <si>
    <t>CF(EOE)</t>
  </si>
  <si>
    <t>IX</t>
  </si>
  <si>
    <t>Vinyl chloride monomer tool: Preliminary allocation (Article 31 of the FAR)</t>
  </si>
  <si>
    <t>Area for functionalities, Constants etc.</t>
  </si>
  <si>
    <t>Special reporting?</t>
  </si>
  <si>
    <t>Special reporting requirements:</t>
  </si>
  <si>
    <t>Some product benchmarks require special information to be reported (e.g. CWT values). If relevant, an automatically generated message will appear here.</t>
  </si>
  <si>
    <t>CNTR_ExistSubInstEntries</t>
  </si>
  <si>
    <t>H. 
Special BM</t>
  </si>
  <si>
    <t>CWT (Refinery products)</t>
  </si>
  <si>
    <t>CWT (Aromatics)</t>
  </si>
  <si>
    <t>Ethylene oxide / glycols</t>
  </si>
  <si>
    <t>Vinyl chloride monomer (VCM)</t>
  </si>
  <si>
    <t>For the basis the following abbreviations are used:</t>
  </si>
  <si>
    <t>Net fresh feed</t>
  </si>
  <si>
    <t>Reactor feed (includes recycle)</t>
  </si>
  <si>
    <t>Product feed</t>
  </si>
  <si>
    <t>Synthesis gas production for POX units</t>
  </si>
  <si>
    <t>Composition data</t>
  </si>
  <si>
    <t>Please select below the data source used for the properties of lime (CaO and MgO content) pursuant to section 4.6 of Annex VII of the FAR.</t>
  </si>
  <si>
    <t>CWT function</t>
  </si>
  <si>
    <t>Basis (kt/a)</t>
  </si>
  <si>
    <t>CWT factor</t>
  </si>
  <si>
    <t>Atmospheric Crude Distillation</t>
  </si>
  <si>
    <t xml:space="preserve">Vacuum Distillation </t>
  </si>
  <si>
    <t xml:space="preserve">Solvent Deasphalting </t>
  </si>
  <si>
    <t xml:space="preserve">Visbreaking </t>
  </si>
  <si>
    <t>Thermal Cracking</t>
  </si>
  <si>
    <t xml:space="preserve">Delayed Coking </t>
  </si>
  <si>
    <t xml:space="preserve">Fluid Coking </t>
  </si>
  <si>
    <t xml:space="preserve">Flexicoking </t>
  </si>
  <si>
    <t xml:space="preserve">Coke Calcining </t>
  </si>
  <si>
    <t>Fluid Catalytic Cracking</t>
  </si>
  <si>
    <t xml:space="preserve">Other Catalytic Cracking </t>
  </si>
  <si>
    <t xml:space="preserve">Distillate / Gasoil Hydrocracking </t>
  </si>
  <si>
    <t xml:space="preserve">Residual Hydrocracking </t>
  </si>
  <si>
    <t>Naphtha/Gasoline Hydrotreating</t>
  </si>
  <si>
    <t xml:space="preserve">Kerosene/ Diesel Hydrotreating </t>
  </si>
  <si>
    <t xml:space="preserve">Residual Hydrotreating </t>
  </si>
  <si>
    <t>VGO Hydrotreating</t>
  </si>
  <si>
    <t xml:space="preserve">Hydrogen Production </t>
  </si>
  <si>
    <t>Catalytic Reforming</t>
  </si>
  <si>
    <t xml:space="preserve">Alkylation </t>
  </si>
  <si>
    <t>C4 Isomerisation</t>
  </si>
  <si>
    <t>C5/C6 Isomerisation</t>
  </si>
  <si>
    <t xml:space="preserve">Oxygenate Production </t>
  </si>
  <si>
    <t xml:space="preserve">Propylene Production </t>
  </si>
  <si>
    <t>Asphalt Manufacture</t>
  </si>
  <si>
    <t>Polymer-Modified Asphalt Blending</t>
  </si>
  <si>
    <t>Sulphur Recovery</t>
  </si>
  <si>
    <t>Aromatic Solvent Extraction</t>
  </si>
  <si>
    <t>Hydrodealkylation</t>
  </si>
  <si>
    <t>TDP/ TDA</t>
  </si>
  <si>
    <t>Cyclohexane production</t>
  </si>
  <si>
    <t>Xylene Isomerisation</t>
  </si>
  <si>
    <t>Paraxylene production</t>
  </si>
  <si>
    <t>Metaxylene production</t>
  </si>
  <si>
    <t>Maleic anhydride production</t>
  </si>
  <si>
    <t>Ethylbenzene production</t>
  </si>
  <si>
    <t>Cumene production</t>
  </si>
  <si>
    <t>Phenol production</t>
  </si>
  <si>
    <t>Lube solvent extraction</t>
  </si>
  <si>
    <t>Lube solvent dewaxing</t>
  </si>
  <si>
    <t>Catalytic Wax Isomerisation</t>
  </si>
  <si>
    <t xml:space="preserve">Lube Hydrocracker </t>
  </si>
  <si>
    <t xml:space="preserve">Wax Deoiling </t>
  </si>
  <si>
    <t xml:space="preserve">Lube/Wax Hydrotreating </t>
  </si>
  <si>
    <t>Solvent Hydrotreating</t>
  </si>
  <si>
    <t>Solvent Fractionation</t>
  </si>
  <si>
    <t>Mol sieve for C10+ paraffins</t>
  </si>
  <si>
    <t>Partial Oxidation of Residual Feeds (POX) for Fuel</t>
  </si>
  <si>
    <t>Partial Oxidation of Residual Feeds (POX) for Hydrogen or Methanol</t>
  </si>
  <si>
    <t>Methanol from syngas</t>
  </si>
  <si>
    <t>Air Separation</t>
  </si>
  <si>
    <t>Fractionation of purchased NGL</t>
  </si>
  <si>
    <t>Flue gas treatment</t>
  </si>
  <si>
    <t>Treatment and Compression of Fuel Gas for Sales</t>
  </si>
  <si>
    <t>Seawater Desalination</t>
  </si>
  <si>
    <t>Relevance of this tool in your installation:</t>
  </si>
  <si>
    <t>Tool for calculating the historical activity levels for lime sub-installations</t>
  </si>
  <si>
    <t>Tool for calculating the historical activity levels for refinery sub-installations</t>
  </si>
  <si>
    <t>Tool for calculating the historical activity levels for Dolime sub-installations</t>
  </si>
  <si>
    <t>Sheet "SpecialBM" - SPECIAL DATA FOR SOME PRODUCT BENCHMARKS</t>
  </si>
  <si>
    <t>Please select below the data source used for the quantities of the supplemental feed pursuant to section 4.4 of Annex VII of the FAR.</t>
  </si>
  <si>
    <t>Tool for calculating the historical activity levels for steam cracking sub-installations</t>
  </si>
  <si>
    <t>Supplemental feed data:</t>
  </si>
  <si>
    <t>Tool for calculating the historical activity levels for aromatics sub-installations</t>
  </si>
  <si>
    <t>Naphtha/Gasoline Hydrotreater</t>
  </si>
  <si>
    <t>Tool for calculating the historical activity levels for hydrogen sub-installations</t>
  </si>
  <si>
    <t>Hydrogen volume fraction VF(H2)</t>
  </si>
  <si>
    <t>Please select below the data source used for the hydrogen volume fraction pursuant to section 4.6 of Annex VII of the FAR.</t>
  </si>
  <si>
    <t>Tool for calculating the historical activity levels for synthesis gas sub-installations</t>
  </si>
  <si>
    <t>Ethylene oxide</t>
  </si>
  <si>
    <t>Monoethylene glycol</t>
  </si>
  <si>
    <t>Diethylene glycol</t>
  </si>
  <si>
    <t>Triethylene glycol</t>
  </si>
  <si>
    <t>Heat consumption from H2 combustion</t>
  </si>
  <si>
    <t>Tool for calculating the historical activity levels for ethylene oxide / ethylene glycols sub-installations</t>
  </si>
  <si>
    <t>Production data of Ethylene oxide and glycols:</t>
  </si>
  <si>
    <t>Quantification of heat from H2</t>
  </si>
  <si>
    <t>Further description</t>
  </si>
  <si>
    <t>Waste gas flows (import, export, consumption and production)</t>
  </si>
  <si>
    <t>Electricity flows (import, export, consumption and production)</t>
  </si>
  <si>
    <t>Is electricity produced within the installation?</t>
  </si>
  <si>
    <t>Are waste gas flows relevant for the installation?</t>
  </si>
  <si>
    <t>the method used for the determination of net amounts pursuant to section 7.2 of Annex VII of the FAR.</t>
  </si>
  <si>
    <t>Quantification of energy flows</t>
  </si>
  <si>
    <t>the data source used for the energy flows pursuant to section 4.5 of Annex VII of the FAR.</t>
  </si>
  <si>
    <t>Please select below the data source used for the energy flows pursuant to section 4.5 of Annex VII of the FAR.</t>
  </si>
  <si>
    <t>EUConst_MsgDescription</t>
  </si>
  <si>
    <t>The list of aspects this description should cover can be found at the top of this sheet!</t>
  </si>
  <si>
    <t>Quantification of waste gas flows</t>
  </si>
  <si>
    <t>Methods at installation level</t>
  </si>
  <si>
    <t>Please describe here how the emissions of source streams and emissions sources are attributed to this sub-installation in accordance with the provisions set out in section 10.1.1 of Annex VII of the FAR, taking into consideration the following exemptions:</t>
  </si>
  <si>
    <t>the method used for the determination of energy content pursuant to section 4.6 of Annex VII of the FAR.</t>
  </si>
  <si>
    <t>The description should cover the determination of all data related to electricity flows listed in section 2.5 of Annex IV of the FAR.</t>
  </si>
  <si>
    <t>Are measurable heat flows imported from non-ETS installations or entities relevant?</t>
  </si>
  <si>
    <t>Are measurable heat flows imported from sub-installations producing pulp relevant?</t>
  </si>
  <si>
    <t>4.4.(c) Readings of measuring instruments under the operators control for direct determination of a data set not falling under point b</t>
  </si>
  <si>
    <t>4.4.(d) Readings of measuring instruments not under the operators control for direct determination of a data set not falling under point b</t>
  </si>
  <si>
    <t>EUconst_ConnectedEntityTypes</t>
  </si>
  <si>
    <t>EUconst_ConnectionTypes</t>
  </si>
  <si>
    <t>transferred CO2</t>
  </si>
  <si>
    <t>EUconst_ConnectionShortTypes</t>
  </si>
  <si>
    <t>EUconst_ConnectionTransferTypes</t>
  </si>
  <si>
    <t>Installation covered by ETS</t>
  </si>
  <si>
    <t>Installation outside ETS</t>
  </si>
  <si>
    <t>Installation producing Nitric Acid</t>
  </si>
  <si>
    <t>Heat distribution network</t>
  </si>
  <si>
    <t>Heat</t>
  </si>
  <si>
    <t>Reference date:</t>
  </si>
  <si>
    <t>for display on first page</t>
  </si>
  <si>
    <t>A. 
MMP versions</t>
  </si>
  <si>
    <t>B. 
InstData</t>
  </si>
  <si>
    <t>B.</t>
  </si>
  <si>
    <t>C. 
InstDescription</t>
  </si>
  <si>
    <t>E. 
EnergyFlows</t>
  </si>
  <si>
    <t>Energy Flows</t>
  </si>
  <si>
    <t>D. 
MethProc</t>
  </si>
  <si>
    <t>Methods and procedures at installation level</t>
  </si>
  <si>
    <t>F.</t>
  </si>
  <si>
    <t>G.</t>
  </si>
  <si>
    <t>G. 
Fall-back</t>
  </si>
  <si>
    <t>The description should include an appropriate reference to the latest approved monitoring plan under the M&amp;R Regulation using the same names for all source streams and emissions.</t>
  </si>
  <si>
    <t xml:space="preserve">This is a template for the MMP and has been developed on behalf of the Commission by its consultants (Umweltbundesamt GmbH Austria and SQ Consult).
The views expressed in this file represent the views of the authors and not necessarily those of the European Commission. </t>
  </si>
  <si>
    <t>An essential element of the FAR is a data collection to be carried out by Member States for which operators have to prepare a monitoring methodology plan (MMP) pursuant to Article 8 of the FAR.</t>
  </si>
  <si>
    <t xml:space="preserve">It is recommended that you go through the file from start to end. There are a few functions which will guide you through the form which depend on previous input, such as cells changing colour if an input is not needed (see colour codes below). </t>
  </si>
  <si>
    <t>Measurable heat at installation level</t>
  </si>
  <si>
    <t>Waste gas balance at installation level</t>
  </si>
  <si>
    <t>Electricity at installation level</t>
  </si>
  <si>
    <t>Please give a reference to the procedure for managing the assignment of responsibilities for monitoring and reporting within the installation, and for managing the competences of responsible personnel</t>
  </si>
  <si>
    <t>Quantification of measurable heat flows</t>
  </si>
  <si>
    <t>This sheet is used for tracking the actual version of the monitoring methodology plan. Each version of the monitoring plan should have a unique version number, and a reference date.</t>
  </si>
  <si>
    <t>Depending on the requirements of the Member State, it is possible that the document is exchanged between competent authority and operator with various updates, or that the operator alone keeps track of the versions. In any case, the operator should keep in his files a copy of each version of the monitoring methodology plan.</t>
  </si>
  <si>
    <t>Means that data is not sufficient for calculation (e.g. an emission factor is missing in one year).</t>
  </si>
  <si>
    <t xml:space="preserve">It will help us to have someone who we can contact directly with any questions about your monitoring methodology plan. The persons you name should have the authority to act on behalf of the operator. </t>
  </si>
  <si>
    <t>Registry ID of the installation (as in NIMs):</t>
  </si>
  <si>
    <t>Units which only serve one sub-installation should not be listed here but described in detail in the section (a) of the relevant sub-installation in sheets F and G.</t>
  </si>
  <si>
    <t>As required by Annex VI, section 2(b), of the FAR please list all physical parts of installations and units which serve more than one sub-installation, including heat supply systems, jointly used boilers and CHP units, etc.</t>
  </si>
  <si>
    <t>submitted to verifier</t>
  </si>
  <si>
    <t>assessed by verifier</t>
  </si>
  <si>
    <t>working draft</t>
  </si>
  <si>
    <t>Date of application</t>
  </si>
  <si>
    <t>The description shall include the result of a simplified uncertainty assessment in accordance with Article 7(2), where required.</t>
  </si>
  <si>
    <t>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t>
  </si>
  <si>
    <t>Please select below for all measurable heat flows:</t>
  </si>
  <si>
    <t>4.5. (a) Readings of measuring instruments subject to national legal metrological control or measuring instruments compliant with the requirements of the Directive 2014/31/EU or Directive 2014/32/EU</t>
  </si>
  <si>
    <t>For example, if heat is imported and consumed within the installation, the imported flows might be measured by instruments subject to national legal metrological control (section 4.5(a)), while the consumed amounts might be measured by other meters under the operator's control (section 4.5(b)).</t>
  </si>
  <si>
    <t>4.5. (b) Readings of measuring instruments under the operator's control for direct determination of a data set not falling under point a</t>
  </si>
  <si>
    <t>4.5. (c) Readings of measuring instruments not under the operator's control for direct determination of a data set not falling under point a</t>
  </si>
  <si>
    <t>For the specific purpose of the NIMs data collection, this section should cover all data provided in section F.(k) in the "baseline data collection" template.</t>
  </si>
  <si>
    <t>For the specific purpose of the NIMs data collection, this section should cover all data provided in section F.(a) in the "baseline data collection" template.</t>
  </si>
  <si>
    <t>For the specific purpose of the NIMs data collection, this section should cover all data provided in section F.(l) in the "baseline data collection" template.</t>
  </si>
  <si>
    <t>1.</t>
  </si>
  <si>
    <t>2.</t>
  </si>
  <si>
    <t>3.</t>
  </si>
  <si>
    <t>4.</t>
  </si>
  <si>
    <t>5.</t>
  </si>
  <si>
    <t>6.</t>
  </si>
  <si>
    <t>7.</t>
  </si>
  <si>
    <t>8.</t>
  </si>
  <si>
    <t>9.</t>
  </si>
  <si>
    <t>10.</t>
  </si>
  <si>
    <t>11.</t>
  </si>
  <si>
    <t>12.</t>
  </si>
  <si>
    <t>13.</t>
  </si>
  <si>
    <t>14.</t>
  </si>
  <si>
    <t>15.</t>
  </si>
  <si>
    <t>16.</t>
  </si>
  <si>
    <t>Waste gases produced</t>
  </si>
  <si>
    <t>Waste gases consumed</t>
  </si>
  <si>
    <t>Waste gases imported</t>
  </si>
  <si>
    <t>Waste gases exported</t>
  </si>
  <si>
    <t>All descriptions of the methods used in subsequent sections below to quantify parameters to be monitored and reported shall include, where relevant:</t>
  </si>
  <si>
    <t>Fuel input</t>
  </si>
  <si>
    <t>For example, if a boiler produces measurable heat that is consumed by two product benchmark sub-installation, the boiler should be listed below and both sub-installations selected from the drop-down list. If the heat is consumed by only one of the two sub-installation, no entries are required here, but in sheet F.I.(a).</t>
  </si>
  <si>
    <t>Introduction to this sheet</t>
  </si>
  <si>
    <t>If this information is already provided in sufficient detail in section C.II, please just include reference here to this section and proceed with the next points below.</t>
  </si>
  <si>
    <t>The navigation bar above only contains links to sub-installations listed in section C.I.</t>
  </si>
  <si>
    <t>CL exposed?</t>
  </si>
  <si>
    <t>indicator for cond. format.</t>
  </si>
  <si>
    <t>District heating sub-installation</t>
  </si>
  <si>
    <t>The navigation bar above only contains links to sub-installations that are selected as "relevant" in section A.III.2.</t>
  </si>
  <si>
    <t>Sheet "Fall-back" - SUB-INSTALLATION DATA RELATING TO FALL-BACK SUB-INSTALLATIONS</t>
  </si>
  <si>
    <t>value needed for conditional formatting</t>
  </si>
  <si>
    <t>Waste gases flared (not safety flaring)</t>
  </si>
  <si>
    <t>Energy content</t>
  </si>
  <si>
    <t>Please provide a reference to the monitoring plan in accordance with the M&amp;R Regulation where all emission sources are listed as required by section 1(c) of Annex VI of the FAR).</t>
  </si>
  <si>
    <t>Reference to the latest approved monitoring plan:</t>
  </si>
  <si>
    <t>Reference to a flow diagram:</t>
  </si>
  <si>
    <t>All energy and material flows, in particular the source streams, emission sources, measurable and non-measurable heat flows, electricity flows where relevant, and waste gases</t>
  </si>
  <si>
    <t>Description of the installation including its main processes</t>
  </si>
  <si>
    <t>Please also include a (smaller) picture of that flow diagram in the box below.</t>
  </si>
  <si>
    <t>Net heat imported (other sources): this includes heat imported from other installations, or, where measurable heat is consumed by more than one sub-installation, heat produced onsite and consumed within this sub-installation. Measurable heat imported from any product BM sub-installation, pulp production, measurable heat recovered from fuel BM sub-installations or from waste gases should not be included here.</t>
  </si>
  <si>
    <t>Heat from product BM: this includes measurable heat exported from product BM sub-installation with the exception of measurable heat from sub-installations producing pulp production.</t>
  </si>
  <si>
    <t>Heat from pulp: this includes heat imported from sub-installations producing pulp.</t>
  </si>
  <si>
    <t>Heat from fuel BM: this includes measurable heat recovered from waste heat from fuel BM sub-installations.</t>
  </si>
  <si>
    <t>Heat from waste gases: this includes measurable heat which is produced from waste gases.</t>
  </si>
  <si>
    <t>Measurable heat imported</t>
  </si>
  <si>
    <t>Description of the methodology for keeping track of the products produced</t>
  </si>
  <si>
    <t>If relevant, please describe below how corresponding amounts are monitored, in particular if not already covered by the monitoring plan under the M&amp;R Regulation.</t>
  </si>
  <si>
    <t>For the specific purpose of the NIMs data collection, this section should cover all data provided in section F.(j) in the "baseline data collection" template.</t>
  </si>
  <si>
    <t>Are further internal source streams relevant?</t>
  </si>
  <si>
    <t>For the specific purpose of the NIMs data collection, this section should cover all data provided in section F.(i) in the "baseline data collection" template.</t>
  </si>
  <si>
    <t>Measurable heat from pulp</t>
  </si>
  <si>
    <t>Measurable heat from nitric acid</t>
  </si>
  <si>
    <t>Measurable heat exported</t>
  </si>
  <si>
    <t>This should cover the emission factor for each type of measurable heat flow identified above.</t>
  </si>
  <si>
    <t>Pursuant to Article 21 of the FAR, an amount of emissions has to be deducted from the preliminary annual allocation from product-benchmark sub-installations.</t>
  </si>
  <si>
    <t>This should also include any heat from nitric acid pursuant to Article 16(5) of the FAR.</t>
  </si>
  <si>
    <t>the method used for the determination of energy content and emission factor pursuant section 4.6 of Annex VII of the FAR.</t>
  </si>
  <si>
    <t>This should include information for all types of waste gases identified above.</t>
  </si>
  <si>
    <t>Emission factor or carbon content</t>
  </si>
  <si>
    <t>Biomass content</t>
  </si>
  <si>
    <t>Amounts imported or exported</t>
  </si>
  <si>
    <t>the method used for the determination of all calculation factors pursuant section 4.6 of Annex VII of the FAR.</t>
  </si>
  <si>
    <t>the method used for the determination of the energy content pursuant to section 4.6 of Annex VII of the FAR.</t>
  </si>
  <si>
    <t>Please consider the definition and system boundaries as set out in Annex I of the FAR and the relevant section in Guidance Document 9.</t>
  </si>
  <si>
    <t>Uncertainty assessment: other data sources lead to lower uncertainty according to the simplified uncertainty assessment pursuant to Article 7(2) of the FAR.</t>
  </si>
  <si>
    <t>Emission factor</t>
  </si>
  <si>
    <t>For the specific purpose of the NIMs data collection, this section should cover all data provided in section G.(a) in the "baseline data collection" template.</t>
  </si>
  <si>
    <t>For the specific purpose of the NIMs data collection, this section should cover all data provided in section G.(c) in the "baseline data collection" template.</t>
  </si>
  <si>
    <t>emissions from waste gases which are IMPORTED from other installations or sub-installations and consumed in this sub-installation, should not be included here but under point (f) below.</t>
  </si>
  <si>
    <t xml:space="preserve">Measurable heat: where the heat is exclusively produced for this sub-installation, the emissions may be directly attributed here via the fuel’s emissions. </t>
  </si>
  <si>
    <t>emissions associated with measurable heat produced from waste gases imported from other installations or sub-installations and used in this sub-installation, should not be included here but under point (d) below.</t>
  </si>
  <si>
    <t>Data required for the determination of the benchmark improvement rate pursuant to Article 10a(2) of the Directive</t>
  </si>
  <si>
    <t>EUconst_MsgGoOn</t>
  </si>
  <si>
    <t>Please continue with the next points below</t>
  </si>
  <si>
    <t>The attributable emissions will take into account any import or export of measurable heat pursuant to sections 10.1.2 and 10.1.3 of Annex VII of the FAR.</t>
  </si>
  <si>
    <t>The attributable emissions will take into account any import or export of waste gases pursuant to section 10.1.5 of Annex VII of the FAR.</t>
  </si>
  <si>
    <t>Please select below for each type of waste gas produced, consumed (including safety flaring), flared (other than safety flaring), imported and exported:</t>
  </si>
  <si>
    <t>Measurable heat import to and export from this sub-installation</t>
  </si>
  <si>
    <t>(g)</t>
  </si>
  <si>
    <t>Waste gas balance for this sub-installation</t>
  </si>
  <si>
    <t>Please describe how it is determined that the heat is from non-ETS origin and that it is consumed within the system boundaries of this sub-installation.</t>
  </si>
  <si>
    <t>For the specific purpose of the NIMs data collection, this section should cover all data provided in section F.(c) in the "baseline data collection" template.</t>
  </si>
  <si>
    <t>For the specific purpose of the NIMs data collection, this section should cover all data provided in section F.(d)  and F.(k).iv in the "baseline data collection" template.</t>
  </si>
  <si>
    <t>For the specific purpose of the NIMs data collection, this section should cover all data provided in section F.(h) in the "baseline data collection" template.</t>
  </si>
  <si>
    <t>Weighted emission factor</t>
  </si>
  <si>
    <t>the method used for the determination of weighted emission factor pursuant section 4.6 of Annex VII of the FAR.</t>
  </si>
  <si>
    <t>(h)</t>
  </si>
  <si>
    <t>Net calorific value</t>
  </si>
  <si>
    <t>Fuel input from waste gases</t>
  </si>
  <si>
    <t>the method used for the determination of net calorific values and emission factors pursuant section 4.6 of Annex VII of the FAR.</t>
  </si>
  <si>
    <t>For the specific purpose of the NIMs data collection, this section should cover all data provided in section G.(d) in the "baseline data collection" template.</t>
  </si>
  <si>
    <t>Are further measurable heat flows relevant for this sub-installation?</t>
  </si>
  <si>
    <t>Measurable heat produced</t>
  </si>
  <si>
    <t>For the specific purpose of the NIMs data collection, this section should cover all data provided in section G.(e) in the "baseline data collection" template.</t>
  </si>
  <si>
    <t>For the specific purpose of the NIMs data collection, this section should cover all data provided in section G.(f) in the "baseline data collection" template.</t>
  </si>
  <si>
    <t>EUconst_MsgSeeFirst</t>
  </si>
  <si>
    <t xml:space="preserve">Detailed instructions for data entries in this tool can be found at the first copy of this tool. </t>
  </si>
  <si>
    <t>Please enter below the data source pursuant to section 4.5 of Annex VII of the FAR used to determine the amount of measurable heat imported and the method used for the determination of net amounts pursuant to section 7.2 of Annex VII of the FAR from each of the following sources, where relevant :</t>
  </si>
  <si>
    <t>Heat produced</t>
  </si>
  <si>
    <t>Please enter below the data source pursuant to section 4.5 of Annex VII of the FAR used to determine the amount of measurable heat produced.</t>
  </si>
  <si>
    <t>Relevant?</t>
  </si>
  <si>
    <t>imported (other sources)</t>
  </si>
  <si>
    <t>Net measurable flows</t>
  </si>
  <si>
    <t>imported (from product BM)</t>
  </si>
  <si>
    <t>imported (from pulp)</t>
  </si>
  <si>
    <t>imported (from fuel BM)</t>
  </si>
  <si>
    <t>imported (from waste gases)</t>
  </si>
  <si>
    <t>For the specific purpose of the NIMs data collection, this section should cover all data provided in section E.II in the "baseline data collection" template.</t>
  </si>
  <si>
    <t>For the specific purpose of the NIMs data collection, this section should cover all data provided in section E.III in the "baseline data collection" template.</t>
  </si>
  <si>
    <t>For the specific purpose of the NIMs data collection, this section should cover all data provided in section E.IV in the "baseline data collection" template.</t>
  </si>
  <si>
    <t>Please select below for all waste gas flows:</t>
  </si>
  <si>
    <t>In more complex cases, more detailed flow diagrams should be shown for each relevant sub-installation under point (a).iii. of sheets F and G.</t>
  </si>
  <si>
    <t>If relevant methods are described in sufficient detail under point (a) of sheets F and G of all relevant sub-installations, please just state so here.</t>
  </si>
  <si>
    <t>This section covers the procedures required by sections 1.(f) to (h) of Annex VI of the FAR.</t>
  </si>
  <si>
    <t>Entries in this section are only relevant if the installation has more than one sub-installation AND any physical units are used by more than one sub-installation. If this is not the case, please proceed with section II below.</t>
  </si>
  <si>
    <t>Location where records are kept</t>
  </si>
  <si>
    <t>Name of IT system used (where applicable).</t>
  </si>
  <si>
    <t>Post or department responsible</t>
  </si>
  <si>
    <t>Please give a reference to the written procedure of the data flow activities pursuant to Art. 11(2), including diagrams where appropriate for clarification</t>
  </si>
  <si>
    <t>Please give a reference to the written procedures of the control activities pursuant to Art. 11(2), including diagrams where appropriate for clarification</t>
  </si>
  <si>
    <t>Physical parts of installations which serve more than one sub-installation</t>
  </si>
  <si>
    <t>Automatic calculation (to be found in the menu Formula/Calculation options) must be turned on.</t>
  </si>
  <si>
    <t>(email) address</t>
  </si>
  <si>
    <t>Please describe in particular any assumptions if the 95% rule in Article 10(3) of the FAR is applied.</t>
  </si>
  <si>
    <t>If flaring is relevant in your installation, please explain how it was classified into “safety flaring” and other flaring.</t>
  </si>
  <si>
    <t>If you have exported measurable heat for district heating, please describe how you have determined the respective amounts.</t>
  </si>
  <si>
    <t>If the installation did not operate in all years, please provide evidence, as appropriate, and describe how the start of normal operation was determined, if relevant.</t>
  </si>
  <si>
    <t>Hydrogen, ethylene and other HVC</t>
  </si>
  <si>
    <t>Volume fraction of hydrogen</t>
  </si>
  <si>
    <t>Total hydrogen production</t>
  </si>
  <si>
    <t>Total synthesis gas production</t>
  </si>
  <si>
    <t>The name of the product benchmark sub-installation is displayed automatically based in the inputs in sheet "C_InstallationDescription".</t>
  </si>
  <si>
    <t>The status regarding the exposure to significant risk of carbon leakage ("CL") is based on &lt;ADD REFERENCE TO CLL ACT&gt;.</t>
  </si>
  <si>
    <t>Every sub-installation name may occur only once. Otherwise some parts of this template will not function properly.</t>
  </si>
  <si>
    <t>As an exception to that rule, for measurable heat a third sub-installation is defined for the delivery of district heating.</t>
  </si>
  <si>
    <t xml:space="preserve">Note that according to Article 10(3) of the FAR an exemption from the distinction of CL and non-CL may be granted for reporting purposes. </t>
  </si>
  <si>
    <t>For each type of fall-back approach, a maximum of two sub-installations may exist, one exposed to significant risk of carbon leakage, the other non-exposed.</t>
  </si>
  <si>
    <t>Please select for each type of sub-installation, if it is relevant in your installation or not. Don't leave the yellow fields empty.</t>
  </si>
  <si>
    <t>This exemption is applicable if at least 95% of inputs, outputs and emissions belong to one of the "CL" or "non-CL" status.</t>
  </si>
  <si>
    <t>EUconst_MSlistEUTLcodes</t>
  </si>
  <si>
    <t>GR</t>
  </si>
  <si>
    <t>GB</t>
  </si>
  <si>
    <t>This is usually a natural number, i.e. a code different from the Permit identifier used in the Registry (EUTL).</t>
  </si>
  <si>
    <t xml:space="preserve">For example, if the Registry ID is BE000000000123456, please enter here 123456. Together with the Member State selected under (c), this Registry ID (unique ID) will be displayed automatically in (f) below. </t>
  </si>
  <si>
    <t>Unique ID:</t>
  </si>
  <si>
    <t>Intermediate products covered by product benchmarks (Sections 1.6 and 3.1(l) of Annex IV of the FAR)</t>
  </si>
  <si>
    <t>For the specific purpose of the NIMs data collection, this section should cover all data provided in section E.I in the "baseline data collection" template.</t>
  </si>
  <si>
    <t>EUconst_MsgGoToNextSubInst</t>
  </si>
  <si>
    <t>Please proceed to the next sub-installation!</t>
  </si>
  <si>
    <t>The status of the monitoring methodology plan at the reference date should be described in the "status" column. Possible status types include "submitted to verifier", "assessed by verifier", "submitted to the competent authority (CA)", "returned with remarks", "approved by the CA", "working draft" etc.</t>
  </si>
  <si>
    <t>In the "date of application" column, the date as of which the monitoring methodology as described in the plan applies, if applicable.</t>
  </si>
  <si>
    <t>Heat exported</t>
  </si>
  <si>
    <t>Please also describe the import or export of any intermediate products covered by product benchmarks (Sections 1.6 and 3.1(l) of Annex IV of the FAR), and respective amounts are quantified.</t>
  </si>
  <si>
    <t>If the heat is produced from CHPs, please describe how all parameters in chapter 8 of Annex VII of the FAR have been determined.</t>
  </si>
  <si>
    <t>Description</t>
  </si>
  <si>
    <t>Technical connections</t>
  </si>
  <si>
    <t>Electricity</t>
  </si>
  <si>
    <t>This message is automatically generated based on your inputs in sheet "C_InstallationDescription", section C.I.</t>
  </si>
  <si>
    <t>EUconst_ConfirmAllowUseOfData</t>
  </si>
  <si>
    <t>The operator of this installation confirms that this report may be used by the competent authority and the European Commission.</t>
  </si>
  <si>
    <t>Consent to use the data contained in this file</t>
  </si>
  <si>
    <t>Please confirm consent to use information contained in this monitoring methodology plan.</t>
  </si>
  <si>
    <t>The information contained in this file will be used by the competent authority for determining the free allocation pursuant to Article 10a of the EU ETS Directive, and by the European Commission for updating benchmark values. Furthermore this information might be notified to the European Commission in part or as a whole, if requested so, for the purpose of scrutinizing the national implementation measures pursuant to Article 11(1) of the EU ETS Directive.</t>
  </si>
  <si>
    <t>EUconst_MsgEnterThisSection</t>
  </si>
  <si>
    <t>Please enter data in this section!</t>
  </si>
  <si>
    <t>For each type of product, only one sub-installation may be chosen. Similar products which are covered by the same product benchmark in Annex I of the FAR are aggregated.</t>
  </si>
  <si>
    <t xml:space="preserve">If the description pursuant to section 1(c) of Annex VI of the FAR exceeds the space provided here, please refer to an attached document file (and then please list exact file name here). </t>
  </si>
  <si>
    <t>Please provide a flow diagram in accordance with section 1(d) of Annex VI of the FAR, which contains at least the following information and provide a reference (filename, date) and attach a copy when submitting this monitoring methodology plan to your competent authority.</t>
  </si>
  <si>
    <t>For each part or unit, please select all relevant sub-installations from the drop down lists which contains all sub-installations selected in section C.I.</t>
  </si>
  <si>
    <t>If there is more than one sub-installation relevant for your installation, and emissions of one source stream are determined individually for each sub-installation in sheets F or G, please compare the emissions of the annual emission report with the sum of emissions for each sub-installation. If deviations occur please describe according to section 3.2.2 of Annex VII of the FAR the method to correct the data.</t>
  </si>
  <si>
    <t>Please describe how it is ensured that no data gaps or double counting occurred pursuant to section 3(b) of Annex VI of the FAR and taking into consideration the provisions in Article 10(5) of the FAR.</t>
  </si>
  <si>
    <t>As required by Annex VI, section 2(d) of the FAR, please describe for each sub-installation identified under (a) above the methods to assign parts of installations and their emissions to the respective sub-installations.</t>
  </si>
  <si>
    <t>Where relevant and to the extent possible, please refer to the corresponding procedures in the MRR monitoring plan and integrate them there.</t>
  </si>
  <si>
    <t>This description should in particular take into account the provisions in section 3.2.1 of Annex VII of the FAR.</t>
  </si>
  <si>
    <t>For the specific purpose of the NIMs data collection, this section should cover all data provided in section F.(g) in the "baseline data collection" template.</t>
  </si>
  <si>
    <t>emissions attributable to measurable heat imported to or exported from this sub-installation should not be described here but under point (g) below in accordance with the provisions set out in section 10.1.2, sub-sections 4 and 5 of Annex VII of the FAR.</t>
  </si>
  <si>
    <t>Is transferred CO2 imported or exported relevant?</t>
  </si>
  <si>
    <t>The term "fuel" should be understood as any source stream in accordance with the M&amp;R Regulation that is combustible and for which a net calorific value can be determined.</t>
  </si>
  <si>
    <t>At several occasions this document makes reference to external files. Please note that any information contained in such still forms an integral part of the monitoring methodology plan.</t>
  </si>
  <si>
    <t>I.</t>
  </si>
  <si>
    <t>J.</t>
  </si>
  <si>
    <t>Documents supporting this report</t>
  </si>
  <si>
    <t>J. 
Comments</t>
  </si>
  <si>
    <t>Sheet "Comments" -  COMMENTS AND FURTHER INFORMATION</t>
  </si>
  <si>
    <t>Please list here all relevant documents which are submitted together with this report</t>
  </si>
  <si>
    <t>Please provide file name(s) (if in an electronic format) or document reference number(s) (if hard copy) below:</t>
  </si>
  <si>
    <t>File name/Reference</t>
  </si>
  <si>
    <t>Document description</t>
  </si>
  <si>
    <t>Free space for all kinds of supplemental information</t>
  </si>
  <si>
    <t>In space below you can enter all information which was not suitable for input in other sheets and which you consider important for the competent authority</t>
  </si>
  <si>
    <t>EUconst_MsgBackToSheetF</t>
  </si>
  <si>
    <t>Click here to return to sheet F_ProductBM</t>
  </si>
  <si>
    <t>I. 
MS specific</t>
  </si>
  <si>
    <t>Sheet "MSspecific" -  ADDITIONAL DATA REQUIREMENTS BY THE MEMBER STATE</t>
  </si>
  <si>
    <t>To be defined by the Member State</t>
  </si>
  <si>
    <t>Directly attributable emissions</t>
  </si>
  <si>
    <t>Wherever fuels are used to produce measurable heat which is consumed in more than one sub-installation (e.g. a central power house at the installation, or a more complex steam network with several heat producing units), the fuels should not be included in the Directly attributable emissions of the sub-installation but under point (d) below.</t>
  </si>
  <si>
    <t>Attribution of directly attributable emissions</t>
  </si>
  <si>
    <t>TEXT (Language Version)</t>
  </si>
  <si>
    <t>English Version (Original)</t>
  </si>
  <si>
    <t>a_Contents'!$B$5</t>
  </si>
  <si>
    <t>a_Contents'!$B$7</t>
  </si>
  <si>
    <t>a_Contents'!$C$44</t>
  </si>
  <si>
    <t>a_Contents'!$C$45</t>
  </si>
  <si>
    <t>a_Contents'!$C$48</t>
  </si>
  <si>
    <t>a_Contents'!$C$50</t>
  </si>
  <si>
    <t>a_Contents'!$C$51</t>
  </si>
  <si>
    <t>a_Contents'!$C$53</t>
  </si>
  <si>
    <t>a_Contents'!$C$59</t>
  </si>
  <si>
    <t>a_Contents'!$G$59</t>
  </si>
  <si>
    <t>a_Contents'!$C$8; 'b_Guidelines &amp; conditions'!$B$5</t>
  </si>
  <si>
    <t>b_Guidelines &amp; conditions'!$B$7</t>
  </si>
  <si>
    <t>b_Guidelines &amp; conditions'!$B$9</t>
  </si>
  <si>
    <t>b_Guidelines &amp; conditions'!$B$10</t>
  </si>
  <si>
    <t>b_Guidelines &amp; conditions'!$B$11</t>
  </si>
  <si>
    <t>b_Guidelines &amp; conditions'!$B$12</t>
  </si>
  <si>
    <t>b_Guidelines &amp; conditions'!$B$13</t>
  </si>
  <si>
    <t>b_Guidelines &amp; conditions'!$B$14</t>
  </si>
  <si>
    <t>b_Guidelines &amp; conditions'!$B$15</t>
  </si>
  <si>
    <t>b_Guidelines &amp; conditions'!$B$17</t>
  </si>
  <si>
    <t>b_Guidelines &amp; conditions'!$B$19</t>
  </si>
  <si>
    <t>b_Guidelines &amp; conditions'!$B$20</t>
  </si>
  <si>
    <t>b_Guidelines &amp; conditions'!$B$21</t>
  </si>
  <si>
    <t>b_Guidelines &amp; conditions'!$B$22</t>
  </si>
  <si>
    <t>b_Guidelines &amp; conditions'!$B$23</t>
  </si>
  <si>
    <t>b_Guidelines &amp; conditions'!$B$24</t>
  </si>
  <si>
    <t>b_Guidelines &amp; conditions'!$C$25</t>
  </si>
  <si>
    <t>b_Guidelines &amp; conditions'!$D$25</t>
  </si>
  <si>
    <t>b_Guidelines &amp; conditions'!$C$26</t>
  </si>
  <si>
    <t>b_Guidelines &amp; conditions'!$D$26</t>
  </si>
  <si>
    <t>b_Guidelines &amp; conditions'!$C$27</t>
  </si>
  <si>
    <t>b_Guidelines &amp; conditions'!$D$27</t>
  </si>
  <si>
    <t>b_Guidelines &amp; conditions'!$C$28</t>
  </si>
  <si>
    <t>b_Guidelines &amp; conditions'!$D$28</t>
  </si>
  <si>
    <t>b_Guidelines &amp; conditions'!$C$29</t>
  </si>
  <si>
    <t>b_Guidelines &amp; conditions'!$D$29</t>
  </si>
  <si>
    <t>b_Guidelines &amp; conditions'!$B$32</t>
  </si>
  <si>
    <t>b_Guidelines &amp; conditions'!$B$33</t>
  </si>
  <si>
    <t>b_Guidelines &amp; conditions'!$D$33</t>
  </si>
  <si>
    <t>b_Guidelines &amp; conditions'!$B$34</t>
  </si>
  <si>
    <t>b_Guidelines &amp; conditions'!$D$34</t>
  </si>
  <si>
    <t>b_Guidelines &amp; conditions'!$D$35</t>
  </si>
  <si>
    <t>b_Guidelines &amp; conditions'!$D$36</t>
  </si>
  <si>
    <t>b_Guidelines &amp; conditions'!$D$37</t>
  </si>
  <si>
    <t>b_Guidelines &amp; conditions'!$D$38</t>
  </si>
  <si>
    <t>b_Guidelines &amp; conditions'!$D$39</t>
  </si>
  <si>
    <t>b_Guidelines &amp; conditions'!$D$40</t>
  </si>
  <si>
    <t>b_Guidelines &amp; conditions'!$B$42</t>
  </si>
  <si>
    <t>b_Guidelines &amp; conditions'!$B$43</t>
  </si>
  <si>
    <t>b_Guidelines &amp; conditions'!$B$44</t>
  </si>
  <si>
    <t>b_Guidelines &amp; conditions'!$B$45</t>
  </si>
  <si>
    <t>b_Guidelines &amp; conditions'!$B$47</t>
  </si>
  <si>
    <t>b_Guidelines &amp; conditions'!$B$50</t>
  </si>
  <si>
    <t>b_Guidelines &amp; conditions'!$B$52</t>
  </si>
  <si>
    <t>b_Guidelines &amp; conditions'!$D$54</t>
  </si>
  <si>
    <t>b_Guidelines &amp; conditions'!$B$64</t>
  </si>
  <si>
    <t>b_Guidelines &amp; conditions'!$B$65</t>
  </si>
  <si>
    <t>b_Guidelines &amp; conditions'!$B$66</t>
  </si>
  <si>
    <t>b_Guidelines &amp; conditions'!$D$66</t>
  </si>
  <si>
    <t>b_Guidelines &amp; conditions'!$B$67</t>
  </si>
  <si>
    <t>b_Guidelines &amp; conditions'!$D$67</t>
  </si>
  <si>
    <t>b_Guidelines &amp; conditions'!$B$69</t>
  </si>
  <si>
    <t>b_Guidelines &amp; conditions'!$B$70</t>
  </si>
  <si>
    <t>b_Guidelines &amp; conditions'!$B$72</t>
  </si>
  <si>
    <t>b_Guidelines &amp; conditions'!$B$73</t>
  </si>
  <si>
    <t>b_Guidelines &amp; conditions'!$B$77</t>
  </si>
  <si>
    <t>A_VersionMMP'!$B$2</t>
  </si>
  <si>
    <t>A_VersionMMP'!$D$6</t>
  </si>
  <si>
    <t>A_VersionMMP'!$D$8</t>
  </si>
  <si>
    <t>A_VersionMMP'!$D$10</t>
  </si>
  <si>
    <t>A_VersionMMP'!$D$11</t>
  </si>
  <si>
    <t>A_VersionMMP'!$D$12</t>
  </si>
  <si>
    <t>A_VersionMMP'!$D$13</t>
  </si>
  <si>
    <t>A_VersionMMP'!$D$16</t>
  </si>
  <si>
    <t>A_VersionMMP'!$E$19</t>
  </si>
  <si>
    <t>A_VersionMMP'!$F$19</t>
  </si>
  <si>
    <t>A_VersionMMP'!$G$19</t>
  </si>
  <si>
    <t>A_VersionMMP'!$I$19</t>
  </si>
  <si>
    <t>A_VersionMMP'!$J$19</t>
  </si>
  <si>
    <t>B_InstallationData'!$B$2</t>
  </si>
  <si>
    <t>B_InstallationData'!$D$6</t>
  </si>
  <si>
    <t>B_InstallationData'!$D$8</t>
  </si>
  <si>
    <t>B_InstallationData'!$D$10</t>
  </si>
  <si>
    <t>B_InstallationData'!$D$13</t>
  </si>
  <si>
    <t>B_InstallationData'!$D$14</t>
  </si>
  <si>
    <t>B_InstallationData'!$D$18</t>
  </si>
  <si>
    <t>B_InstallationData'!$E$20</t>
  </si>
  <si>
    <t>B_InstallationData'!$E$22</t>
  </si>
  <si>
    <t>B_InstallationData'!$E$24</t>
  </si>
  <si>
    <t>B_InstallationData'!$I$24</t>
  </si>
  <si>
    <t>B_InstallationData'!$E$26</t>
  </si>
  <si>
    <t>B_InstallationData'!$D$28</t>
  </si>
  <si>
    <t>B_InstallationData'!$E$30</t>
  </si>
  <si>
    <t>a_Contents'!$C$49; 'B_InstallationData'!$E$32</t>
  </si>
  <si>
    <t>B_InstallationData'!$E$33</t>
  </si>
  <si>
    <t>B_InstallationData'!$E$34</t>
  </si>
  <si>
    <t>B_InstallationData'!$E$35</t>
  </si>
  <si>
    <t>B_InstallationData'!$E$36</t>
  </si>
  <si>
    <t>B_InstallationData'!$E$37</t>
  </si>
  <si>
    <t>B_InstallationData'!$E$39</t>
  </si>
  <si>
    <t>B_InstallationData'!$E$41</t>
  </si>
  <si>
    <t>B_InstallationData'!$E$43</t>
  </si>
  <si>
    <t>B_InstallationData'!$E$44</t>
  </si>
  <si>
    <t>B_InstallationData'!$E$45</t>
  </si>
  <si>
    <t>B_InstallationData'!$E$46</t>
  </si>
  <si>
    <t>B_InstallationData'!$E$47</t>
  </si>
  <si>
    <t>B_InstallationData'!$E$48</t>
  </si>
  <si>
    <t>B_InstallationData'!$E$50</t>
  </si>
  <si>
    <t>B_InstallationData'!$D$52</t>
  </si>
  <si>
    <t>B_InstallationData'!$E$54</t>
  </si>
  <si>
    <t>B_InstallationData'!$E$55</t>
  </si>
  <si>
    <t>B_InstallationData'!$E$57</t>
  </si>
  <si>
    <t>B_InstallationData'!$E$66</t>
  </si>
  <si>
    <t>B_InstallationData'!$G$57; 'B_InstallationData'!$G$66</t>
  </si>
  <si>
    <t>B_InstallationData'!$G$58; 'B_InstallationData'!$G$67</t>
  </si>
  <si>
    <t>B_InstallationData'!$G$59; 'B_InstallationData'!$G$68</t>
  </si>
  <si>
    <t>B_InstallationData'!$G$60; 'B_InstallationData'!$G$69</t>
  </si>
  <si>
    <t>B_InstallationData'!$G$61; 'B_InstallationData'!$G$70</t>
  </si>
  <si>
    <t>B_InstallationData'!$G$63; 'B_InstallationData'!$G$72</t>
  </si>
  <si>
    <t>B_InstallationData'!$G$64; 'B_InstallationData'!$G$73</t>
  </si>
  <si>
    <t>C_InstallationDescription'!$B$2</t>
  </si>
  <si>
    <t>C_InstallationDescription'!$I$3</t>
  </si>
  <si>
    <t>C_InstallationDescription'!$K$3</t>
  </si>
  <si>
    <t>C_InstallationDescription'!$D$6</t>
  </si>
  <si>
    <t>C_InstallationDescription'!$G$3; 'C_InstallationDescription'!$D$8</t>
  </si>
  <si>
    <t>C_InstallationDescription'!$D$10</t>
  </si>
  <si>
    <t>C_InstallationDescription'!$E$12</t>
  </si>
  <si>
    <t>C_InstallationDescription'!$E$13</t>
  </si>
  <si>
    <t>C_InstallationDescription'!$E$14</t>
  </si>
  <si>
    <t>C_InstallationDescription'!$E$16</t>
  </si>
  <si>
    <t>C_InstallationDescription'!$D$28</t>
  </si>
  <si>
    <t>C_InstallationDescription'!$E$30</t>
  </si>
  <si>
    <t>C_InstallationDescription'!$E$31</t>
  </si>
  <si>
    <t>C_InstallationDescription'!$E$32</t>
  </si>
  <si>
    <t>C_InstallationDescription'!$E$33</t>
  </si>
  <si>
    <t>C_InstallationDescription'!$E$34</t>
  </si>
  <si>
    <t>C_InstallationDescription'!$E$15; 'C_InstallationDescription'!$E$35</t>
  </si>
  <si>
    <t>C_InstallationDescription'!$K$36</t>
  </si>
  <si>
    <t>C_InstallationDescription'!$L$16; 'C_InstallationDescription'!$L$36</t>
  </si>
  <si>
    <t>C_InstallationDescription'!$D$45</t>
  </si>
  <si>
    <t>C_InstallationDescription'!$E$47</t>
  </si>
  <si>
    <t>C_InstallationDescription'!$E$48</t>
  </si>
  <si>
    <t>C_InstallationDescription'!$E$53</t>
  </si>
  <si>
    <t>C_InstallationDescription'!$E$54</t>
  </si>
  <si>
    <t>C_InstallationDescription'!$E$56</t>
  </si>
  <si>
    <t>C_InstallationDescription'!$E$57</t>
  </si>
  <si>
    <t>C_InstallationDescription'!$F$59</t>
  </si>
  <si>
    <t>C_InstallationDescription'!$F$60</t>
  </si>
  <si>
    <t>C_InstallationDescription'!$F$61</t>
  </si>
  <si>
    <t>C_InstallationDescription'!$E$62</t>
  </si>
  <si>
    <t>C_InstallationDescription'!$E$63</t>
  </si>
  <si>
    <t>C_InstallationDescription'!$D$68</t>
  </si>
  <si>
    <t>C_InstallationDescription'!$E$70</t>
  </si>
  <si>
    <t>C_InstallationDescription'!$E$71</t>
  </si>
  <si>
    <t>C_InstallationDescription'!$E$72</t>
  </si>
  <si>
    <t>C_InstallationDescription'!$E$73</t>
  </si>
  <si>
    <t>C_InstallationDescription'!$E$74</t>
  </si>
  <si>
    <t>C_InstallationDescription'!$E$75</t>
  </si>
  <si>
    <t>C_InstallationDescription'!$F$78</t>
  </si>
  <si>
    <t>C_InstallationDescription'!$F$79</t>
  </si>
  <si>
    <t>C_InstallationDescription'!$F$80</t>
  </si>
  <si>
    <t>C_InstallationDescription'!$E$81</t>
  </si>
  <si>
    <t>C_InstallationDescription'!$F$82</t>
  </si>
  <si>
    <t>C_InstallationDescription'!$F$83</t>
  </si>
  <si>
    <t>C_InstallationDescription'!$E$84</t>
  </si>
  <si>
    <t>C_InstallationDescription'!$F$85</t>
  </si>
  <si>
    <t>C_InstallationDescription'!$F$86</t>
  </si>
  <si>
    <t>C_InstallationDescription'!$F$87</t>
  </si>
  <si>
    <t>C_InstallationDescription'!$F$89</t>
  </si>
  <si>
    <t>C_InstallationDescription'!$I$89</t>
  </si>
  <si>
    <t>C_InstallationDescription'!$K$89</t>
  </si>
  <si>
    <t>C_InstallationDescription'!$M$89</t>
  </si>
  <si>
    <t>C_InstallationDescription'!$E$101</t>
  </si>
  <si>
    <t>C_InstallationDescription'!$E$102</t>
  </si>
  <si>
    <t>C_InstallationDescription'!$D$16; 'C_InstallationDescription'!$D$36; 'C_InstallationDescription'!$E$89; 'C_InstallationDescription'!$E$103</t>
  </si>
  <si>
    <t>C_InstallationDescription'!$F$103</t>
  </si>
  <si>
    <t>C_InstallationDescription'!$H$103</t>
  </si>
  <si>
    <t>C_InstallationDescription'!$J$103</t>
  </si>
  <si>
    <t>C_InstallationDescription'!$M$103</t>
  </si>
  <si>
    <t>D_MethodsProcedures'!$B$2</t>
  </si>
  <si>
    <t>D_MethodsProcedures'!$D$6</t>
  </si>
  <si>
    <t>D_MethodsProcedures'!$G$3; 'D_MethodsProcedures'!$D$8</t>
  </si>
  <si>
    <t>D_MethodsProcedures'!$D$10</t>
  </si>
  <si>
    <t>D_MethodsProcedures'!$E$12</t>
  </si>
  <si>
    <t>D_MethodsProcedures'!$E$13</t>
  </si>
  <si>
    <t>D_MethodsProcedures'!$E$14</t>
  </si>
  <si>
    <t>D_MethodsProcedures'!$E$15</t>
  </si>
  <si>
    <t>D_MethodsProcedures'!$E$16</t>
  </si>
  <si>
    <t>D_MethodsProcedures'!$E$18</t>
  </si>
  <si>
    <t>D_MethodsProcedures'!$F$18</t>
  </si>
  <si>
    <t>D_MethodsProcedures'!$J$18</t>
  </si>
  <si>
    <t>D_MethodsProcedures'!$E$36</t>
  </si>
  <si>
    <t>D_MethodsProcedures'!$E$37</t>
  </si>
  <si>
    <t>D_MethodsProcedures'!$E$38</t>
  </si>
  <si>
    <t>D_MethodsProcedures'!$E$39</t>
  </si>
  <si>
    <t>D_MethodsProcedures'!$E$40</t>
  </si>
  <si>
    <t>D_MethodsProcedures'!$E$47</t>
  </si>
  <si>
    <t>D_MethodsProcedures'!$E$48</t>
  </si>
  <si>
    <t>D_MethodsProcedures'!$E$49</t>
  </si>
  <si>
    <t>D_MethodsProcedures'!$I$3; 'D_MethodsProcedures'!$D$54</t>
  </si>
  <si>
    <t>D_MethodsProcedures'!$D$56</t>
  </si>
  <si>
    <t>D_MethodsProcedures'!$D$57</t>
  </si>
  <si>
    <t>D_MethodsProcedures'!$E$59</t>
  </si>
  <si>
    <t>D_MethodsProcedures'!$E$70</t>
  </si>
  <si>
    <t>D_MethodsProcedures'!$E$71</t>
  </si>
  <si>
    <t>D_MethodsProcedures'!$E$82</t>
  </si>
  <si>
    <t>D_MethodsProcedures'!$E$93</t>
  </si>
  <si>
    <t>D_MethodsProcedures'!$E$60; 'D_MethodsProcedures'!$E$72; 'D_MethodsProcedures'!$E$83; 'D_MethodsProcedures'!$E$94</t>
  </si>
  <si>
    <t>D_MethodsProcedures'!$E$61; 'D_MethodsProcedures'!$E$73; 'D_MethodsProcedures'!$E$84; 'D_MethodsProcedures'!$E$95</t>
  </si>
  <si>
    <t>D_MethodsProcedures'!$E$62; 'D_MethodsProcedures'!$E$74; 'D_MethodsProcedures'!$E$85; 'D_MethodsProcedures'!$E$96</t>
  </si>
  <si>
    <t>D_MethodsProcedures'!$E$63; 'D_MethodsProcedures'!$E$75; 'D_MethodsProcedures'!$E$86; 'D_MethodsProcedures'!$E$97</t>
  </si>
  <si>
    <t>D_MethodsProcedures'!$E$64; 'D_MethodsProcedures'!$E$76; 'D_MethodsProcedures'!$E$87; 'D_MethodsProcedures'!$E$98</t>
  </si>
  <si>
    <t>D_MethodsProcedures'!$E$65; 'D_MethodsProcedures'!$E$77; 'D_MethodsProcedures'!$E$88; 'D_MethodsProcedures'!$E$99</t>
  </si>
  <si>
    <t>D_MethodsProcedures'!$E$66; 'D_MethodsProcedures'!$E$78; 'D_MethodsProcedures'!$E$89; 'D_MethodsProcedures'!$E$100</t>
  </si>
  <si>
    <t>D_MethodsProcedures'!$E$67; 'D_MethodsProcedures'!$E$79; 'D_MethodsProcedures'!$E$90; 'D_MethodsProcedures'!$E$101</t>
  </si>
  <si>
    <t>D_MethodsProcedures'!$E$68; 'D_MethodsProcedures'!$E$80; 'D_MethodsProcedures'!$E$91; 'D_MethodsProcedures'!$E$102</t>
  </si>
  <si>
    <t>E_EnergyFlows'!$B$2</t>
  </si>
  <si>
    <t>E_EnergyFlows'!$M$3</t>
  </si>
  <si>
    <t>E_EnergyFlows'!$D$6</t>
  </si>
  <si>
    <t>E_EnergyFlows'!$E$27</t>
  </si>
  <si>
    <t>E_EnergyFlows'!$E$28</t>
  </si>
  <si>
    <t>E_EnergyFlows'!$D$55</t>
  </si>
  <si>
    <t>E_EnergyFlows'!$E$57</t>
  </si>
  <si>
    <t>E_EnergyFlows'!$E$58</t>
  </si>
  <si>
    <t>E_EnergyFlows'!$E$59</t>
  </si>
  <si>
    <t>E_EnergyFlows'!$E$63</t>
  </si>
  <si>
    <t>E_EnergyFlows'!$F$66</t>
  </si>
  <si>
    <t>E_EnergyFlows'!$F$67</t>
  </si>
  <si>
    <t>E_EnergyFlows'!$D$89</t>
  </si>
  <si>
    <t>E_EnergyFlows'!$E$91</t>
  </si>
  <si>
    <t>E_EnergyFlows'!$E$92</t>
  </si>
  <si>
    <t>E_EnergyFlows'!$E$93</t>
  </si>
  <si>
    <t>E_EnergyFlows'!$E$97</t>
  </si>
  <si>
    <t>E_EnergyFlows'!$F$100</t>
  </si>
  <si>
    <t>E_EnergyFlows'!$F$102</t>
  </si>
  <si>
    <t>E_EnergyFlows'!$F$103</t>
  </si>
  <si>
    <t>E_EnergyFlows'!$D$122</t>
  </si>
  <si>
    <t>E_EnergyFlows'!$E$124</t>
  </si>
  <si>
    <t>E_EnergyFlows'!$E$125</t>
  </si>
  <si>
    <t>E_EnergyFlows'!$E$126</t>
  </si>
  <si>
    <t>E_EnergyFlows'!$F$133</t>
  </si>
  <si>
    <t>E_EnergyFlows'!$F$136</t>
  </si>
  <si>
    <t>E_EnergyFlows'!$F$78; 'E_EnergyFlows'!$F$111; 'E_EnergyFlows'!$F$142</t>
  </si>
  <si>
    <t>F_ProductBM'!$B$2</t>
  </si>
  <si>
    <t>F_ProductBM'!$D$7</t>
  </si>
  <si>
    <t>F_ProductBM'!$E$9</t>
  </si>
  <si>
    <t>F_ProductBM'!$D$28</t>
  </si>
  <si>
    <t>F_ProductBM'!$E$41</t>
  </si>
  <si>
    <t>F_ProductBM'!$E$48</t>
  </si>
  <si>
    <t>F_ProductBM'!$E$54</t>
  </si>
  <si>
    <t>F_ProductBM'!$F$58</t>
  </si>
  <si>
    <t>F_ProductBM'!$F$65</t>
  </si>
  <si>
    <t>F_ProductBM'!$F$69</t>
  </si>
  <si>
    <t>F_ProductBM'!$F$70</t>
  </si>
  <si>
    <t>F_ProductBM'!$E$85</t>
  </si>
  <si>
    <t>F_ProductBM'!$E$90</t>
  </si>
  <si>
    <t>F_ProductBM'!$E$91</t>
  </si>
  <si>
    <t>F_ProductBM'!$E$92</t>
  </si>
  <si>
    <t>F_ProductBM'!$E$119</t>
  </si>
  <si>
    <t>F_ProductBM'!$E$120</t>
  </si>
  <si>
    <t>F_ProductBM'!$E$121</t>
  </si>
  <si>
    <t>F_ProductBM'!$F$126</t>
  </si>
  <si>
    <t>F_ProductBM'!$E$134</t>
  </si>
  <si>
    <t>F_ProductBM'!$E$135</t>
  </si>
  <si>
    <t>F_ProductBM'!$F$136</t>
  </si>
  <si>
    <t>F_ProductBM'!$F$137</t>
  </si>
  <si>
    <t>F_ProductBM'!$E$138</t>
  </si>
  <si>
    <t>F_ProductBM'!$E$146</t>
  </si>
  <si>
    <t>F_ProductBM'!$F$149</t>
  </si>
  <si>
    <t>F_ProductBM'!$F$150</t>
  </si>
  <si>
    <t>F_ProductBM'!$E$166</t>
  </si>
  <si>
    <t>F_ProductBM'!$E$147; 'F_ProductBM'!$E$167</t>
  </si>
  <si>
    <t>F_ProductBM'!$E$174</t>
  </si>
  <si>
    <t>F_ProductBM'!$F$179</t>
  </si>
  <si>
    <t>F_ProductBM'!$E$205</t>
  </si>
  <si>
    <t>F_ProductBM'!$E$206</t>
  </si>
  <si>
    <t>F_ProductBM'!$E$259</t>
  </si>
  <si>
    <t>F_ProductBM'!$E$260</t>
  </si>
  <si>
    <t>F_ProductBM'!$E$265</t>
  </si>
  <si>
    <t>F_ProductBM'!$F$266</t>
  </si>
  <si>
    <t>F_ProductBM'!$F$267</t>
  </si>
  <si>
    <t>F_ProductBM'!$F$287</t>
  </si>
  <si>
    <t>F_ProductBM'!$F$288</t>
  </si>
  <si>
    <t>F_ProductBM'!$E$109; 'F_ProductBM'!$E$195; 'F_ProductBM'!$E$231; 'F_ProductBM'!$E$297</t>
  </si>
  <si>
    <t>F_ProductBM'!$D$30; 'F_ProductBM'!$D$307; 'F_ProductBM'!$D$511; 'F_ProductBM'!$D$715; 'F_ProductBM'!$D$919; 'F_ProductBM'!$D$1123; 'F_ProductBM'!$D$1327; 'F_ProductBM'!$D$1531; 'F_ProductBM'!$D$1735; 'F_ProductBM'!$D$1939</t>
  </si>
  <si>
    <t>F_ProductBM'!$E$31; 'F_ProductBM'!$E$308; 'F_ProductBM'!$E$512; 'F_ProductBM'!$E$716; 'F_ProductBM'!$E$920; 'F_ProductBM'!$E$1124; 'F_ProductBM'!$E$1328; 'F_ProductBM'!$E$1532; 'F_ProductBM'!$E$1736; 'F_ProductBM'!$E$1940</t>
  </si>
  <si>
    <t>F_ProductBM'!$E$51; 'F_ProductBM'!$E$323; 'F_ProductBM'!$E$527; 'F_ProductBM'!$E$731; 'F_ProductBM'!$E$935; 'F_ProductBM'!$E$1139; 'F_ProductBM'!$E$1343; 'F_ProductBM'!$E$1547; 'F_ProductBM'!$E$1751; 'F_ProductBM'!$E$1955</t>
  </si>
  <si>
    <t>F_ProductBM'!$F$60; 'F_ProductBM'!$F$327; 'F_ProductBM'!$F$531; 'F_ProductBM'!$F$735; 'F_ProductBM'!$F$939; 'F_ProductBM'!$F$1143; 'F_ProductBM'!$F$1347; 'F_ProductBM'!$F$1551; 'F_ProductBM'!$F$1755; 'F_ProductBM'!$F$1959</t>
  </si>
  <si>
    <t>F_ProductBM'!$F$62; 'F_ProductBM'!$F$329; 'F_ProductBM'!$F$533; 'F_ProductBM'!$F$737; 'F_ProductBM'!$F$941; 'F_ProductBM'!$F$1145; 'F_ProductBM'!$F$1349; 'F_ProductBM'!$F$1553; 'F_ProductBM'!$F$1757; 'F_ProductBM'!$F$1961</t>
  </si>
  <si>
    <t>F_ProductBM'!$F$64; 'F_ProductBM'!$F$331; 'F_ProductBM'!$F$535; 'F_ProductBM'!$F$739; 'F_ProductBM'!$F$943; 'F_ProductBM'!$F$1147; 'F_ProductBM'!$F$1351; 'F_ProductBM'!$F$1555; 'F_ProductBM'!$F$1759; 'F_ProductBM'!$F$1963</t>
  </si>
  <si>
    <t>F_ProductBM'!$E$89; 'F_ProductBM'!$E$350; 'F_ProductBM'!$E$554; 'F_ProductBM'!$E$758; 'F_ProductBM'!$E$962; 'F_ProductBM'!$E$1166; 'F_ProductBM'!$E$1370; 'F_ProductBM'!$E$1574; 'F_ProductBM'!$E$1778; 'F_ProductBM'!$E$1982</t>
  </si>
  <si>
    <t>F_ProductBM'!$E$118; 'F_ProductBM'!$E$369; 'F_ProductBM'!$E$573; 'F_ProductBM'!$E$777; 'F_ProductBM'!$E$981; 'F_ProductBM'!$E$1185; 'F_ProductBM'!$E$1389; 'F_ProductBM'!$E$1593; 'F_ProductBM'!$E$1797; 'F_ProductBM'!$E$2001</t>
  </si>
  <si>
    <t>F_ProductBM'!$E$133; 'F_ProductBM'!$E$381; 'F_ProductBM'!$E$585; 'F_ProductBM'!$E$789; 'F_ProductBM'!$E$993; 'F_ProductBM'!$E$1197; 'F_ProductBM'!$E$1401; 'F_ProductBM'!$E$1605; 'F_ProductBM'!$E$1809; 'F_ProductBM'!$E$2013</t>
  </si>
  <si>
    <t>F_ProductBM'!$E$145; 'F_ProductBM'!$E$389; 'F_ProductBM'!$E$593; 'F_ProductBM'!$E$797; 'F_ProductBM'!$E$1001; 'F_ProductBM'!$E$1205; 'F_ProductBM'!$E$1409; 'F_ProductBM'!$E$1613; 'F_ProductBM'!$E$1817; 'F_ProductBM'!$E$2021</t>
  </si>
  <si>
    <t>F_ProductBM'!$F$152; 'F_ProductBM'!$F$392; 'F_ProductBM'!$F$596; 'F_ProductBM'!$F$800; 'F_ProductBM'!$F$1004; 'F_ProductBM'!$F$1208; 'F_ProductBM'!$F$1412; 'F_ProductBM'!$F$1616; 'F_ProductBM'!$F$1820; 'F_ProductBM'!$F$2024</t>
  </si>
  <si>
    <t>F_ProductBM'!$F$154; 'F_ProductBM'!$F$394; 'F_ProductBM'!$F$598; 'F_ProductBM'!$F$802; 'F_ProductBM'!$F$1006; 'F_ProductBM'!$F$1210; 'F_ProductBM'!$F$1414; 'F_ProductBM'!$F$1618; 'F_ProductBM'!$F$1822; 'F_ProductBM'!$F$2026</t>
  </si>
  <si>
    <t>F_ProductBM'!$F$155; 'F_ProductBM'!$F$395; 'F_ProductBM'!$F$599; 'F_ProductBM'!$F$803; 'F_ProductBM'!$F$1007; 'F_ProductBM'!$F$1211; 'F_ProductBM'!$F$1415; 'F_ProductBM'!$F$1619; 'F_ProductBM'!$F$1823; 'F_ProductBM'!$F$2027</t>
  </si>
  <si>
    <t>F_ProductBM'!$E$165; 'F_ProductBM'!$E$405; 'F_ProductBM'!$E$609; 'F_ProductBM'!$E$813; 'F_ProductBM'!$E$1017; 'F_ProductBM'!$E$1221; 'F_ProductBM'!$E$1425; 'F_ProductBM'!$E$1629; 'F_ProductBM'!$E$1833; 'F_ProductBM'!$E$2037</t>
  </si>
  <si>
    <t>F_ProductBM'!$E$204; 'F_ProductBM'!$E$432; 'F_ProductBM'!$E$636; 'F_ProductBM'!$E$840; 'F_ProductBM'!$E$1044; 'F_ProductBM'!$E$1248; 'F_ProductBM'!$E$1452; 'F_ProductBM'!$E$1656; 'F_ProductBM'!$E$1860; 'F_ProductBM'!$E$2064</t>
  </si>
  <si>
    <t>F_ProductBM'!$E$207; 'F_ProductBM'!$E$433; 'F_ProductBM'!$E$637; 'F_ProductBM'!$E$841; 'F_ProductBM'!$E$1045; 'F_ProductBM'!$E$1249; 'F_ProductBM'!$E$1453; 'F_ProductBM'!$E$1657; 'F_ProductBM'!$E$1861; 'F_ProductBM'!$E$2065</t>
  </si>
  <si>
    <t>F_ProductBM'!$F$217; 'F_ProductBM'!$F$439; 'F_ProductBM'!$F$643; 'F_ProductBM'!$F$847; 'F_ProductBM'!$F$1051; 'F_ProductBM'!$F$1255; 'F_ProductBM'!$F$1459; 'F_ProductBM'!$F$1663; 'F_ProductBM'!$F$1867; 'F_ProductBM'!$F$2071</t>
  </si>
  <si>
    <t>F_ProductBM'!$F$218; 'F_ProductBM'!$F$440; 'F_ProductBM'!$F$644; 'F_ProductBM'!$F$848; 'F_ProductBM'!$F$1052; 'F_ProductBM'!$F$1256; 'F_ProductBM'!$F$1460; 'F_ProductBM'!$F$1664; 'F_ProductBM'!$F$1868; 'F_ProductBM'!$F$2072</t>
  </si>
  <si>
    <t>F_ProductBM'!$E$249; 'F_ProductBM'!$E$465; 'F_ProductBM'!$E$669; 'F_ProductBM'!$E$873; 'F_ProductBM'!$E$1077; 'F_ProductBM'!$E$1281; 'F_ProductBM'!$E$1485; 'F_ProductBM'!$E$1689; 'F_ProductBM'!$E$1893; 'F_ProductBM'!$E$2097</t>
  </si>
  <si>
    <t>F_ProductBM'!$E$258; 'F_ProductBM'!$E$474; 'F_ProductBM'!$E$678; 'F_ProductBM'!$E$882; 'F_ProductBM'!$E$1086; 'F_ProductBM'!$E$1290; 'F_ProductBM'!$E$1494; 'F_ProductBM'!$E$1698; 'F_ProductBM'!$E$1902; 'F_ProductBM'!$E$2106</t>
  </si>
  <si>
    <t>F_ProductBM'!$E$261; 'F_ProductBM'!$E$475; 'F_ProductBM'!$E$679; 'F_ProductBM'!$E$883; 'F_ProductBM'!$E$1087; 'F_ProductBM'!$E$1291; 'F_ProductBM'!$E$1495; 'F_ProductBM'!$E$1699; 'F_ProductBM'!$E$1903; 'F_ProductBM'!$E$2107</t>
  </si>
  <si>
    <t>F_ProductBM'!$F$270; 'F_ProductBM'!$F$480; 'F_ProductBM'!$F$684; 'F_ProductBM'!$F$888; 'F_ProductBM'!$F$1092; 'F_ProductBM'!$F$1296; 'F_ProductBM'!$F$1500; 'F_ProductBM'!$F$1704; 'F_ProductBM'!$F$1908; 'F_ProductBM'!$F$2112</t>
  </si>
  <si>
    <t>F_ProductBM'!$F$273; 'F_ProductBM'!$F$483; 'F_ProductBM'!$F$687; 'F_ProductBM'!$F$891; 'F_ProductBM'!$F$1095; 'F_ProductBM'!$F$1299; 'F_ProductBM'!$F$1503; 'F_ProductBM'!$F$1707; 'F_ProductBM'!$F$1911; 'F_ProductBM'!$F$2115</t>
  </si>
  <si>
    <t>F_ProductBM'!$F$276; 'F_ProductBM'!$F$486; 'F_ProductBM'!$F$690; 'F_ProductBM'!$F$894; 'F_ProductBM'!$F$1098; 'F_ProductBM'!$F$1302; 'F_ProductBM'!$F$1506; 'F_ProductBM'!$F$1710; 'F_ProductBM'!$F$1914; 'F_ProductBM'!$F$2118</t>
  </si>
  <si>
    <t>F_ProductBM'!$F$279; 'F_ProductBM'!$F$489; 'F_ProductBM'!$F$693; 'F_ProductBM'!$F$897; 'F_ProductBM'!$F$1101; 'F_ProductBM'!$F$1305; 'F_ProductBM'!$F$1509; 'F_ProductBM'!$F$1713; 'F_ProductBM'!$F$1917; 'F_ProductBM'!$F$2121</t>
  </si>
  <si>
    <t>F_ProductBM'!$F$282; 'F_ProductBM'!$F$492; 'F_ProductBM'!$F$696; 'F_ProductBM'!$F$900; 'F_ProductBM'!$F$1104; 'F_ProductBM'!$F$1308; 'F_ProductBM'!$F$1512; 'F_ProductBM'!$F$1716; 'F_ProductBM'!$F$1920; 'F_ProductBM'!$F$2124</t>
  </si>
  <si>
    <t>G_Fall-back'!$B$2</t>
  </si>
  <si>
    <t>G_Fall-back'!$D$6</t>
  </si>
  <si>
    <t>G_Fall-back'!$E$8</t>
  </si>
  <si>
    <t>G_Fall-back'!$D$27</t>
  </si>
  <si>
    <t>E_EnergyFlows'!$F$64; 'F_ProductBM'!$F$95; 'F_ProductBM'!$F$212; 'G_Fall-back'!$F$54</t>
  </si>
  <si>
    <t>F_ProductBM'!$F$213; 'G_Fall-back'!$F$55</t>
  </si>
  <si>
    <t>E_EnergyFlows'!$E$47; 'E_EnergyFlows'!$E$81; 'E_EnergyFlows'!$E$114; 'E_EnergyFlows'!$E$146; 'F_ProductBM'!$E$76; 'G_Fall-back'!$E$72</t>
  </si>
  <si>
    <t>E_EnergyFlows'!$F$48; 'E_EnergyFlows'!$F$82; 'E_EnergyFlows'!$F$115; 'E_EnergyFlows'!$F$147; 'F_ProductBM'!$F$77; 'F_ProductBM'!$F$110; 'F_ProductBM'!$F$196; 'F_ProductBM'!$F$232; 'F_ProductBM'!$F$298; 'G_Fall-back'!$F$73</t>
  </si>
  <si>
    <t>E_EnergyFlows'!$F$49; 'E_EnergyFlows'!$F$83; 'E_EnergyFlows'!$F$116; 'E_EnergyFlows'!$F$148; 'F_ProductBM'!$F$78; 'F_ProductBM'!$F$111; 'F_ProductBM'!$F$197; 'F_ProductBM'!$F$233; 'F_ProductBM'!$F$299; 'G_Fall-back'!$F$74</t>
  </si>
  <si>
    <t>E_EnergyFlows'!$F$50; 'E_EnergyFlows'!$F$84; 'E_EnergyFlows'!$F$117; 'E_EnergyFlows'!$F$149; 'F_ProductBM'!$F$79; 'F_ProductBM'!$F$112; 'F_ProductBM'!$F$198; 'F_ProductBM'!$F$234; 'F_ProductBM'!$F$300; 'G_Fall-back'!$F$75</t>
  </si>
  <si>
    <t>G_Fall-back'!$E$81</t>
  </si>
  <si>
    <t>G_Fall-back'!$E$82</t>
  </si>
  <si>
    <t>G_Fall-back'!$E$83</t>
  </si>
  <si>
    <t>G_Fall-back'!$E$94</t>
  </si>
  <si>
    <t>G_Fall-back'!$F$95</t>
  </si>
  <si>
    <t>G_Fall-back'!$F$96</t>
  </si>
  <si>
    <t>G_Fall-back'!$F$98</t>
  </si>
  <si>
    <t>F_ProductBM'!$F$178; 'G_Fall-back'!$F$112</t>
  </si>
  <si>
    <t>F_ProductBM'!$F$180; 'G_Fall-back'!$F$114</t>
  </si>
  <si>
    <t>G_Fall-back'!$E$141</t>
  </si>
  <si>
    <t>G_Fall-back'!$E$166</t>
  </si>
  <si>
    <t>G_Fall-back'!$F$167</t>
  </si>
  <si>
    <t>G_Fall-back'!$F$168</t>
  </si>
  <si>
    <t>G_Fall-back'!$F$169</t>
  </si>
  <si>
    <t>G_Fall-back'!$F$170</t>
  </si>
  <si>
    <t>G_Fall-back'!$F$171</t>
  </si>
  <si>
    <t>F_ProductBM'!$E$240; 'G_Fall-back'!$E$199</t>
  </si>
  <si>
    <t>F_ProductBM'!$E$241; 'G_Fall-back'!$F$97; 'G_Fall-back'!$E$200</t>
  </si>
  <si>
    <t>E_EnergyFlows'!$F$69; 'G_Fall-back'!$F$58; 'G_Fall-back'!$F$230; 'G_Fall-back'!$F$371</t>
  </si>
  <si>
    <t>G_Fall-back'!$E$138; 'G_Fall-back'!$E$290; 'G_Fall-back'!$E$431</t>
  </si>
  <si>
    <t>G_Fall-back'!$F$144; 'G_Fall-back'!$F$294; 'G_Fall-back'!$F$435</t>
  </si>
  <si>
    <t>F_ProductBM'!$F$216; 'F_ProductBM'!$F$438; 'F_ProductBM'!$F$642; 'F_ProductBM'!$F$846; 'F_ProductBM'!$F$1050; 'F_ProductBM'!$F$1254; 'F_ProductBM'!$F$1458; 'F_ProductBM'!$F$1662; 'F_ProductBM'!$F$1866; 'F_ProductBM'!$F$2070; 'G_Fall-back'!$E$160; 'G_Fall-back'!$E$310; 'G_Fall-back'!$E$451</t>
  </si>
  <si>
    <t>G_Fall-back'!$E$161; 'G_Fall-back'!$E$311; 'G_Fall-back'!$E$452</t>
  </si>
  <si>
    <t>G_Fall-back'!$F$174; 'G_Fall-back'!$F$317; 'G_Fall-back'!$F$458</t>
  </si>
  <si>
    <t>G_Fall-back'!$F$176; 'G_Fall-back'!$F$319; 'G_Fall-back'!$F$460</t>
  </si>
  <si>
    <t>G_Fall-back'!$F$178; 'G_Fall-back'!$F$321; 'G_Fall-back'!$F$462</t>
  </si>
  <si>
    <t>G_Fall-back'!$F$180; 'G_Fall-back'!$F$323; 'G_Fall-back'!$F$464</t>
  </si>
  <si>
    <t>G_Fall-back'!$F$182; 'G_Fall-back'!$F$325; 'G_Fall-back'!$F$466</t>
  </si>
  <si>
    <t>G_Fall-back'!$F$175; 'G_Fall-back'!$F$177; 'G_Fall-back'!$F$179; 'G_Fall-back'!$F$181; 'G_Fall-back'!$F$183; 'G_Fall-back'!$F$318; 'G_Fall-back'!$F$320; 'G_Fall-back'!$F$322; 'G_Fall-back'!$F$324; 'G_Fall-back'!$F$326; 'G_Fall-back'!$F$459; 'G_Fall-back'!$F$461; 'G_Fall-back'!$F$463; 'G_Fall-back'!$F$465; 'G_Fall-back'!$F$467</t>
  </si>
  <si>
    <t>F_ProductBM'!$E$36; 'G_Fall-back'!$E$35; 'G_Fall-back'!$E$500</t>
  </si>
  <si>
    <t>F_ProductBM'!$F$37; 'G_Fall-back'!$F$36; 'G_Fall-back'!$F$501</t>
  </si>
  <si>
    <t>F_ProductBM'!$F$38; 'G_Fall-back'!$F$37; 'G_Fall-back'!$F$502</t>
  </si>
  <si>
    <t>F_ProductBM'!$F$39; 'G_Fall-back'!$F$38; 'G_Fall-back'!$F$503</t>
  </si>
  <si>
    <t>F_ProductBM'!$F$40; 'G_Fall-back'!$F$39; 'G_Fall-back'!$F$504</t>
  </si>
  <si>
    <t>G_Fall-back'!$E$46; 'G_Fall-back'!$E$511</t>
  </si>
  <si>
    <t>E_EnergyFlows'!$F$31; 'E_EnergyFlows'!$F$98; 'F_ProductBM'!$F$56; 'G_Fall-back'!$F$519</t>
  </si>
  <si>
    <t>E_EnergyFlows'!$F$32; 'G_Fall-back'!$F$520</t>
  </si>
  <si>
    <t>F_ProductBM'!$F$177; 'G_Fall-back'!$F$111; 'G_Fall-back'!$F$564</t>
  </si>
  <si>
    <t>G_Fall-back'!$F$113; 'G_Fall-back'!$F$565</t>
  </si>
  <si>
    <t>E_EnergyFlows'!$F$36; 'F_ProductBM'!$F$153; 'F_ProductBM'!$F$271; 'F_ProductBM'!$F$274; 'F_ProductBM'!$F$277; 'F_ProductBM'!$F$280; 'F_ProductBM'!$F$283; 'F_ProductBM'!$F$393; 'F_ProductBM'!$F$481; 'F_ProductBM'!$F$484; 'F_ProductBM'!$F$487; 'F_ProductBM'!$F$490; 'F_ProductBM'!$F$493; 'F_ProductBM'!$F$597; 'F_ProductBM'!$F$685; 'F_ProductBM'!$F$688; 'F_ProductBM'!$F$691; 'F_ProductBM'!$F$694; 'F_ProductBM'!$F$697; 'F_ProductBM'!$F$801; 'F_ProductBM'!$F$889; 'F_ProductBM'!$F$892; 'F_ProductBM'!$F$895; 'F_ProductBM'!$F$898; 'F_ProductBM'!$F$901; 'F_ProductBM'!$F$1005; 'F_ProductBM'!$F$1093; 'F_ProductBM'!$F$1096; 'F_ProductBM'!$F$1099; 'F_ProductBM'!$F$1102; 'F_ProductBM'!$F$1105; 'F_ProductBM'!$F$1209; 'F_ProductBM'!$F$1297; 'F_ProductBM'!$F$1300; 'F_ProductBM'!$F$1303; 'F_ProductBM'!$F$1306; 'F_ProductBM'!$F$1309; 'F_ProductBM'!$F$1413; 'F_ProductBM'!$F$1501; 'F_ProductBM'!$F$1504; 'F_ProductBM'!$F$1507; 'F_ProductBM'!$F$1510; 'F_ProductBM'!$F$1513; 'F_ProductBM'!$F$1617; 'F_ProductBM'!$F$1705; 'F_ProductBM'!$F$1708; 'F_ProductBM'!$F$1711; 'F_ProductBM'!$F$1714; 'F_ProductBM'!$F$1717; 'F_ProductBM'!$F$1821; 'F_ProductBM'!$F$1909; 'F_ProductBM'!$F$1912; 'F_ProductBM'!$F$1915; 'F_ProductBM'!$F$1918; 'F_ProductBM'!$F$1921; 'F_ProductBM'!$F$2025; 'F_ProductBM'!$F$2113; 'F_ProductBM'!$F$2116; 'F_ProductBM'!$F$2119; 'F_ProductBM'!$F$2122; 'F_ProductBM'!$F$2125; 'G_Fall-back'!$F$524; 'G_Fall-back'!$F$644</t>
  </si>
  <si>
    <t>G_Fall-back'!$F$63; 'G_Fall-back'!$F$528; 'G_Fall-back'!$F$648</t>
  </si>
  <si>
    <t>F_ProductBM'!$D$130; 'F_ProductBM'!$D$378; 'F_ProductBM'!$D$582; 'F_ProductBM'!$D$786; 'F_ProductBM'!$D$990; 'F_ProductBM'!$D$1194; 'F_ProductBM'!$D$1398; 'F_ProductBM'!$D$1602; 'F_ProductBM'!$D$1806; 'F_ProductBM'!$D$2010; 'G_Fall-back'!$D$90; 'G_Fall-back'!$D$253; 'G_Fall-back'!$D$394; 'G_Fall-back'!$D$548; 'G_Fall-back'!$D$668</t>
  </si>
  <si>
    <t>F_ProductBM'!$E$132; 'F_ProductBM'!$E$380; 'F_ProductBM'!$E$584; 'F_ProductBM'!$E$788; 'F_ProductBM'!$E$992; 'F_ProductBM'!$E$1196; 'F_ProductBM'!$E$1400; 'F_ProductBM'!$E$1604; 'F_ProductBM'!$E$1808; 'F_ProductBM'!$E$2012; 'G_Fall-back'!$E$92; 'G_Fall-back'!$E$255; 'G_Fall-back'!$E$396; 'G_Fall-back'!$E$550; 'G_Fall-back'!$E$670</t>
  </si>
  <si>
    <t>G_Fall-back'!$E$93; 'G_Fall-back'!$E$256; 'G_Fall-back'!$E$397; 'G_Fall-back'!$E$551; 'G_Fall-back'!$E$671</t>
  </si>
  <si>
    <t>F_ProductBM'!$E$173; 'F_ProductBM'!$E$412; 'F_ProductBM'!$E$616; 'F_ProductBM'!$E$820; 'F_ProductBM'!$E$1024; 'F_ProductBM'!$E$1228; 'F_ProductBM'!$E$1432; 'F_ProductBM'!$E$1636; 'F_ProductBM'!$E$1840; 'F_ProductBM'!$E$2044; 'G_Fall-back'!$E$107; 'G_Fall-back'!$E$265; 'G_Fall-back'!$E$406; 'G_Fall-back'!$E$560; 'G_Fall-back'!$E$680</t>
  </si>
  <si>
    <t>G_Fall-back'!$E$108; 'G_Fall-back'!$E$266; 'G_Fall-back'!$E$407; 'G_Fall-back'!$E$561; 'G_Fall-back'!$E$681</t>
  </si>
  <si>
    <t>E_EnergyFlows'!$E$30; 'F_ProductBM'!$E$55; 'F_ProductBM'!$E$94; 'F_ProductBM'!$E$148; 'F_ProductBM'!$E$176; 'F_ProductBM'!$E$211; 'G_Fall-back'!$E$53; 'G_Fall-back'!$E$110; 'G_Fall-back'!$E$518; 'G_Fall-back'!$E$563; 'G_Fall-back'!$E$683</t>
  </si>
  <si>
    <t>E_EnergyFlows'!$G$3; 'E_EnergyFlows'!$D$25; 'E_EnergyFlows'!$F$35; 'F_ProductBM'!$F$183; 'F_ProductBM'!$F$415; 'F_ProductBM'!$F$619; 'F_ProductBM'!$F$823; 'F_ProductBM'!$F$1027; 'F_ProductBM'!$F$1231; 'F_ProductBM'!$F$1435; 'F_ProductBM'!$F$1639; 'F_ProductBM'!$F$1843; 'F_ProductBM'!$F$2047; 'G_Fall-back'!$F$117; 'G_Fall-back'!$F$269; 'G_Fall-back'!$F$410; 'G_Fall-back'!$F$523; 'G_Fall-back'!$F$568; 'G_Fall-back'!$F$643; 'G_Fall-back'!$F$685</t>
  </si>
  <si>
    <t>F_ProductBM'!$F$184; 'F_ProductBM'!$F$416; 'F_ProductBM'!$F$620; 'F_ProductBM'!$F$824; 'F_ProductBM'!$F$1028; 'F_ProductBM'!$F$1232; 'F_ProductBM'!$F$1436; 'F_ProductBM'!$F$1640; 'F_ProductBM'!$F$1844; 'F_ProductBM'!$F$2048; 'G_Fall-back'!$F$119; 'G_Fall-back'!$F$271; 'G_Fall-back'!$F$412; 'G_Fall-back'!$F$570; 'G_Fall-back'!$F$687</t>
  </si>
  <si>
    <t>G_Fall-back'!$F$120; 'G_Fall-back'!$F$272; 'G_Fall-back'!$F$413; 'G_Fall-back'!$F$571; 'G_Fall-back'!$F$688</t>
  </si>
  <si>
    <t>G_Fall-back'!$F$118; 'G_Fall-back'!$F$121; 'G_Fall-back'!$F$270; 'G_Fall-back'!$F$273; 'G_Fall-back'!$F$411; 'G_Fall-back'!$F$414; 'G_Fall-back'!$F$569; 'G_Fall-back'!$F$572; 'G_Fall-back'!$F$686; 'G_Fall-back'!$F$689</t>
  </si>
  <si>
    <t>F_ProductBM'!$F$272; 'F_ProductBM'!$F$275; 'F_ProductBM'!$F$278; 'F_ProductBM'!$F$281; 'F_ProductBM'!$F$284; 'F_ProductBM'!$F$482; 'F_ProductBM'!$F$485; 'F_ProductBM'!$F$488; 'F_ProductBM'!$F$491; 'F_ProductBM'!$F$494; 'F_ProductBM'!$F$686; 'F_ProductBM'!$F$689; 'F_ProductBM'!$F$692; 'F_ProductBM'!$F$695; 'F_ProductBM'!$F$698; 'F_ProductBM'!$F$890; 'F_ProductBM'!$F$893; 'F_ProductBM'!$F$896; 'F_ProductBM'!$F$899; 'F_ProductBM'!$F$902; 'F_ProductBM'!$F$1094; 'F_ProductBM'!$F$1097; 'F_ProductBM'!$F$1100; 'F_ProductBM'!$F$1103; 'F_ProductBM'!$F$1106; 'F_ProductBM'!$F$1298; 'F_ProductBM'!$F$1301; 'F_ProductBM'!$F$1304; 'F_ProductBM'!$F$1307; 'F_ProductBM'!$F$1310; 'F_ProductBM'!$F$1502; 'F_ProductBM'!$F$1505; 'F_ProductBM'!$F$1508; 'F_ProductBM'!$F$1511; 'F_ProductBM'!$F$1514; 'F_ProductBM'!$F$1706; 'F_ProductBM'!$F$1709; 'F_ProductBM'!$F$1712; 'F_ProductBM'!$F$1715; 'F_ProductBM'!$F$1718; 'F_ProductBM'!$F$1910; 'F_ProductBM'!$F$1913; 'F_ProductBM'!$F$1916; 'F_ProductBM'!$F$1919; 'F_ProductBM'!$F$1922; 'F_ProductBM'!$F$2114; 'F_ProductBM'!$F$2117; 'F_ProductBM'!$F$2120; 'F_ProductBM'!$F$2123; 'F_ProductBM'!$F$2126; 'G_Fall-back'!$F$122; 'G_Fall-back'!$F$274; 'G_Fall-back'!$F$415; 'G_Fall-back'!$F$573; 'G_Fall-back'!$F$690</t>
  </si>
  <si>
    <t>F_ProductBM'!$F$219; 'F_ProductBM'!$F$441; 'F_ProductBM'!$F$645; 'F_ProductBM'!$F$849; 'F_ProductBM'!$F$1053; 'F_ProductBM'!$F$1257; 'F_ProductBM'!$F$1461; 'F_ProductBM'!$F$1665; 'F_ProductBM'!$F$1869; 'F_ProductBM'!$F$2073; 'G_Fall-back'!$E$589; 'G_Fall-back'!$E$706</t>
  </si>
  <si>
    <t>G_Fall-back'!$E$139; 'G_Fall-back'!$E$291; 'G_Fall-back'!$E$432; 'G_Fall-back'!$E$590; 'G_Fall-back'!$E$707</t>
  </si>
  <si>
    <t>G_Fall-back'!$E$162; 'G_Fall-back'!$E$312; 'G_Fall-back'!$E$453; 'G_Fall-back'!$E$591; 'G_Fall-back'!$E$708</t>
  </si>
  <si>
    <t>G_Fall-back'!$H$116; 'G_Fall-back'!$H$173; 'G_Fall-back'!$H$316; 'G_Fall-back'!$H$457; 'G_Fall-back'!$H$567; 'G_Fall-back'!$H$684; 'G_Fall-back'!$H$712</t>
  </si>
  <si>
    <t>G_Fall-back'!$F$596; 'G_Fall-back'!$F$713</t>
  </si>
  <si>
    <t>E_EnergyFlows'!$F$70; 'F_ProductBM'!$F$220; 'F_ProductBM'!$F$442; 'F_ProductBM'!$F$646; 'F_ProductBM'!$F$850; 'F_ProductBM'!$F$1054; 'F_ProductBM'!$F$1258; 'F_ProductBM'!$F$1462; 'F_ProductBM'!$F$1666; 'F_ProductBM'!$F$1870; 'F_ProductBM'!$F$2074; 'G_Fall-back'!$F$59; 'G_Fall-back'!$F$231; 'G_Fall-back'!$F$372; 'G_Fall-back'!$F$597; 'G_Fall-back'!$F$714</t>
  </si>
  <si>
    <t>E_EnergyFlows'!$F$38; 'E_EnergyFlows'!$F$72; 'E_EnergyFlows'!$F$105; 'E_EnergyFlows'!$F$135; 'F_ProductBM'!$F$66; 'F_ProductBM'!$F$100; 'F_ProductBM'!$F$123; 'F_ProductBM'!$F$157; 'F_ProductBM'!$F$186; 'F_ProductBM'!$F$222; 'F_ProductBM'!$F$251; 'F_ProductBM'!$F$286; 'F_ProductBM'!$F$333; 'F_ProductBM'!$F$355; 'F_ProductBM'!$F$371; 'F_ProductBM'!$F$397; 'F_ProductBM'!$F$418; 'F_ProductBM'!$F$444; 'F_ProductBM'!$F$467; 'F_ProductBM'!$F$496; 'F_ProductBM'!$F$537; 'F_ProductBM'!$F$559; 'F_ProductBM'!$F$575; 'F_ProductBM'!$F$601; 'F_ProductBM'!$F$622; 'F_ProductBM'!$F$648; 'F_ProductBM'!$F$671; 'F_ProductBM'!$F$700; 'F_ProductBM'!$F$741; 'F_ProductBM'!$F$763; 'F_ProductBM'!$F$779; 'F_ProductBM'!$F$805; 'F_ProductBM'!$F$826; 'F_ProductBM'!$F$852; 'F_ProductBM'!$F$875; 'F_ProductBM'!$F$904; 'F_ProductBM'!$F$945; 'F_ProductBM'!$F$967; 'F_ProductBM'!$F$983; 'F_ProductBM'!$F$1009; 'F_ProductBM'!$F$1030; 'F_ProductBM'!$F$1056; 'F_ProductBM'!$F$1079; 'F_ProductBM'!$F$1108; 'F_ProductBM'!$F$1149; 'F_ProductBM'!$F$1171; 'F_ProductBM'!$F$1187; 'F_ProductBM'!$F$1213; 'F_ProductBM'!$F$1234; 'F_ProductBM'!$F$1260; 'F_ProductBM'!$F$1283; 'F_ProductBM'!$F$1312; 'F_ProductBM'!$F$1353; 'F_ProductBM'!$F$1375; 'F_ProductBM'!$F$1391; 'F_ProductBM'!$F$1417; 'F_ProductBM'!$F$1438; 'F_ProductBM'!$F$1464; 'F_ProductBM'!$F$1487; 'F_ProductBM'!$F$1516; 'F_ProductBM'!$F$1557; 'F_ProductBM'!$F$1579; 'F_ProductBM'!$F$1595; 'F_ProductBM'!$F$1621; 'F_ProductBM'!$F$1642; 'F_ProductBM'!$F$1668; 'F_ProductBM'!$F$1691; 'F_ProductBM'!$F$1720; 'F_ProductBM'!$F$1761; 'F_ProductBM'!$F$1783; 'F_ProductBM'!$F$1799; 'F_ProductBM'!$F$1825; 'F_ProductBM'!$F$1846; 'F_ProductBM'!$F$1872; 'F_ProductBM'!$F$1895; 'F_ProductBM'!$F$1924; 'F_ProductBM'!$F$1965; 'F_ProductBM'!$F$1987; 'F_ProductBM'!$F$2003; 'F_ProductBM'!$F$2029; 'F_ProductBM'!$F$2050; 'F_ProductBM'!$F$2076; 'F_ProductBM'!$F$2099; 'F_ProductBM'!$F$2128; 'G_Fall-back'!$F$61; 'G_Fall-back'!$F$124; 'G_Fall-back'!$F$146; 'G_Fall-back'!$F$185; 'G_Fall-back'!$F$233; 'G_Fall-back'!$F$276; 'G_Fall-back'!$F$296; 'G_Fall-back'!$F$328; 'G_Fall-back'!$F$374; 'G_Fall-back'!$F$417; 'G_Fall-back'!$F$437; 'G_Fall-back'!$F$469; 'G_Fall-back'!$F$526; 'G_Fall-back'!$F$575; 'G_Fall-back'!$F$599; 'G_Fall-back'!$F$646; 'G_Fall-back'!$F$692; 'G_Fall-back'!$F$716</t>
  </si>
  <si>
    <t>F_ProductBM'!$E$239; 'F_ProductBM'!$E$457; 'F_ProductBM'!$E$661; 'F_ProductBM'!$E$865; 'F_ProductBM'!$E$1069; 'F_ProductBM'!$E$1273; 'F_ProductBM'!$E$1477; 'F_ProductBM'!$E$1681; 'F_ProductBM'!$E$1885; 'F_ProductBM'!$E$2089; 'G_Fall-back'!$E$198; 'G_Fall-back'!$E$341; 'G_Fall-back'!$E$482; 'G_Fall-back'!$E$612; 'G_Fall-back'!$E$729</t>
  </si>
  <si>
    <t>G_Fall-back'!$D$29; 'G_Fall-back'!$D$210; 'G_Fall-back'!$D$351; 'G_Fall-back'!$D$492; 'G_Fall-back'!$D$622; 'G_Fall-back'!$D$739; 'G_Fall-back'!$D$775</t>
  </si>
  <si>
    <t>F_ProductBM'!$E$33; 'F_ProductBM'!$E$312; 'F_ProductBM'!$E$516; 'F_ProductBM'!$E$720; 'F_ProductBM'!$E$924; 'F_ProductBM'!$E$1128; 'F_ProductBM'!$E$1332; 'F_ProductBM'!$E$1536; 'F_ProductBM'!$E$1740; 'F_ProductBM'!$E$1944; 'G_Fall-back'!$E$32; 'G_Fall-back'!$E$215; 'G_Fall-back'!$E$356; 'G_Fall-back'!$E$497; 'G_Fall-back'!$E$627; 'G_Fall-back'!$E$744; 'G_Fall-back'!$E$780</t>
  </si>
  <si>
    <t>F_ProductBM'!$E$42; 'G_Fall-back'!$E$40; 'G_Fall-back'!$E$505; 'G_Fall-back'!$E$630; 'G_Fall-back'!$E$747; 'G_Fall-back'!$E$783</t>
  </si>
  <si>
    <t>F_ProductBM'!$E$47; 'F_ProductBM'!$E$320; 'F_ProductBM'!$E$524; 'F_ProductBM'!$E$728; 'F_ProductBM'!$E$932; 'F_ProductBM'!$E$1136; 'F_ProductBM'!$E$1340; 'F_ProductBM'!$E$1544; 'F_ProductBM'!$E$1748; 'F_ProductBM'!$E$1952; 'G_Fall-back'!$E$45; 'G_Fall-back'!$E$222; 'G_Fall-back'!$E$363; 'G_Fall-back'!$E$510; 'G_Fall-back'!$E$635; 'G_Fall-back'!$E$752; 'G_Fall-back'!$E$788</t>
  </si>
  <si>
    <t>G_Fall-back'!$E$49; 'G_Fall-back'!$E$225; 'G_Fall-back'!$E$366; 'G_Fall-back'!$E$514; 'G_Fall-back'!$E$638; 'G_Fall-back'!$E$755; 'G_Fall-back'!$E$791</t>
  </si>
  <si>
    <t>G_Fall-back'!$E$50; 'G_Fall-back'!$E$226; 'G_Fall-back'!$E$367; 'G_Fall-back'!$E$515; 'G_Fall-back'!$E$639; 'G_Fall-back'!$E$756; 'G_Fall-back'!$E$792</t>
  </si>
  <si>
    <t>F_ProductBM'!$E$84; 'F_ProductBM'!$E$345; 'F_ProductBM'!$E$549; 'F_ProductBM'!$E$753; 'F_ProductBM'!$E$957; 'F_ProductBM'!$E$1161; 'F_ProductBM'!$E$1365; 'F_ProductBM'!$E$1569; 'F_ProductBM'!$E$1773; 'F_ProductBM'!$E$1977; 'G_Fall-back'!$E$80; 'G_Fall-back'!$E$246; 'G_Fall-back'!$E$387; 'G_Fall-back'!$E$541; 'G_Fall-back'!$E$661; 'G_Fall-back'!$E$766; 'G_Fall-back'!$E$802</t>
  </si>
  <si>
    <t>H_SpecialBM'!$B$2</t>
  </si>
  <si>
    <t>b_Guidelines &amp; conditions'!$F$1; 'A_VersionMMP'!$I$2; 'B_InstallationData'!$I$2; 'C_InstallationDescription'!$I$2; 'D_MethodsProcedures'!$I$2; 'E_EnergyFlows'!$I$2; 'F_ProductBM'!$I$2; 'G_Fall-back'!$I$2; 'H_SpecialBM'!$I$2</t>
  </si>
  <si>
    <t>a_Contents'!$I$1; 'b_Guidelines &amp; conditions'!$H$1; 'A_VersionMMP'!$K$2; 'B_InstallationData'!$K$2; 'C_InstallationDescription'!$K$2; 'D_MethodsProcedures'!$K$2; 'E_EnergyFlows'!$K$2; 'F_ProductBM'!$K$2; 'G_Fall-back'!$K$2; 'H_SpecialBM'!$K$2</t>
  </si>
  <si>
    <t>a_Contents'!$B$3; 'b_Guidelines &amp; conditions'!$B$3; 'A_VersionMMP'!$E$4; 'B_InstallationData'!$E$4; 'C_InstallationDescription'!$E$4; 'D_MethodsProcedures'!$E$4; 'E_EnergyFlows'!$E$4; 'F_ProductBM'!$E$4; 'G_Fall-back'!$E$4; 'H_SpecialBM'!$E$4</t>
  </si>
  <si>
    <t>H_SpecialBM'!$D$7</t>
  </si>
  <si>
    <t>E_EnergyFlows'!$C$8; 'F_ProductBM'!$C$11; 'G_Fall-back'!$C$10; 'H_SpecialBM'!$C$9</t>
  </si>
  <si>
    <t>E_EnergyFlows'!$D$11; 'F_ProductBM'!$D$14; 'G_Fall-back'!$D$13; 'H_SpecialBM'!$D$12</t>
  </si>
  <si>
    <t>E_EnergyFlows'!$E$12; 'F_ProductBM'!$E$15; 'G_Fall-back'!$E$14; 'H_SpecialBM'!$E$13</t>
  </si>
  <si>
    <t>E_EnergyFlows'!$E$13; 'F_ProductBM'!$E$16; 'G_Fall-back'!$E$15; 'H_SpecialBM'!$E$14</t>
  </si>
  <si>
    <t>E_EnergyFlows'!$E$14; 'F_ProductBM'!$E$17; 'G_Fall-back'!$E$16; 'H_SpecialBM'!$E$15</t>
  </si>
  <si>
    <t>E_EnergyFlows'!$E$15; 'F_ProductBM'!$E$18; 'G_Fall-back'!$E$17; 'H_SpecialBM'!$E$16</t>
  </si>
  <si>
    <t>E_EnergyFlows'!$E$16; 'F_ProductBM'!$E$19; 'G_Fall-back'!$E$18; 'H_SpecialBM'!$E$17</t>
  </si>
  <si>
    <t>E_EnergyFlows'!$E$17; 'F_ProductBM'!$E$20; 'G_Fall-back'!$E$19; 'H_SpecialBM'!$E$18</t>
  </si>
  <si>
    <t>E_EnergyFlows'!$E$18; 'F_ProductBM'!$E$21; 'G_Fall-back'!$E$20; 'H_SpecialBM'!$E$19</t>
  </si>
  <si>
    <t>E_EnergyFlows'!$E$19; 'F_ProductBM'!$E$22; 'G_Fall-back'!$E$21; 'H_SpecialBM'!$E$20</t>
  </si>
  <si>
    <t>E_EnergyFlows'!$D$21; 'F_ProductBM'!$D$24; 'G_Fall-back'!$D$23; 'H_SpecialBM'!$D$22</t>
  </si>
  <si>
    <t>E_EnergyFlows'!$D$22; 'F_ProductBM'!$D$25; 'G_Fall-back'!$D$24; 'H_SpecialBM'!$D$23</t>
  </si>
  <si>
    <t>H_SpecialBM'!$G$3; 'H_SpecialBM'!$D$26</t>
  </si>
  <si>
    <t>H_SpecialBM'!$D$28</t>
  </si>
  <si>
    <t>H_SpecialBM'!$E$37</t>
  </si>
  <si>
    <t>H_SpecialBM'!$F$40</t>
  </si>
  <si>
    <t>H_SpecialBM'!$F$42</t>
  </si>
  <si>
    <t>H_SpecialBM'!$E$45</t>
  </si>
  <si>
    <t>H_SpecialBM'!$E$46</t>
  </si>
  <si>
    <t>H_SpecialBM'!$E$47</t>
  </si>
  <si>
    <t>H_SpecialBM'!$E$48</t>
  </si>
  <si>
    <t>H_SpecialBM'!$E$49</t>
  </si>
  <si>
    <t>H_SpecialBM'!$E$50</t>
  </si>
  <si>
    <t>H_SpecialBM'!$E$51</t>
  </si>
  <si>
    <t>H_SpecialBM'!$E$52</t>
  </si>
  <si>
    <t>H_SpecialBM'!$E$53</t>
  </si>
  <si>
    <t>H_SpecialBM'!$E$54</t>
  </si>
  <si>
    <t>H_SpecialBM'!$E$55</t>
  </si>
  <si>
    <t>H_SpecialBM'!$E$56</t>
  </si>
  <si>
    <t>H_SpecialBM'!$E$57</t>
  </si>
  <si>
    <t>H_SpecialBM'!$E$58</t>
  </si>
  <si>
    <t>H_SpecialBM'!$E$59</t>
  </si>
  <si>
    <t>H_SpecialBM'!$E$60</t>
  </si>
  <si>
    <t>H_SpecialBM'!$E$61</t>
  </si>
  <si>
    <t>H_SpecialBM'!$E$62</t>
  </si>
  <si>
    <t>H_SpecialBM'!$E$63</t>
  </si>
  <si>
    <t>H_SpecialBM'!$E$64</t>
  </si>
  <si>
    <t>H_SpecialBM'!$E$65</t>
  </si>
  <si>
    <t>H_SpecialBM'!$E$66</t>
  </si>
  <si>
    <t>H_SpecialBM'!$E$67</t>
  </si>
  <si>
    <t>H_SpecialBM'!$E$68</t>
  </si>
  <si>
    <t>H_SpecialBM'!$E$69</t>
  </si>
  <si>
    <t>H_SpecialBM'!$E$70</t>
  </si>
  <si>
    <t>H_SpecialBM'!$E$71</t>
  </si>
  <si>
    <t>H_SpecialBM'!$E$78</t>
  </si>
  <si>
    <t>H_SpecialBM'!$E$79</t>
  </si>
  <si>
    <t>H_SpecialBM'!$E$80</t>
  </si>
  <si>
    <t>H_SpecialBM'!$E$81</t>
  </si>
  <si>
    <t>H_SpecialBM'!$E$83</t>
  </si>
  <si>
    <t>H_SpecialBM'!$E$84</t>
  </si>
  <si>
    <t>H_SpecialBM'!$E$85</t>
  </si>
  <si>
    <t>H_SpecialBM'!$E$86</t>
  </si>
  <si>
    <t>H_SpecialBM'!$E$87</t>
  </si>
  <si>
    <t>H_SpecialBM'!$E$88</t>
  </si>
  <si>
    <t>H_SpecialBM'!$E$89</t>
  </si>
  <si>
    <t>H_SpecialBM'!$E$90</t>
  </si>
  <si>
    <t>H_SpecialBM'!$E$91</t>
  </si>
  <si>
    <t>H_SpecialBM'!$E$92</t>
  </si>
  <si>
    <t>H_SpecialBM'!$E$93</t>
  </si>
  <si>
    <t>H_SpecialBM'!$E$94</t>
  </si>
  <si>
    <t>H_SpecialBM'!$E$95</t>
  </si>
  <si>
    <t>H_SpecialBM'!$E$96</t>
  </si>
  <si>
    <t>H_SpecialBM'!$E$97</t>
  </si>
  <si>
    <t>H_SpecialBM'!$E$98</t>
  </si>
  <si>
    <t>H_SpecialBM'!$E$99</t>
  </si>
  <si>
    <t>H_SpecialBM'!$E$100</t>
  </si>
  <si>
    <t>H_SpecialBM'!$D$119</t>
  </si>
  <si>
    <t>H_SpecialBM'!$D$148</t>
  </si>
  <si>
    <t>E_EnergyFlows'!$E$29; 'E_EnergyFlows'!$E$62; 'E_EnergyFlows'!$E$96; 'E_EnergyFlows'!$E$129; 'F_ProductBM'!$E$35; 'F_ProductBM'!$E$53; 'F_ProductBM'!$E$93; 'F_ProductBM'!$E$175; 'F_ProductBM'!$E$210; 'F_ProductBM'!$E$264; 'F_ProductBM'!$E$314; 'F_ProductBM'!$E$325; 'F_ProductBM'!$E$351; 'F_ProductBM'!$E$413; 'F_ProductBM'!$E$436; 'F_ProductBM'!$E$478; 'F_ProductBM'!$E$518; 'F_ProductBM'!$E$529; 'F_ProductBM'!$E$555; 'F_ProductBM'!$E$617; 'F_ProductBM'!$E$640; 'F_ProductBM'!$E$682; 'F_ProductBM'!$E$722; 'F_ProductBM'!$E$733; 'F_ProductBM'!$E$759; 'F_ProductBM'!$E$821; 'F_ProductBM'!$E$844; 'F_ProductBM'!$E$886; 'F_ProductBM'!$E$926; 'F_ProductBM'!$E$937; 'F_ProductBM'!$E$963; 'F_ProductBM'!$E$1025; 'F_ProductBM'!$E$1048; 'F_ProductBM'!$E$1090; 'F_ProductBM'!$E$1130; 'F_ProductBM'!$E$1141; 'F_ProductBM'!$E$1167; 'F_ProductBM'!$E$1229; 'F_ProductBM'!$E$1252; 'F_ProductBM'!$E$1294; 'F_ProductBM'!$E$1334; 'F_ProductBM'!$E$1345; 'F_ProductBM'!$E$1371; 'F_ProductBM'!$E$1433; 'F_ProductBM'!$E$1456; 'F_ProductBM'!$E$1498; 'F_ProductBM'!$E$1538; 'F_ProductBM'!$E$1549; 'F_ProductBM'!$E$1575; 'F_ProductBM'!$E$1637; 'F_ProductBM'!$E$1660; 'F_ProductBM'!$E$1702; 'F_ProductBM'!$E$1742; 'F_ProductBM'!$E$1753; 'F_ProductBM'!$E$1779; 'F_ProductBM'!$E$1841; 'F_ProductBM'!$E$1864; 'F_ProductBM'!$E$1906; 'F_ProductBM'!$E$1946; 'F_ProductBM'!$E$1957; 'F_ProductBM'!$E$1983; 'F_ProductBM'!$E$2045; 'F_ProductBM'!$E$2068; 'F_ProductBM'!$E$2110; 'G_Fall-back'!$E$34; 'G_Fall-back'!$E$52; 'G_Fall-back'!$E$109; 'G_Fall-back'!$E$140; 'G_Fall-back'!$E$165; 'G_Fall-back'!$E$217; 'G_Fall-back'!$E$228; 'G_Fall-back'!$E$267; 'G_Fall-back'!$E$292; 'G_Fall-back'!$E$315; 'G_Fall-back'!$E$358; 'G_Fall-back'!$E$369; 'G_Fall-back'!$E$408; 'G_Fall-back'!$E$433; 'G_Fall-back'!$E$456; 'G_Fall-back'!$E$499; 'G_Fall-back'!$E$517; 'G_Fall-back'!$E$562; 'G_Fall-back'!$E$594; 'G_Fall-back'!$E$629; 'G_Fall-back'!$E$641; 'G_Fall-back'!$E$682; 'G_Fall-back'!$E$711; 'G_Fall-back'!$E$746; 'G_Fall-back'!$E$758; 'G_Fall-back'!$E$782; 'G_Fall-back'!$E$794; 'H_SpecialBM'!$E$125; 'H_SpecialBM'!$E$154</t>
  </si>
  <si>
    <t>H_SpecialBM'!$E$126; 'H_SpecialBM'!$E$155</t>
  </si>
  <si>
    <t>H_SpecialBM'!$D$177</t>
  </si>
  <si>
    <t>H_SpecialBM'!$E$183</t>
  </si>
  <si>
    <t>H_SpecialBM'!$F$187</t>
  </si>
  <si>
    <t>H_SpecialBM'!$G$4; 'H_SpecialBM'!$D$204</t>
  </si>
  <si>
    <t>H_SpecialBM'!$D$206</t>
  </si>
  <si>
    <t>H_SpecialBM'!$E$34; 'H_SpecialBM'!$E$212</t>
  </si>
  <si>
    <t>H_SpecialBM'!$E$215</t>
  </si>
  <si>
    <t>H_SpecialBM'!$E$38; 'H_SpecialBM'!$E$216</t>
  </si>
  <si>
    <t>H_SpecialBM'!$F$39; 'H_SpecialBM'!$F$217</t>
  </si>
  <si>
    <t>H_SpecialBM'!$F$41; 'H_SpecialBM'!$F$218</t>
  </si>
  <si>
    <t>H_SpecialBM'!$E$44; 'H_SpecialBM'!$E$220</t>
  </si>
  <si>
    <t>H_SpecialBM'!$G$44; 'H_SpecialBM'!$G$220</t>
  </si>
  <si>
    <t>H_SpecialBM'!$H$44; 'H_SpecialBM'!$H$220</t>
  </si>
  <si>
    <t>H_SpecialBM'!$E$221</t>
  </si>
  <si>
    <t>H_SpecialBM'!$E$72; 'H_SpecialBM'!$E$222</t>
  </si>
  <si>
    <t>H_SpecialBM'!$E$74; 'H_SpecialBM'!$E$223</t>
  </si>
  <si>
    <t>H_SpecialBM'!$E$73; 'H_SpecialBM'!$E$224</t>
  </si>
  <si>
    <t>H_SpecialBM'!$E$76; 'H_SpecialBM'!$E$225</t>
  </si>
  <si>
    <t>H_SpecialBM'!$E$77; 'H_SpecialBM'!$E$226</t>
  </si>
  <si>
    <t>H_SpecialBM'!$E$75; 'H_SpecialBM'!$E$227</t>
  </si>
  <si>
    <t>H_SpecialBM'!$E$82; 'H_SpecialBM'!$E$228</t>
  </si>
  <si>
    <t>H_SpecialBM'!$D$247</t>
  </si>
  <si>
    <t>H_SpecialBM'!$F$257</t>
  </si>
  <si>
    <t>H_SpecialBM'!$F$258</t>
  </si>
  <si>
    <t>H_SpecialBM'!$D$277</t>
  </si>
  <si>
    <t>H_SpecialBM'!$E$253; 'H_SpecialBM'!$E$283</t>
  </si>
  <si>
    <t>H_SpecialBM'!$E$254; 'H_SpecialBM'!$E$284</t>
  </si>
  <si>
    <t>H_SpecialBM'!$F$287</t>
  </si>
  <si>
    <t>H_SpecialBM'!$F$129; 'H_SpecialBM'!$F$158; 'H_SpecialBM'!$F$288</t>
  </si>
  <si>
    <t>H_SpecialBM'!$M$4; 'H_SpecialBM'!$D$305</t>
  </si>
  <si>
    <t>H_SpecialBM'!$D$307</t>
  </si>
  <si>
    <t>H_SpecialBM'!$E$313</t>
  </si>
  <si>
    <t>H_SpecialBM'!$E$35; 'H_SpecialBM'!$E$184; 'H_SpecialBM'!$E$213; 'H_SpecialBM'!$E$314</t>
  </si>
  <si>
    <t>H_SpecialBM'!$E$317</t>
  </si>
  <si>
    <t>H_SpecialBM'!$E$318</t>
  </si>
  <si>
    <t>H_SpecialBM'!$E$319</t>
  </si>
  <si>
    <t>H_SpecialBM'!$E$320</t>
  </si>
  <si>
    <t>H_SpecialBM'!$G$5; 'H_SpecialBM'!$D$337</t>
  </si>
  <si>
    <t>H_SpecialBM'!$D$339</t>
  </si>
  <si>
    <t>H_SpecialBM'!$E$30; 'H_SpecialBM'!$E$121; 'H_SpecialBM'!$E$150; 'H_SpecialBM'!$E$179; 'H_SpecialBM'!$E$208; 'H_SpecialBM'!$E$249; 'H_SpecialBM'!$E$279; 'H_SpecialBM'!$E$309; 'H_SpecialBM'!$E$341</t>
  </si>
  <si>
    <t>H_SpecialBM'!$E$31; 'H_SpecialBM'!$E$122; 'H_SpecialBM'!$E$151; 'H_SpecialBM'!$E$180; 'H_SpecialBM'!$E$209; 'H_SpecialBM'!$E$250; 'H_SpecialBM'!$E$280; 'H_SpecialBM'!$E$310; 'H_SpecialBM'!$E$342</t>
  </si>
  <si>
    <t>H_SpecialBM'!$E$345</t>
  </si>
  <si>
    <t>E_EnergyFlows'!$E$130; 'H_SpecialBM'!$E$346</t>
  </si>
  <si>
    <t>E_EnergyFlows'!$F$33; 'E_EnergyFlows'!$F$65; 'E_EnergyFlows'!$F$99; 'E_EnergyFlows'!$E$131; 'F_ProductBM'!$F$57; 'F_ProductBM'!$F$96; 'F_ProductBM'!$F$181; 'F_ProductBM'!$F$214; 'F_ProductBM'!$F$268; 'G_Fall-back'!$F$56; 'G_Fall-back'!$F$115; 'G_Fall-back'!$E$142; 'G_Fall-back'!$F$172; 'G_Fall-back'!$F$521; 'G_Fall-back'!$F$566; 'H_SpecialBM'!$E$36; 'H_SpecialBM'!$E$127; 'H_SpecialBM'!$E$156; 'H_SpecialBM'!$E$185; 'H_SpecialBM'!$E$214; 'H_SpecialBM'!$E$255; 'H_SpecialBM'!$E$285; 'H_SpecialBM'!$E$315; 'H_SpecialBM'!$E$347</t>
  </si>
  <si>
    <t>E_EnergyFlows'!$I$34; 'E_EnergyFlows'!$I$68; 'E_EnergyFlows'!$I$101; 'E_EnergyFlows'!$I$132; 'F_ProductBM'!$I$59; 'F_ProductBM'!$I$97; 'F_ProductBM'!$I$151; 'F_ProductBM'!$I$182; 'F_ProductBM'!$I$215; 'F_ProductBM'!$I$269; 'F_ProductBM'!$I$326; 'F_ProductBM'!$I$352; 'F_ProductBM'!$I$391; 'F_ProductBM'!$I$414; 'F_ProductBM'!$I$437; 'F_ProductBM'!$I$479; 'F_ProductBM'!$I$530; 'F_ProductBM'!$I$556; 'F_ProductBM'!$I$595; 'F_ProductBM'!$I$618; 'F_ProductBM'!$I$641; 'F_ProductBM'!$I$683; 'F_ProductBM'!$I$734; 'F_ProductBM'!$I$760; 'F_ProductBM'!$I$799; 'F_ProductBM'!$I$822; 'F_ProductBM'!$I$845; 'F_ProductBM'!$I$887; 'F_ProductBM'!$I$938; 'F_ProductBM'!$I$964; 'F_ProductBM'!$I$1003; 'F_ProductBM'!$I$1026; 'F_ProductBM'!$I$1049; 'F_ProductBM'!$I$1091; 'F_ProductBM'!$I$1142; 'F_ProductBM'!$I$1168; 'F_ProductBM'!$I$1207; 'F_ProductBM'!$I$1230; 'F_ProductBM'!$I$1253; 'F_ProductBM'!$I$1295; 'F_ProductBM'!$I$1346; 'F_ProductBM'!$I$1372; 'F_ProductBM'!$I$1411; 'F_ProductBM'!$I$1434; 'F_ProductBM'!$I$1457; 'F_ProductBM'!$I$1499; 'F_ProductBM'!$I$1550; 'F_ProductBM'!$I$1576; 'F_ProductBM'!$I$1615; 'F_ProductBM'!$I$1638; 'F_ProductBM'!$I$1661; 'F_ProductBM'!$I$1703; 'F_ProductBM'!$I$1754; 'F_ProductBM'!$I$1780; 'F_ProductBM'!$I$1819; 'F_ProductBM'!$I$1842; 'F_ProductBM'!$I$1865; 'F_ProductBM'!$I$1907; 'F_ProductBM'!$I$1958; 'F_ProductBM'!$I$1984; 'F_ProductBM'!$I$2023; 'F_ProductBM'!$I$2046; 'F_ProductBM'!$I$2069; 'F_ProductBM'!$I$2111; 'G_Fall-back'!$I$57; 'G_Fall-back'!$I$116; 'G_Fall-back'!$I$143; 'G_Fall-back'!$I$173; 'G_Fall-back'!$I$229; 'G_Fall-back'!$I$268; 'G_Fall-back'!$I$293; 'G_Fall-back'!$I$316; 'G_Fall-back'!$I$370; 'G_Fall-back'!$I$409; 'G_Fall-back'!$I$434; 'G_Fall-back'!$I$457; 'G_Fall-back'!$I$522; 'G_Fall-back'!$I$567; 'G_Fall-back'!$I$595; 'G_Fall-back'!$I$642; 'G_Fall-back'!$I$684; 'G_Fall-back'!$I$712; 'H_SpecialBM'!$I$44; 'H_SpecialBM'!$I$128; 'H_SpecialBM'!$I$157; 'H_SpecialBM'!$I$186; 'H_SpecialBM'!$I$220; 'H_SpecialBM'!$I$256; 'H_SpecialBM'!$I$286; 'H_SpecialBM'!$I$316; 'H_SpecialBM'!$I$348</t>
  </si>
  <si>
    <t>E_EnergyFlows'!$K$34; 'E_EnergyFlows'!$M$34; 'E_EnergyFlows'!$K$68; 'E_EnergyFlows'!$M$68; 'E_EnergyFlows'!$K$101; 'E_EnergyFlows'!$M$101; 'E_EnergyFlows'!$K$132; 'E_EnergyFlows'!$M$132; 'F_ProductBM'!$K$59; 'F_ProductBM'!$M$59; 'F_ProductBM'!$K$97; 'F_ProductBM'!$M$97; 'F_ProductBM'!$K$151; 'F_ProductBM'!$M$151; 'F_ProductBM'!$K$182; 'F_ProductBM'!$M$182; 'F_ProductBM'!$K$215; 'F_ProductBM'!$M$215; 'F_ProductBM'!$K$269; 'F_ProductBM'!$M$269; 'F_ProductBM'!$K$326; 'F_ProductBM'!$M$326; 'F_ProductBM'!$K$352; 'F_ProductBM'!$M$352; 'F_ProductBM'!$K$391; 'F_ProductBM'!$M$391; 'F_ProductBM'!$K$414; 'F_ProductBM'!$M$414; 'F_ProductBM'!$K$437; 'F_ProductBM'!$M$437; 'F_ProductBM'!$K$479; 'F_ProductBM'!$M$479; 'F_ProductBM'!$K$530; 'F_ProductBM'!$M$530; 'F_ProductBM'!$K$556; 'F_ProductBM'!$M$556; 'F_ProductBM'!$K$595; 'F_ProductBM'!$M$595; 'F_ProductBM'!$K$618; 'F_ProductBM'!$M$618; 'F_ProductBM'!$K$641; 'F_ProductBM'!$M$641; 'F_ProductBM'!$K$683; 'F_ProductBM'!$M$683; 'F_ProductBM'!$K$734; 'F_ProductBM'!$M$734; 'F_ProductBM'!$K$760; 'F_ProductBM'!$M$760; 'F_ProductBM'!$K$799; 'F_ProductBM'!$M$799; 'F_ProductBM'!$K$822; 'F_ProductBM'!$M$822; 'F_ProductBM'!$K$845; 'F_ProductBM'!$M$845; 'F_ProductBM'!$K$887; 'F_ProductBM'!$M$887; 'F_ProductBM'!$K$938; 'F_ProductBM'!$M$938; 'F_ProductBM'!$K$964; 'F_ProductBM'!$M$964; 'F_ProductBM'!$K$1003; 'F_ProductBM'!$M$1003; 'F_ProductBM'!$K$1026; 'F_ProductBM'!$M$1026; 'F_ProductBM'!$K$1049; 'F_ProductBM'!$M$1049; 'F_ProductBM'!$K$1091; 'F_ProductBM'!$M$1091; 'F_ProductBM'!$K$1142; 'F_ProductBM'!$M$1142; 'F_ProductBM'!$K$1168; 'F_ProductBM'!$M$1168; 'F_ProductBM'!$K$1207; 'F_ProductBM'!$M$1207; 'F_ProductBM'!$K$1230; 'F_ProductBM'!$M$1230; 'F_ProductBM'!$K$1253; 'F_ProductBM'!$M$1253; 'F_ProductBM'!$K$1295; 'F_ProductBM'!$M$1295; 'F_ProductBM'!$K$1346; 'F_ProductBM'!$M$1346; 'F_ProductBM'!$K$1372; 'F_ProductBM'!$M$1372; 'F_ProductBM'!$K$1411; 'F_ProductBM'!$M$1411; 'F_ProductBM'!$K$1434; 'F_ProductBM'!$M$1434; 'F_ProductBM'!$K$1457; 'F_ProductBM'!$M$1457; 'F_ProductBM'!$K$1499; 'F_ProductBM'!$M$1499; 'F_ProductBM'!$K$1550; 'F_ProductBM'!$M$1550; 'F_ProductBM'!$K$1576; 'F_ProductBM'!$M$1576; 'F_ProductBM'!$K$1615; 'F_ProductBM'!$M$1615; 'F_ProductBM'!$K$1638; 'F_ProductBM'!$M$1638; 'F_ProductBM'!$K$1661; 'F_ProductBM'!$M$1661; 'F_ProductBM'!$K$1703; 'F_ProductBM'!$M$1703; 'F_ProductBM'!$K$1754; 'F_ProductBM'!$M$1754; 'F_ProductBM'!$K$1780; 'F_ProductBM'!$M$1780; 'F_ProductBM'!$K$1819; 'F_ProductBM'!$M$1819; 'F_ProductBM'!$K$1842; 'F_ProductBM'!$M$1842; 'F_ProductBM'!$K$1865; 'F_ProductBM'!$M$1865; 'F_ProductBM'!$K$1907; 'F_ProductBM'!$M$1907; 'F_ProductBM'!$K$1958; 'F_ProductBM'!$M$1958; 'F_ProductBM'!$K$1984; 'F_ProductBM'!$M$1984; 'F_ProductBM'!$K$2023; 'F_ProductBM'!$M$2023; 'F_ProductBM'!$K$2046; 'F_ProductBM'!$M$2046; 'F_ProductBM'!$K$2069; 'F_ProductBM'!$M$2069; 'F_ProductBM'!$K$2111; 'F_ProductBM'!$M$2111; 'G_Fall-back'!$K$57; 'G_Fall-back'!$M$57; 'G_Fall-back'!$K$116; 'G_Fall-back'!$M$116; 'G_Fall-back'!$K$143; 'G_Fall-back'!$M$143; 'G_Fall-back'!$K$173; 'G_Fall-back'!$M$173; 'G_Fall-back'!$K$229; 'G_Fall-back'!$M$229; 'G_Fall-back'!$K$268; 'G_Fall-back'!$M$268; 'G_Fall-back'!$K$293; 'G_Fall-back'!$M$293; 'G_Fall-back'!$K$316; 'G_Fall-back'!$M$316; 'G_Fall-back'!$K$370; 'G_Fall-back'!$M$370; 'G_Fall-back'!$K$409; 'G_Fall-back'!$M$409; 'G_Fall-back'!$K$434; 'G_Fall-back'!$M$434; 'G_Fall-back'!$K$457; 'G_Fall-back'!$M$457; 'G_Fall-back'!$K$522; 'G_Fall-back'!$M$522; 'G_Fall-back'!$K$567; 'G_Fall-back'!$M$567; 'G_Fall-back'!$K$595; 'G_Fall-back'!$M$595; 'G_Fall-back'!$K$642; 'G_Fall-back'!$M$642; 'G_Fall-back'!$K$684; 'G_Fall-back'!$M$684; 'G_Fall-back'!$K$712; 'G_Fall-back'!$M$712; 'H_SpecialBM'!$K$44; 'H_SpecialBM'!$M$44; 'H_SpecialBM'!$K$128; 'H_SpecialBM'!$M$128; 'H_SpecialBM'!$K$157; 'H_SpecialBM'!$M$157; 'H_SpecialBM'!$K$186; 'H_SpecialBM'!$M$186; 'H_SpecialBM'!$K$220; 'H_SpecialBM'!$M$220; 'H_SpecialBM'!$K$256; 'H_SpecialBM'!$M$256; 'H_SpecialBM'!$K$286; 'H_SpecialBM'!$M$286; 'H_SpecialBM'!$K$316; 'H_SpecialBM'!$M$316; 'H_SpecialBM'!$K$348; 'H_SpecialBM'!$M$348</t>
  </si>
  <si>
    <t>H_SpecialBM'!$F$349</t>
  </si>
  <si>
    <t>H_SpecialBM'!$E$102; 'H_SpecialBM'!$E$131; 'H_SpecialBM'!$E$160; 'H_SpecialBM'!$E$189; 'H_SpecialBM'!$E$230; 'H_SpecialBM'!$E$260; 'H_SpecialBM'!$E$290; 'H_SpecialBM'!$E$322; 'H_SpecialBM'!$E$351</t>
  </si>
  <si>
    <t>D_MethodsProcedures'!$E$45; 'D_MethodsProcedures'!$E$52; 'E_EnergyFlows'!$F$44; 'F_ProductBM'!$E$45; 'F_ProductBM'!$F$73; 'F_ProductBM'!$F$106; 'F_ProductBM'!$F$143; 'F_ProductBM'!$F$163; 'F_ProductBM'!$F$170; 'F_ProductBM'!$F$192; 'F_ProductBM'!$F$228; 'F_ProductBM'!$F$247; 'F_ProductBM'!$F$294; 'F_ProductBM'!$E$318; 'F_ProductBM'!$F$338; 'F_ProductBM'!$F$361; 'F_ProductBM'!$F$387; 'F_ProductBM'!$F$403; 'F_ProductBM'!$F$409; 'F_ProductBM'!$F$424; 'F_ProductBM'!$F$450; 'F_ProductBM'!$F$463; 'F_ProductBM'!$F$502; 'F_ProductBM'!$E$522; 'F_ProductBM'!$F$542; 'F_ProductBM'!$F$565; 'F_ProductBM'!$F$591; 'F_ProductBM'!$F$607; 'F_ProductBM'!$F$613; 'F_ProductBM'!$F$628; 'F_ProductBM'!$F$654; 'F_ProductBM'!$F$667; 'F_ProductBM'!$F$706; 'F_ProductBM'!$E$726; 'F_ProductBM'!$F$746; 'F_ProductBM'!$F$769; 'F_ProductBM'!$F$795; 'F_ProductBM'!$F$811; 'F_ProductBM'!$F$817; 'F_ProductBM'!$F$832; 'F_ProductBM'!$F$858; 'F_ProductBM'!$F$871; 'F_ProductBM'!$F$910; 'F_ProductBM'!$E$930; 'F_ProductBM'!$F$950; 'F_ProductBM'!$F$973; 'F_ProductBM'!$F$999; 'F_ProductBM'!$F$1015; 'F_ProductBM'!$F$1021; 'F_ProductBM'!$F$1036; 'F_ProductBM'!$F$1062; 'F_ProductBM'!$F$1075; 'F_ProductBM'!$F$1114; 'F_ProductBM'!$E$1134; 'F_ProductBM'!$F$1154; 'F_ProductBM'!$F$1177; 'F_ProductBM'!$F$1203; 'F_ProductBM'!$F$1219; 'F_ProductBM'!$F$1225; 'F_ProductBM'!$F$1240; 'F_ProductBM'!$F$1266; 'F_ProductBM'!$F$1279; 'F_ProductBM'!$F$1318; 'F_ProductBM'!$E$1338; 'F_ProductBM'!$F$1358; 'F_ProductBM'!$F$1381; 'F_ProductBM'!$F$1407; 'F_ProductBM'!$F$1423; 'F_ProductBM'!$F$1429; 'F_ProductBM'!$F$1444; 'F_ProductBM'!$F$1470; 'F_ProductBM'!$F$1483; 'F_ProductBM'!$F$1522; 'F_ProductBM'!$E$1542; 'F_ProductBM'!$F$1562; 'F_ProductBM'!$F$1585; 'F_ProductBM'!$F$1611; 'F_ProductBM'!$F$1627; 'F_ProductBM'!$F$1633; 'F_ProductBM'!$F$1648; 'F_ProductBM'!$F$1674; 'F_ProductBM'!$F$1687; 'F_ProductBM'!$F$1726; 'F_ProductBM'!$E$1746; 'F_ProductBM'!$F$1766; 'F_ProductBM'!$F$1789; 'F_ProductBM'!$F$1815; 'F_ProductBM'!$F$1831; 'F_ProductBM'!$F$1837; 'F_ProductBM'!$F$1852; 'F_ProductBM'!$F$1878; 'F_ProductBM'!$F$1891; 'F_ProductBM'!$F$1930; 'F_ProductBM'!$E$1950; 'F_ProductBM'!$F$1970; 'F_ProductBM'!$F$1993; 'F_ProductBM'!$F$2019; 'F_ProductBM'!$F$2035; 'F_ProductBM'!$F$2041; 'F_ProductBM'!$F$2056; 'F_ProductBM'!$F$2082; 'F_ProductBM'!$F$2095; 'F_ProductBM'!$F$2134; 'G_Fall-back'!$E$43; 'G_Fall-back'!$F$69; 'G_Fall-back'!$F$104; 'G_Fall-back'!$F$130; 'G_Fall-back'!$F$152; 'G_Fall-back'!$F$191; 'G_Fall-back'!$F$206; 'G_Fall-back'!$E$220; 'G_Fall-back'!$F$239; 'G_Fall-back'!$F$262; 'G_Fall-back'!$F$282; 'G_Fall-back'!$F$302; 'G_Fall-back'!$F$334; 'G_Fall-back'!$F$347; 'G_Fall-back'!$E$361; 'G_Fall-back'!$F$380; 'G_Fall-back'!$F$403; 'G_Fall-back'!$F$423; 'G_Fall-back'!$F$443; 'G_Fall-back'!$F$475; 'G_Fall-back'!$F$488; 'G_Fall-back'!$E$508; 'G_Fall-back'!$F$534; 'G_Fall-back'!$F$557; 'G_Fall-back'!$F$581; 'G_Fall-back'!$F$605; 'G_Fall-back'!$F$618; 'G_Fall-back'!$E$633; 'G_Fall-back'!$F$654; 'G_Fall-back'!$F$677; 'G_Fall-back'!$F$698; 'G_Fall-back'!$F$722; 'G_Fall-back'!$F$735; 'G_Fall-back'!$E$750; 'G_Fall-back'!$F$764; 'G_Fall-back'!$E$786; 'G_Fall-back'!$F$800; 'H_SpecialBM'!$F$108; 'H_SpecialBM'!$F$137; 'H_SpecialBM'!$F$166; 'H_SpecialBM'!$F$195; 'H_SpecialBM'!$F$236; 'H_SpecialBM'!$F$266; 'H_SpecialBM'!$F$296; 'H_SpecialBM'!$F$328; 'H_SpecialBM'!$F$357</t>
  </si>
  <si>
    <t>E_EnergyFlows'!$E$46; 'E_EnergyFlows'!$E$80; 'E_EnergyFlows'!$E$113; 'E_EnergyFlows'!$E$144; 'F_ProductBM'!$E$75; 'F_ProductBM'!$E$108; 'F_ProductBM'!$E$194; 'F_ProductBM'!$E$230; 'F_ProductBM'!$E$296; 'F_ProductBM'!$E$340; 'F_ProductBM'!$E$363; 'F_ProductBM'!$E$426; 'F_ProductBM'!$E$452; 'F_ProductBM'!$E$504; 'F_ProductBM'!$E$544; 'F_ProductBM'!$E$567; 'F_ProductBM'!$E$630; 'F_ProductBM'!$E$656; 'F_ProductBM'!$E$708; 'F_ProductBM'!$E$748; 'F_ProductBM'!$E$771; 'F_ProductBM'!$E$834; 'F_ProductBM'!$E$860; 'F_ProductBM'!$E$912; 'F_ProductBM'!$E$952; 'F_ProductBM'!$E$975; 'F_ProductBM'!$E$1038; 'F_ProductBM'!$E$1064; 'F_ProductBM'!$E$1116; 'F_ProductBM'!$E$1156; 'F_ProductBM'!$E$1179; 'F_ProductBM'!$E$1242; 'F_ProductBM'!$E$1268; 'F_ProductBM'!$E$1320; 'F_ProductBM'!$E$1360; 'F_ProductBM'!$E$1383; 'F_ProductBM'!$E$1446; 'F_ProductBM'!$E$1472; 'F_ProductBM'!$E$1524; 'F_ProductBM'!$E$1564; 'F_ProductBM'!$E$1587; 'F_ProductBM'!$E$1650; 'F_ProductBM'!$E$1676; 'F_ProductBM'!$E$1728; 'F_ProductBM'!$E$1768; 'F_ProductBM'!$E$1791; 'F_ProductBM'!$E$1854; 'F_ProductBM'!$E$1880; 'F_ProductBM'!$E$1932; 'F_ProductBM'!$E$1972; 'F_ProductBM'!$E$1995; 'F_ProductBM'!$E$2058; 'F_ProductBM'!$E$2084; 'F_ProductBM'!$E$2136; 'G_Fall-back'!$E$71; 'G_Fall-back'!$E$132; 'G_Fall-back'!$E$154; 'G_Fall-back'!$E$193; 'G_Fall-back'!$E$241; 'G_Fall-back'!$E$284; 'G_Fall-back'!$E$304; 'G_Fall-back'!$E$336; 'G_Fall-back'!$E$382; 'G_Fall-back'!$E$425; 'G_Fall-back'!$E$445; 'G_Fall-back'!$E$477; 'G_Fall-back'!$E$536; 'G_Fall-back'!$E$583; 'G_Fall-back'!$E$607; 'G_Fall-back'!$E$656; 'G_Fall-back'!$E$700; 'G_Fall-back'!$E$724; 'H_SpecialBM'!$E$110; 'H_SpecialBM'!$E$139; 'H_SpecialBM'!$E$168; 'H_SpecialBM'!$E$197; 'H_SpecialBM'!$E$238; 'H_SpecialBM'!$E$268; 'H_SpecialBM'!$E$298; 'H_SpecialBM'!$E$330; 'H_SpecialBM'!$E$359</t>
  </si>
  <si>
    <t>E_EnergyFlows'!$J$46; 'E_EnergyFlows'!$J$80; 'E_EnergyFlows'!$J$113; 'E_EnergyFlows'!$J$144; 'F_ProductBM'!$J$75; 'F_ProductBM'!$J$108; 'F_ProductBM'!$J$194; 'F_ProductBM'!$J$230; 'F_ProductBM'!$J$296; 'F_ProductBM'!$J$340; 'F_ProductBM'!$J$363; 'F_ProductBM'!$J$426; 'F_ProductBM'!$J$452; 'F_ProductBM'!$J$504; 'F_ProductBM'!$J$544; 'F_ProductBM'!$J$567; 'F_ProductBM'!$J$630; 'F_ProductBM'!$J$656; 'F_ProductBM'!$J$708; 'F_ProductBM'!$J$748; 'F_ProductBM'!$J$771; 'F_ProductBM'!$J$834; 'F_ProductBM'!$J$860; 'F_ProductBM'!$J$912; 'F_ProductBM'!$J$952; 'F_ProductBM'!$J$975; 'F_ProductBM'!$J$1038; 'F_ProductBM'!$J$1064; 'F_ProductBM'!$J$1116; 'F_ProductBM'!$J$1156; 'F_ProductBM'!$J$1179; 'F_ProductBM'!$J$1242; 'F_ProductBM'!$J$1268; 'F_ProductBM'!$J$1320; 'F_ProductBM'!$J$1360; 'F_ProductBM'!$J$1383; 'F_ProductBM'!$J$1446; 'F_ProductBM'!$J$1472; 'F_ProductBM'!$J$1524; 'F_ProductBM'!$J$1564; 'F_ProductBM'!$J$1587; 'F_ProductBM'!$J$1650; 'F_ProductBM'!$J$1676; 'F_ProductBM'!$J$1728; 'F_ProductBM'!$J$1768; 'F_ProductBM'!$J$1791; 'F_ProductBM'!$J$1854; 'F_ProductBM'!$J$1880; 'F_ProductBM'!$J$1932; 'F_ProductBM'!$J$1972; 'F_ProductBM'!$J$1995; 'F_ProductBM'!$J$2058; 'F_ProductBM'!$J$2084; 'F_ProductBM'!$J$2136; 'G_Fall-back'!$J$71; 'G_Fall-back'!$J$132; 'G_Fall-back'!$J$154; 'G_Fall-back'!$J$193; 'G_Fall-back'!$J$241; 'G_Fall-back'!$J$284; 'G_Fall-back'!$J$304; 'G_Fall-back'!$J$336; 'G_Fall-back'!$J$382; 'G_Fall-back'!$J$425; 'G_Fall-back'!$J$445; 'G_Fall-back'!$J$477; 'G_Fall-back'!$J$536; 'G_Fall-back'!$J$583; 'G_Fall-back'!$J$607; 'G_Fall-back'!$J$656; 'G_Fall-back'!$J$700; 'G_Fall-back'!$J$724; 'H_SpecialBM'!$J$110; 'H_SpecialBM'!$J$139; 'H_SpecialBM'!$J$168; 'H_SpecialBM'!$J$197; 'H_SpecialBM'!$J$238; 'H_SpecialBM'!$J$268; 'H_SpecialBM'!$J$298; 'H_SpecialBM'!$J$330; 'H_SpecialBM'!$J$359</t>
  </si>
  <si>
    <t>E_EnergyFlows'!$F$52; 'E_EnergyFlows'!$F$86; 'E_EnergyFlows'!$F$119; 'E_EnergyFlows'!$F$150; 'F_ProductBM'!$F$81; 'F_ProductBM'!$F$114; 'F_ProductBM'!$F$200; 'F_ProductBM'!$F$236; 'F_ProductBM'!$F$302; 'F_ProductBM'!$F$342; 'F_ProductBM'!$F$365; 'F_ProductBM'!$F$428; 'F_ProductBM'!$F$454; 'F_ProductBM'!$F$506; 'F_ProductBM'!$F$546; 'F_ProductBM'!$F$569; 'F_ProductBM'!$F$632; 'F_ProductBM'!$F$658; 'F_ProductBM'!$F$710; 'F_ProductBM'!$F$750; 'F_ProductBM'!$F$773; 'F_ProductBM'!$F$836; 'F_ProductBM'!$F$862; 'F_ProductBM'!$F$914; 'F_ProductBM'!$F$954; 'F_ProductBM'!$F$977; 'F_ProductBM'!$F$1040; 'F_ProductBM'!$F$1066; 'F_ProductBM'!$F$1118; 'F_ProductBM'!$F$1158; 'F_ProductBM'!$F$1181; 'F_ProductBM'!$F$1244; 'F_ProductBM'!$F$1270; 'F_ProductBM'!$F$1322; 'F_ProductBM'!$F$1362; 'F_ProductBM'!$F$1385; 'F_ProductBM'!$F$1448; 'F_ProductBM'!$F$1474; 'F_ProductBM'!$F$1526; 'F_ProductBM'!$F$1566; 'F_ProductBM'!$F$1589; 'F_ProductBM'!$F$1652; 'F_ProductBM'!$F$1678; 'F_ProductBM'!$F$1730; 'F_ProductBM'!$F$1770; 'F_ProductBM'!$F$1793; 'F_ProductBM'!$F$1856; 'F_ProductBM'!$F$1882; 'F_ProductBM'!$F$1934; 'F_ProductBM'!$F$1974; 'F_ProductBM'!$F$1997; 'F_ProductBM'!$F$2060; 'F_ProductBM'!$F$2086; 'F_ProductBM'!$F$2138; 'G_Fall-back'!$F$77; 'G_Fall-back'!$F$134; 'G_Fall-back'!$F$156; 'G_Fall-back'!$F$195; 'G_Fall-back'!$F$243; 'G_Fall-back'!$F$286; 'G_Fall-back'!$F$306; 'G_Fall-back'!$F$338; 'G_Fall-back'!$F$384; 'G_Fall-back'!$F$427; 'G_Fall-back'!$F$447; 'G_Fall-back'!$F$479; 'G_Fall-back'!$F$538; 'G_Fall-back'!$F$585; 'G_Fall-back'!$F$609; 'G_Fall-back'!$F$658; 'G_Fall-back'!$F$702; 'G_Fall-back'!$F$726; 'H_SpecialBM'!$F$112; 'H_SpecialBM'!$F$141; 'H_SpecialBM'!$F$170; 'H_SpecialBM'!$F$199; 'H_SpecialBM'!$F$240; 'H_SpecialBM'!$F$270; 'H_SpecialBM'!$F$300; 'H_SpecialBM'!$F$332; 'H_SpecialBM'!$F$361</t>
  </si>
  <si>
    <t>b_Guidelines &amp; conditions'!$B$91; 'A_VersionMMP'!$D$41; 'B_InstallationData'!$D$76; 'E_EnergyFlows'!$D$153; 'G_Fall-back'!$D$809; 'H_SpecialBM'!$D$368</t>
  </si>
  <si>
    <t>I_MSspecific'!$A$1</t>
  </si>
  <si>
    <t>I_MSspecific'!$C$5</t>
  </si>
  <si>
    <t>I_MSspecific'!$C$7</t>
  </si>
  <si>
    <t>J_Comments'!$A$1</t>
  </si>
  <si>
    <t>a_Contents'!$B$1; 'b_Guidelines &amp; conditions'!$B$1; 'A_VersionMMP'!$E$2; 'B_InstallationData'!$E$2; 'C_InstallationDescription'!$E$2; 'D_MethodsProcedures'!$E$2; 'E_EnergyFlows'!$E$2; 'F_ProductBM'!$E$2; 'G_Fall-back'!$E$2; 'H_SpecialBM'!$E$2; 'I_MSspecific'!$D$1; 'J_Comments'!$D$1</t>
  </si>
  <si>
    <t>b_Guidelines &amp; conditions'!$D$1; 'A_VersionMMP'!$G$2; 'B_InstallationData'!$G$2; 'C_InstallationDescription'!$G$2; 'D_MethodsProcedures'!$G$2; 'E_EnergyFlows'!$G$2; 'F_ProductBM'!$G$2; 'G_Fall-back'!$G$2; 'H_SpecialBM'!$G$2; 'I_MSspecific'!$F$1; 'J_Comments'!$F$1</t>
  </si>
  <si>
    <t>a_Contents'!$B$2; 'b_Guidelines &amp; conditions'!$B$2; 'A_VersionMMP'!$E$3; 'B_InstallationData'!$E$3; 'C_InstallationDescription'!$E$3; 'D_MethodsProcedures'!$E$3; 'E_EnergyFlows'!$E$3; 'F_ProductBM'!$E$3; 'G_Fall-back'!$E$3; 'H_SpecialBM'!$E$3; 'I_MSspecific'!$D$2; 'J_Comments'!$D$2</t>
  </si>
  <si>
    <t>J_Comments'!$C$5</t>
  </si>
  <si>
    <t>J_Comments'!$C$7</t>
  </si>
  <si>
    <t>J_Comments'!$C$9</t>
  </si>
  <si>
    <t>J_Comments'!$C$10</t>
  </si>
  <si>
    <t>J_Comments'!$D$12</t>
  </si>
  <si>
    <t>J_Comments'!$F$12</t>
  </si>
  <si>
    <t>J_Comments'!$C$23</t>
  </si>
  <si>
    <t>J_Comments'!$C$25</t>
  </si>
  <si>
    <t>EUwideConstants'!$A$1</t>
  </si>
  <si>
    <t>EUwideConstants'!$B$1</t>
  </si>
  <si>
    <t>EUwideConstants'!$C$1</t>
  </si>
  <si>
    <t>EUwideConstants'!$D$3; 'EUwideConstants'!$B$5</t>
  </si>
  <si>
    <t>EUwideConstants'!$B$6</t>
  </si>
  <si>
    <t>EUwideConstants'!$C$6</t>
  </si>
  <si>
    <t>EUwideConstants'!$D$6</t>
  </si>
  <si>
    <t>EUwideConstants'!$E$6</t>
  </si>
  <si>
    <t>EUwideConstants'!$F$6</t>
  </si>
  <si>
    <t>EUwideConstants'!$G$6</t>
  </si>
  <si>
    <t>EUwideConstants'!$B$7</t>
  </si>
  <si>
    <t>EUwideConstants'!$B$11</t>
  </si>
  <si>
    <t>EUwideConstants'!$B$12</t>
  </si>
  <si>
    <t>EUwideConstants'!$B$13</t>
  </si>
  <si>
    <t>EUwideConstants'!$B$14</t>
  </si>
  <si>
    <t>EUwideConstants'!$B$15</t>
  </si>
  <si>
    <t>EUwideConstants'!$B$16</t>
  </si>
  <si>
    <t>EUwideConstants'!$B$23</t>
  </si>
  <si>
    <t>EUwideConstants'!$B$25</t>
  </si>
  <si>
    <t>EUwideConstants'!$B$27</t>
  </si>
  <si>
    <t>EUwideConstants'!$B$29</t>
  </si>
  <si>
    <t>EUwideConstants'!$C$29</t>
  </si>
  <si>
    <t>E_EnergyFlows'!$K$3; 'EUwideConstants'!$C$31</t>
  </si>
  <si>
    <t>EUwideConstants'!$E$31</t>
  </si>
  <si>
    <t>EUwideConstants'!$F$31</t>
  </si>
  <si>
    <t>EUwideConstants'!$G$31</t>
  </si>
  <si>
    <t>EUwideConstants'!$B$32</t>
  </si>
  <si>
    <t>EUwideConstants'!$C$32</t>
  </si>
  <si>
    <t>EUwideConstants'!$D$32</t>
  </si>
  <si>
    <t>EUwideConstants'!$B$33</t>
  </si>
  <si>
    <t>EUwideConstants'!$B$34</t>
  </si>
  <si>
    <t>EUwideConstants'!$B$35</t>
  </si>
  <si>
    <t>EUwideConstants'!$B$36</t>
  </si>
  <si>
    <t>EUwideConstants'!$B$37</t>
  </si>
  <si>
    <t>EUwideConstants'!$B$38</t>
  </si>
  <si>
    <t>EUwideConstants'!$B$39</t>
  </si>
  <si>
    <t>EUwideConstants'!$B$40</t>
  </si>
  <si>
    <t>EUwideConstants'!$B$41</t>
  </si>
  <si>
    <t>EUwideConstants'!$B$42</t>
  </si>
  <si>
    <t>EUwideConstants'!$C$42</t>
  </si>
  <si>
    <t>EUwideConstants'!$D$42</t>
  </si>
  <si>
    <t>EUwideConstants'!$E$42</t>
  </si>
  <si>
    <t>C_InstallationDescription'!$F$76; 'E_EnergyFlows'!$I$3; 'EUwideConstants'!$B$31; 'EUwideConstants'!$B$43</t>
  </si>
  <si>
    <t>EUwideConstants'!$D$43</t>
  </si>
  <si>
    <t>EUwideConstants'!$D$31; 'EUwideConstants'!$E$43</t>
  </si>
  <si>
    <t>EUwideConstants'!$B$44</t>
  </si>
  <si>
    <t>C_InstallationDescription'!$F$77; 'EUwideConstants'!$C$43; 'EUwideConstants'!$C$44</t>
  </si>
  <si>
    <t>EUwideConstants'!$B$30; 'EUwideConstants'!$B$45</t>
  </si>
  <si>
    <t>EUwideConstants'!$C$30; 'EUwideConstants'!$C$45</t>
  </si>
  <si>
    <t>EUwideConstants'!$A$49</t>
  </si>
  <si>
    <t>EUwideConstants'!$B$51</t>
  </si>
  <si>
    <t>EUwideConstants'!$B$58</t>
  </si>
  <si>
    <t>EUwideConstants'!$B$59</t>
  </si>
  <si>
    <t>EUwideConstants'!$B$71</t>
  </si>
  <si>
    <t>EUwideConstants'!$B$76</t>
  </si>
  <si>
    <t>EUwideConstants'!$B$77</t>
  </si>
  <si>
    <t>EUwideConstants'!$B$78</t>
  </si>
  <si>
    <t>EUwideConstants'!$A$83</t>
  </si>
  <si>
    <t>EUwideConstants'!$A$84</t>
  </si>
  <si>
    <t>EUwideConstants'!$B$84</t>
  </si>
  <si>
    <t>EUwideConstants'!$B$85</t>
  </si>
  <si>
    <t>EUwideConstants'!$B$86</t>
  </si>
  <si>
    <t>EUwideConstants'!$B$87</t>
  </si>
  <si>
    <t>EUwideConstants'!$B$88</t>
  </si>
  <si>
    <t>EUwideConstants'!$B$89</t>
  </si>
  <si>
    <t>EUwideConstants'!$B$90</t>
  </si>
  <si>
    <t>EUwideConstants'!$B$91</t>
  </si>
  <si>
    <t>EUwideConstants'!$B$92</t>
  </si>
  <si>
    <t>EUwideConstants'!$B$93</t>
  </si>
  <si>
    <t>EUwideConstants'!$B$94</t>
  </si>
  <si>
    <t>EUwideConstants'!$B$95</t>
  </si>
  <si>
    <t>EUwideConstants'!$B$96</t>
  </si>
  <si>
    <t>EUwideConstants'!$B$97</t>
  </si>
  <si>
    <t>EUwideConstants'!$B$98</t>
  </si>
  <si>
    <t>EUwideConstants'!$B$99</t>
  </si>
  <si>
    <t>EUwideConstants'!$B$100</t>
  </si>
  <si>
    <t>EUwideConstants'!$B$101</t>
  </si>
  <si>
    <t>EUwideConstants'!$B$102</t>
  </si>
  <si>
    <t>EUwideConstants'!$B$103</t>
  </si>
  <si>
    <t>EUwideConstants'!$B$104</t>
  </si>
  <si>
    <t>EUwideConstants'!$B$105</t>
  </si>
  <si>
    <t>EUwideConstants'!$B$106</t>
  </si>
  <si>
    <t>EUwideConstants'!$B$107</t>
  </si>
  <si>
    <t>EUwideConstants'!$B$108</t>
  </si>
  <si>
    <t>EUwideConstants'!$B$109</t>
  </si>
  <si>
    <t>EUwideConstants'!$B$110</t>
  </si>
  <si>
    <t>EUwideConstants'!$B$111</t>
  </si>
  <si>
    <t>EUwideConstants'!$B$112</t>
  </si>
  <si>
    <t>EUwideConstants'!$B$113</t>
  </si>
  <si>
    <t>EUwideConstants'!$B$114</t>
  </si>
  <si>
    <t>EUwideConstants'!$B$115</t>
  </si>
  <si>
    <t>EUwideConstants'!$B$116</t>
  </si>
  <si>
    <t>EUwideConstants'!$B$117</t>
  </si>
  <si>
    <t>EUwideConstants'!$B$118</t>
  </si>
  <si>
    <t>EUwideConstants'!$B$119</t>
  </si>
  <si>
    <t>EUwideConstants'!$A$121</t>
  </si>
  <si>
    <t>EUwideConstants'!$B$50; 'EUwideConstants'!$A$122</t>
  </si>
  <si>
    <t>EUwideConstants'!$A$50; 'EUwideConstants'!$B$122</t>
  </si>
  <si>
    <t>EUwideConstants'!$E$122</t>
  </si>
  <si>
    <t>EUwideConstants'!$I$122</t>
  </si>
  <si>
    <t>EUwideConstants'!$J$122</t>
  </si>
  <si>
    <t>EUwideConstants'!$B$52; 'EUwideConstants'!$A$123</t>
  </si>
  <si>
    <t>EUwideConstants'!$E$123</t>
  </si>
  <si>
    <t>EUwideConstants'!$B$53; 'EUwideConstants'!$A$124</t>
  </si>
  <si>
    <t>EUwideConstants'!$E$124</t>
  </si>
  <si>
    <t>EUwideConstants'!$B$54; 'EUwideConstants'!$A$125</t>
  </si>
  <si>
    <t>EUwideConstants'!$E$125</t>
  </si>
  <si>
    <t>EUwideConstants'!$E$126</t>
  </si>
  <si>
    <t>EUwideConstants'!$E$127</t>
  </si>
  <si>
    <t>EUwideConstants'!$B$55; 'EUwideConstants'!$A$126; 'EUwideConstants'!$A$127; 'EUwideConstants'!$A$128</t>
  </si>
  <si>
    <t>EUwideConstants'!$E$128</t>
  </si>
  <si>
    <t>EUwideConstants'!$B$56; 'EUwideConstants'!$A$129</t>
  </si>
  <si>
    <t>EUwideConstants'!$E$129</t>
  </si>
  <si>
    <t>EUwideConstants'!$E$130</t>
  </si>
  <si>
    <t>EUwideConstants'!$B$57; 'EUwideConstants'!$A$130; 'EUwideConstants'!$A$131</t>
  </si>
  <si>
    <t>EUwideConstants'!$E$131</t>
  </si>
  <si>
    <t>EUwideConstants'!$E$132</t>
  </si>
  <si>
    <t>EUwideConstants'!$B$60; 'EUwideConstants'!$A$132; 'EUwideConstants'!$A$133</t>
  </si>
  <si>
    <t>EUwideConstants'!$E$133</t>
  </si>
  <si>
    <t>H_SpecialBM'!$I$3; 'H_SpecialBM'!$D$117; 'EUwideConstants'!$E$134</t>
  </si>
  <si>
    <t>EUwideConstants'!$I$134</t>
  </si>
  <si>
    <t>H_SpecialBM'!$K$3; 'H_SpecialBM'!$D$146; 'EUwideConstants'!$E$135</t>
  </si>
  <si>
    <t>EUwideConstants'!$I$135</t>
  </si>
  <si>
    <t>EUwideConstants'!$B$61; 'EUwideConstants'!$A$134; 'EUwideConstants'!$A$135; 'EUwideConstants'!$A$136</t>
  </si>
  <si>
    <t>EUwideConstants'!$E$136</t>
  </si>
  <si>
    <t>EUwideConstants'!$E$137</t>
  </si>
  <si>
    <t>EUwideConstants'!$E$138</t>
  </si>
  <si>
    <t>EUwideConstants'!$E$139</t>
  </si>
  <si>
    <t>EUwideConstants'!$B$62; 'EUwideConstants'!$A$137; 'EUwideConstants'!$A$138; 'EUwideConstants'!$A$139; 'EUwideConstants'!$A$140</t>
  </si>
  <si>
    <t>EUwideConstants'!$E$140</t>
  </si>
  <si>
    <t>EUwideConstants'!$E$141</t>
  </si>
  <si>
    <t>EUwideConstants'!$E$142</t>
  </si>
  <si>
    <t>EUwideConstants'!$E$143</t>
  </si>
  <si>
    <t>EUwideConstants'!$B$63; 'EUwideConstants'!$A$141; 'EUwideConstants'!$A$142; 'EUwideConstants'!$A$143; 'EUwideConstants'!$A$144</t>
  </si>
  <si>
    <t>EUwideConstants'!$E$144</t>
  </si>
  <si>
    <t>EUwideConstants'!$B$64; 'EUwideConstants'!$A$145</t>
  </si>
  <si>
    <t>EUwideConstants'!$E$145</t>
  </si>
  <si>
    <t>EUwideConstants'!$E$146</t>
  </si>
  <si>
    <t>EUwideConstants'!$E$147</t>
  </si>
  <si>
    <t>EUwideConstants'!$B$65; 'EUwideConstants'!$A$146; 'EUwideConstants'!$A$147; 'EUwideConstants'!$A$148</t>
  </si>
  <si>
    <t>EUwideConstants'!$E$148</t>
  </si>
  <si>
    <t>EUwideConstants'!$E$149</t>
  </si>
  <si>
    <t>EUwideConstants'!$E$150</t>
  </si>
  <si>
    <t>EUwideConstants'!$E$151</t>
  </si>
  <si>
    <t>EUwideConstants'!$I$149; 'EUwideConstants'!$I$150; 'EUwideConstants'!$I$151</t>
  </si>
  <si>
    <t>EUwideConstants'!$B$66; 'EUwideConstants'!$A$149; 'EUwideConstants'!$A$150; 'EUwideConstants'!$A$151; 'EUwideConstants'!$A$152</t>
  </si>
  <si>
    <t>EUwideConstants'!$E$152</t>
  </si>
  <si>
    <t>EUwideConstants'!$E$153</t>
  </si>
  <si>
    <t>EUwideConstants'!$E$154</t>
  </si>
  <si>
    <t>EUwideConstants'!$E$155</t>
  </si>
  <si>
    <t>EUwideConstants'!$E$156</t>
  </si>
  <si>
    <t>EUwideConstants'!$E$157</t>
  </si>
  <si>
    <t>EUwideConstants'!$E$158</t>
  </si>
  <si>
    <t>EUwideConstants'!$B$67; 'EUwideConstants'!$A$153; 'EUwideConstants'!$A$154; 'EUwideConstants'!$A$155; 'EUwideConstants'!$A$156; 'EUwideConstants'!$A$157; 'EUwideConstants'!$A$158; 'EUwideConstants'!$A$159</t>
  </si>
  <si>
    <t>EUwideConstants'!$E$159</t>
  </si>
  <si>
    <t>EUwideConstants'!$B$68; 'EUwideConstants'!$A$160</t>
  </si>
  <si>
    <t>EUwideConstants'!$E$160</t>
  </si>
  <si>
    <t>EUwideConstants'!$B$69; 'EUwideConstants'!$A$161</t>
  </si>
  <si>
    <t>EUwideConstants'!$E$161</t>
  </si>
  <si>
    <t>EUwideConstants'!$I$161</t>
  </si>
  <si>
    <t>EUwideConstants'!$B$70; 'EUwideConstants'!$A$162</t>
  </si>
  <si>
    <t>EUwideConstants'!$E$162</t>
  </si>
  <si>
    <t>EUwideConstants'!$B$72; 'EUwideConstants'!$A$163</t>
  </si>
  <si>
    <t>EUwideConstants'!$E$163</t>
  </si>
  <si>
    <t>H_SpecialBM'!$M$3; 'H_SpecialBM'!$D$175; 'EUwideConstants'!$E$164</t>
  </si>
  <si>
    <t>EUwideConstants'!$I$164</t>
  </si>
  <si>
    <t>EUwideConstants'!$E$165</t>
  </si>
  <si>
    <t>EUwideConstants'!$F$123; 'EUwideConstants'!$F$165</t>
  </si>
  <si>
    <t>EUwideConstants'!$I$123; 'EUwideConstants'!$I$165</t>
  </si>
  <si>
    <t>EUwideConstants'!$E$166</t>
  </si>
  <si>
    <t>EUwideConstants'!$E$167</t>
  </si>
  <si>
    <t>EUwideConstants'!$E$168</t>
  </si>
  <si>
    <t>EUwideConstants'!$I$168</t>
  </si>
  <si>
    <t>EUwideConstants'!$E$169</t>
  </si>
  <si>
    <t>EUwideConstants'!$I$169</t>
  </si>
  <si>
    <t>EUwideConstants'!$E$170</t>
  </si>
  <si>
    <t>EUwideConstants'!$B$73; 'EUwideConstants'!$A$164; 'EUwideConstants'!$A$165; 'EUwideConstants'!$A$166; 'EUwideConstants'!$A$167; 'EUwideConstants'!$A$168; 'EUwideConstants'!$A$169; 'EUwideConstants'!$A$170; 'EUwideConstants'!$A$171</t>
  </si>
  <si>
    <t>EUwideConstants'!$E$171</t>
  </si>
  <si>
    <t>H_SpecialBM'!$I$4; 'H_SpecialBM'!$D$245; 'EUwideConstants'!$E$172</t>
  </si>
  <si>
    <t>EUwideConstants'!$I$172</t>
  </si>
  <si>
    <t>EUwideConstants'!$B$74; 'EUwideConstants'!$A$172; 'EUwideConstants'!$A$173</t>
  </si>
  <si>
    <t>H_SpecialBM'!$K$4; 'H_SpecialBM'!$D$275; 'EUwideConstants'!$E$173</t>
  </si>
  <si>
    <t>EUwideConstants'!$I$173</t>
  </si>
  <si>
    <t>EUwideConstants'!$B$75; 'EUwideConstants'!$A$174</t>
  </si>
  <si>
    <t>EUwideConstants'!$E$174</t>
  </si>
  <si>
    <t>EUwideConstants'!$B$17; 'EUwideConstants'!$F$124; 'EUwideConstants'!$F$125; 'EUwideConstants'!$F$126; 'EUwideConstants'!$F$127; 'EUwideConstants'!$F$128; 'EUwideConstants'!$F$129; 'EUwideConstants'!$F$130; 'EUwideConstants'!$F$131; 'EUwideConstants'!$F$132; 'EUwideConstants'!$F$133; 'EUwideConstants'!$F$134; 'EUwideConstants'!$F$135; 'EUwideConstants'!$F$136; 'EUwideConstants'!$F$137; 'EUwideConstants'!$F$138; 'EUwideConstants'!$F$139; 'EUwideConstants'!$F$140; 'EUwideConstants'!$F$141; 'EUwideConstants'!$F$142; 'EUwideConstants'!$F$143; 'EUwideConstants'!$F$144; 'EUwideConstants'!$F$145; 'EUwideConstants'!$F$146; 'EUwideConstants'!$F$147; 'EUwideConstants'!$F$148; 'EUwideConstants'!$F$156; 'EUwideConstants'!$F$160; 'EUwideConstants'!$F$161; 'EUwideConstants'!$F$162; 'EUwideConstants'!$F$163; 'EUwideConstants'!$F$164; 'EUwideConstants'!$F$166; 'EUwideConstants'!$F$167; 'EUwideConstants'!$F$168; 'EUwideConstants'!$F$169; 'EUwideConstants'!$F$170; 'EUwideConstants'!$F$171; 'EUwideConstants'!$F$172; 'EUwideConstants'!$F$173; 'EUwideConstants'!$F$174</t>
  </si>
  <si>
    <t>EUwideConstants'!$A$176</t>
  </si>
  <si>
    <t>EUwideConstants'!$D$122; 'EUwideConstants'!$D$177</t>
  </si>
  <si>
    <t>EUwideConstants'!$E$177</t>
  </si>
  <si>
    <t>EUwideConstants'!$G$122; 'EUwideConstants'!$G$177</t>
  </si>
  <si>
    <t>EUwideConstants'!$H$177</t>
  </si>
  <si>
    <t>EUwideConstants'!$H$122; 'EUwideConstants'!$I$177</t>
  </si>
  <si>
    <t>EUwideConstants'!$E$178</t>
  </si>
  <si>
    <t>EUwideConstants'!$E$179</t>
  </si>
  <si>
    <t>EUwideConstants'!$E$180</t>
  </si>
  <si>
    <t>EUwideConstants'!$E$181</t>
  </si>
  <si>
    <t>EUwideConstants'!$E$182</t>
  </si>
  <si>
    <t>EUwideConstants'!$E$183</t>
  </si>
  <si>
    <t>EUwideConstants'!$E$184</t>
  </si>
  <si>
    <t>EUwideConstants'!$A$186</t>
  </si>
  <si>
    <t>EUwideConstants'!$B$187</t>
  </si>
  <si>
    <t>EUwideConstants'!$C$187</t>
  </si>
  <si>
    <t>EUwideConstants'!$B$188</t>
  </si>
  <si>
    <t>EUwideConstants'!$C$188</t>
  </si>
  <si>
    <t>EUwideConstants'!$D$188</t>
  </si>
  <si>
    <t>EUwideConstants'!$E$188</t>
  </si>
  <si>
    <t>EUwideConstants'!$B$189</t>
  </si>
  <si>
    <t>EUwideConstants'!$C$189</t>
  </si>
  <si>
    <t>EUwideConstants'!$D$189</t>
  </si>
  <si>
    <t>EUwideConstants'!$E$189</t>
  </si>
  <si>
    <t>EUwideConstants'!$B$190</t>
  </si>
  <si>
    <t>EUwideConstants'!$C$190</t>
  </si>
  <si>
    <t>EUwideConstants'!$D$190</t>
  </si>
  <si>
    <t>EUwideConstants'!$B$191</t>
  </si>
  <si>
    <t>EUwideConstants'!$C$191</t>
  </si>
  <si>
    <t>EUwideConstants'!$D$191</t>
  </si>
  <si>
    <t>EUwideConstants'!$B$192</t>
  </si>
  <si>
    <t>EUwideConstants'!$C$192</t>
  </si>
  <si>
    <t>EUwideConstants'!$D$192</t>
  </si>
  <si>
    <t>EUwideConstants'!$E$192</t>
  </si>
  <si>
    <t>EUwideConstants'!$F$192</t>
  </si>
  <si>
    <t>EUwideConstants'!$G$192</t>
  </si>
  <si>
    <t>EUwideConstants'!$B$193</t>
  </si>
  <si>
    <t>EUwideConstants'!$C$193</t>
  </si>
  <si>
    <t>EUwideConstants'!$D$193</t>
  </si>
  <si>
    <t>EUwideConstants'!$E$193</t>
  </si>
  <si>
    <t>EUwideConstants'!$F$193</t>
  </si>
  <si>
    <t>EUwideConstants'!$G$193</t>
  </si>
  <si>
    <t>EUwideConstants'!$B$194</t>
  </si>
  <si>
    <t>EUwideConstants'!$C$194</t>
  </si>
  <si>
    <t>EUwideConstants'!$D$194</t>
  </si>
  <si>
    <t>EUwideConstants'!$E$194</t>
  </si>
  <si>
    <t>EUwideConstants'!$F$194</t>
  </si>
  <si>
    <t>EUwideConstants'!$B$195</t>
  </si>
  <si>
    <t>EUwideConstants'!$C$195</t>
  </si>
  <si>
    <t>EUwideConstants'!$B$196</t>
  </si>
  <si>
    <t>EUwideConstants'!$C$196</t>
  </si>
  <si>
    <t>EUwideConstants'!$D$196</t>
  </si>
  <si>
    <t>EUwideConstants'!$E$196</t>
  </si>
  <si>
    <t>EUwideConstants'!$B$8; 'VersionDocumentation'!$A$33</t>
  </si>
  <si>
    <t>EUwideConstants'!$C$8; 'VersionDocumentation'!$A$34</t>
  </si>
  <si>
    <t>EUwideConstants'!$D$8; 'VersionDocumentation'!$A$35</t>
  </si>
  <si>
    <t>EUwideConstants'!$F$8; 'VersionDocumentation'!$A$36</t>
  </si>
  <si>
    <t>EUwideConstants'!$E$8; 'VersionDocumentation'!$A$37</t>
  </si>
  <si>
    <t>EUwideConstants'!$G$8; 'VersionDocumentation'!$A$38</t>
  </si>
  <si>
    <t>EUwideConstants'!$H$8; 'VersionDocumentation'!$A$39</t>
  </si>
  <si>
    <t>EUwideConstants'!$I$8; 'VersionDocumentation'!$A$40</t>
  </si>
  <si>
    <t>EUwideConstants'!$J$8; 'VersionDocumentation'!$A$41</t>
  </si>
  <si>
    <t>EUwideConstants'!$K$8; 'VersionDocumentation'!$A$42</t>
  </si>
  <si>
    <t>EUwideConstants'!$L$8; 'VersionDocumentation'!$A$43</t>
  </si>
  <si>
    <t>EUwideConstants'!$M$8; 'VersionDocumentation'!$A$44</t>
  </si>
  <si>
    <t>EUwideConstants'!$N$8; 'VersionDocumentation'!$A$45</t>
  </si>
  <si>
    <t>EUwideConstants'!$O$8; 'VersionDocumentation'!$A$46</t>
  </si>
  <si>
    <t>EUwideConstants'!$P$8; 'VersionDocumentation'!$A$47</t>
  </si>
  <si>
    <t>EUwideConstants'!$Q$8; 'VersionDocumentation'!$A$48</t>
  </si>
  <si>
    <t>EUwideConstants'!$R$8; 'VersionDocumentation'!$A$49</t>
  </si>
  <si>
    <t>EUwideConstants'!$S$8; 'VersionDocumentation'!$A$50</t>
  </si>
  <si>
    <t>EUwideConstants'!$T$8; 'VersionDocumentation'!$A$51</t>
  </si>
  <si>
    <t>EUwideConstants'!$U$8; 'VersionDocumentation'!$A$52</t>
  </si>
  <si>
    <t>EUwideConstants'!$V$8; 'VersionDocumentation'!$A$53</t>
  </si>
  <si>
    <t>EUwideConstants'!$W$8; 'VersionDocumentation'!$A$54</t>
  </si>
  <si>
    <t>EUwideConstants'!$X$8; 'VersionDocumentation'!$A$55</t>
  </si>
  <si>
    <t>EUwideConstants'!$Y$8; 'VersionDocumentation'!$A$56</t>
  </si>
  <si>
    <t>EUwideConstants'!$Z$8; 'VersionDocumentation'!$A$57</t>
  </si>
  <si>
    <t>EUwideConstants'!$AA$8; 'VersionDocumentation'!$A$58</t>
  </si>
  <si>
    <t>EUwideConstants'!$AB$8; 'VersionDocumentation'!$A$59</t>
  </si>
  <si>
    <t>EUwideConstants'!$AC$8; 'VersionDocumentation'!$A$60</t>
  </si>
  <si>
    <t>EUwideConstants'!$AD$8; 'VersionDocumentation'!$A$61</t>
  </si>
  <si>
    <t>EUwideConstants'!$AE$8; 'VersionDocumentation'!$A$62</t>
  </si>
  <si>
    <t>EUwideConstants'!$AF$8; 'VersionDocumentation'!$A$63</t>
  </si>
  <si>
    <t>The technical elements of the installation, identifying emissions sources as well as heat producing and consuming units</t>
  </si>
  <si>
    <t>Physical part of the installation or unit</t>
  </si>
  <si>
    <t>Technical infeasibility: the use of better data sources is technical infeasible.</t>
  </si>
  <si>
    <t>System boundaries of the sub-installation</t>
  </si>
  <si>
    <t>As required by Annex VI, section 2(b), please describe the system boundaries of this sub-installation covering the following aspects:</t>
  </si>
  <si>
    <t>According to Article 21 of the FAR the "relevant electricity consumption" needs to be described taking into account the sub-installation's system boundaries as listed in Annex I of the FAR.</t>
  </si>
  <si>
    <t>the data source used for the quantification of the fuel input pursuant to section 4.4 of Annex VII of the FAR.</t>
  </si>
  <si>
    <t>the data source used for the quantification of the waste gas amounts pursuant to section 4.4 of Annex VII of the FAR.</t>
  </si>
  <si>
    <t>the data source used for the quantification of amounts imported or exported pursuant to section 4.4 of Annex VII of the FAR.</t>
  </si>
  <si>
    <t>The weighted emission factor corresponds to the accumulated emissions from the fuels, including those used to produce measurable heat, divided by the total energy content. The weighted emission factor should furthermore include emissions from corresponding flue gas cleaning, if applicable.</t>
  </si>
  <si>
    <t>CWT throughput data</t>
  </si>
  <si>
    <t>Phthalic anhydride production</t>
  </si>
  <si>
    <t>Production or processing of ferrous metals (including ferro-alloys) where combustion units with a total rated thermal input exceeding 20 MW are operated. Processing includes, inter alia, rolling mills, re-heaters, annealing furnaces, smitheries, foundries, coating and pickling</t>
  </si>
  <si>
    <t>Original text</t>
  </si>
  <si>
    <t xml:space="preserve">These Free Allocation Rules (hereinafter "the FAR") are contained in the Commission Delegated Regulation (EU) 2019/331 of 19 December 2018 determining transitional Union-wide rules for harmonised free allocation of emission allowances pursuant to Article 10a of Directive 2003/87/EC of the European Parliament and of the Council. They can be downloaded from: </t>
  </si>
  <si>
    <t>http://data.europa.eu/eli/reg_del/2019/331/oj</t>
  </si>
  <si>
    <t>This is the first published (final) version of 4 March 2019.</t>
  </si>
  <si>
    <t>CBAM?</t>
  </si>
  <si>
    <t>Agglomerated iron ore</t>
  </si>
  <si>
    <t>Installation for municipal waste incineration</t>
  </si>
  <si>
    <t>Electricity input for heat production</t>
  </si>
  <si>
    <t>This should include the methodology on how relevant PRODCOM and CN codes are tracked in accordance with section 9. of Annex VII (FAR).</t>
  </si>
  <si>
    <t xml:space="preserve">If you have exported measurable heat to non-ETS installations or entities, please describe how you have determined the carbon leakage status of the processes in which this measurable heat was consumed. Relate, to the extent possible, to entities and installations, where feasible to sub-installations of those installations, and list relevant CN, NACE and PRODCOM codes.   
</t>
  </si>
  <si>
    <t>Electricity input for heat prod.</t>
  </si>
  <si>
    <t>Volume fraction of carbon monoxide</t>
  </si>
  <si>
    <t>Actual direct emissions (excl. heat-related)</t>
  </si>
  <si>
    <t>Actual net heat export</t>
  </si>
  <si>
    <t>Energy input to this sub-installation and relevant emission factor</t>
  </si>
  <si>
    <t>Energy input</t>
  </si>
  <si>
    <t>Energy input flows</t>
  </si>
  <si>
    <t>BM main No.</t>
  </si>
  <si>
    <t>Iron casting, CBAM</t>
  </si>
  <si>
    <t>Iron casting, non-CBAM</t>
  </si>
  <si>
    <t>Old BM No.</t>
  </si>
  <si>
    <t>The status regarding the exposure to significant risk of carbon leakage ("CL") is based on Regulation (EU) 2019/708.</t>
  </si>
  <si>
    <t>Please give a reference to the procedure pursuant to Art. 22a(2) for implementing recommendations and, where applicable, demonstrating the application of the conditions as referred to in Art. 22a(1).</t>
  </si>
  <si>
    <t>1.a</t>
  </si>
  <si>
    <t>1.b</t>
  </si>
  <si>
    <t>2.a</t>
  </si>
  <si>
    <t>2.b</t>
  </si>
  <si>
    <t>Energy content (exothermic heat)</t>
  </si>
  <si>
    <t>Fuel energy content</t>
  </si>
  <si>
    <t>Description of the methodology for keeping track of the products and goods produced</t>
  </si>
  <si>
    <t>Fuel and material input</t>
  </si>
  <si>
    <t>the data source used for the quantification of the fuel input and material input (exothermic heat) pursuant to section 4.4 of Annex VII of the FAR.</t>
  </si>
  <si>
    <t>According to section 2.5(f) of Annex IV of the FAR the "relevant electricity consumption" needs to be described taking into account the sub-installation's system boundaries as listed in section 2 of Annex I of the FAR. For product benchmarks not listed in section 2 of Annex I, entries are optional here.</t>
  </si>
  <si>
    <t>Make optional?</t>
  </si>
  <si>
    <t>This should include the methodology on how relevant PRODCOM and CN codes are tracked in accordance with section 9 of Annex VII (FAR).</t>
  </si>
  <si>
    <t>Heat produced from electricity</t>
  </si>
  <si>
    <t>Fuel input flows</t>
  </si>
  <si>
    <t>This should include the methodology on how relevant PRODCOM codes are tracked in accordance with section 9. of Annex VII (FAR).</t>
  </si>
  <si>
    <t>Exchangeability of fuel and electricity:</t>
  </si>
  <si>
    <t>If relevant, an automatically generated message will appear here demanding the input needed for taking into account the exchangeability of fuels and electricity.</t>
  </si>
  <si>
    <t>Fuel input to this sub-installation and relevant emission factor</t>
  </si>
  <si>
    <t>This should include the methodology on how relevant PRODCOM codes are tracked in accordance with sections 2.1(a) and chapter 9 of Annex VII (FAR).</t>
  </si>
  <si>
    <t xml:space="preserve">If you have exported measurable heat to non-ETS installations or entities, please describe how you have determined the carbon leakage status of the processes in which this measurable heat was consumed. Relate, to the extent possible, to entities and installations, where feasible to sub-installations of those installations, and list relevant NACE and PRODCOM codes.   
</t>
  </si>
  <si>
    <t>Heat benchmark sub-installation (CL | non-CBAM)</t>
  </si>
  <si>
    <t>Heat benchmark sub-installation (non-CL | non-CBAM)</t>
  </si>
  <si>
    <t>Heat benchmark sub-installation (CL | CBAM)</t>
  </si>
  <si>
    <t>Fuel benchmark sub-installation (CL | non-CBAM)</t>
  </si>
  <si>
    <t>Fuel benchmark sub-installation (non-CL | non-CBAM)</t>
  </si>
  <si>
    <t>Fuel benchmark sub-installation (CL | CBAM)</t>
  </si>
  <si>
    <t>Process emissions sub-installation (CL | non-CBAM)</t>
  </si>
  <si>
    <t>Process emissions sub-installation (non-CL | non-CBAM)</t>
  </si>
  <si>
    <t>Process emissions sub-installation (CL | CBAM)</t>
  </si>
  <si>
    <t>Point 1. comprises the amount of fuel input and corresponding energy content. Where relevant and not included under 1., the methods used to determine any material input and corresponding energy content from exothermic reaction should be provided under 2. The method to quantify the electricity input for the purpose of production of heat (e.g. electric boilers, heat pumps).</t>
  </si>
  <si>
    <t>Material input and output (exothermic heat)</t>
  </si>
  <si>
    <t xml:space="preserve">Refining of oil </t>
  </si>
  <si>
    <t xml:space="preserve">Production of iron or steel (primary or secondary fusion) including continuous casting, with a capacity exceeding 2,5 tonnes per hour </t>
  </si>
  <si>
    <t>Production of primary aluminium or alumina</t>
  </si>
  <si>
    <t>Drying or calcination of gypsum or production of plaster boards and other gypsum products, with a production capacity of calcined gypsum or dried secondary gypsum exceeding a total of 20 tonnes per day</t>
  </si>
  <si>
    <t>Production of carbon black involving the carbonisation of organic substances such as oils, tars, cracker and distillation residues with a production capacity exceeding 50 tonnes per day</t>
  </si>
  <si>
    <t>Production of hydrogen (H2) and synthesis gas with a production capacity exceeding 5 tonnes per day</t>
  </si>
  <si>
    <t>4.4.(a) Methods in accordance with the monitoring plan approved under Regulation (EU) No. 2018/2066</t>
  </si>
  <si>
    <t>4.6. (a) Methods for determining calculation factors in accordance with the monitoring plan approved under Regulation (EU) No. 2018/2066</t>
  </si>
  <si>
    <t xml:space="preserve">For example, if the Registry ID is BE000000000123456, please enter here 123456. Together with the Member State selected under 2.b, this Registry ID (unique ID) will be displayed automatically in (f) below. </t>
  </si>
  <si>
    <t>Directive 2003/87/EC, as amended most recently by Directive 2023/959/EU (hereinafter "the EU ETS Directive") requires Member States to allocate allowances for free to installations based on Community-wide and fully-harmonised rules (Article 10a(1)). The Directive can be downloaded from:</t>
  </si>
  <si>
    <t>https://eur-lex.europa.eu/eli/dir/2003/87/2023-06-05</t>
  </si>
  <si>
    <t>As an exception to that rule, for measurable heat a fourth sub-installation is defined for the delivery of district heating.</t>
  </si>
  <si>
    <t>For each type of fall-back approach, a maximum of three sub-installations may exist, one exposed to significant risk of carbon leakage (split into CBAM and non-CBAM), the other non-exposed.</t>
  </si>
  <si>
    <t>The CBAM status of the sub-installation depends on whether the CN codes of the goods produced are listed in Annex I of Regulation (EU) 2023/956.</t>
  </si>
  <si>
    <t>Boundaries of the sub-installations, including the split between sub-installation serving sectors deemed to be exposed to a significant risk of carbon leakage and sub-installations serving other sectors, based on NACE rev. 2 or PRODCOM 2010, as well as the split between goods covered by CBAM and not.</t>
  </si>
  <si>
    <t>All energy and material flows, in particular the source streams, measurable and non-measurable heat, electricity where relevant, and waste gases</t>
  </si>
  <si>
    <t xml:space="preserve">1) If the installation is producing electricity, the methodology should cover the electricity produced, the electricity imported, exported and consumed.
2) If the installation is not producing electricity, only the methodology for the consumption should be covered below. </t>
  </si>
  <si>
    <t>the data source used for the quantification of the fuel input and material input (exothermic heat) pursuant to section 4.4 of Annex VII of the FAR and the electricity input for the production of heat pursuant to section 4.5 of Annex VII of the FAR.</t>
  </si>
  <si>
    <t>the data source used for the quantification of the fuel input and material input (exothermic heat) pursuant to section 4.4 of Annex VII of the FAR and electricity input for the production of heat pursuant to section 4.5 of Annex VII of the FAR.</t>
  </si>
  <si>
    <t>MMP template Phase 4_2</t>
  </si>
  <si>
    <t>MMP P4 template 4_2</t>
  </si>
  <si>
    <t>J</t>
  </si>
  <si>
    <t>EUwideConstants'!$F$122; 'EUwideConstants'!$F$177; 'C_InstallationDescription'!$R$16; 'C_InstallationDescription'!$R$35</t>
  </si>
  <si>
    <t>C_InstallationDescription'!$F$63</t>
  </si>
  <si>
    <t>C_InstallationDescription'!$E$122</t>
  </si>
  <si>
    <t>C_InstallationDescription'!$E$36; 'C_InstallationDescription'!$F$123</t>
  </si>
  <si>
    <t>D_MethodsProcedures'!$E$104</t>
  </si>
  <si>
    <t>E_EnergyFlows'!$G$3; 'E_EnergyFlows'!$D$25</t>
  </si>
  <si>
    <t>E_EnergyFlows'!$E$34</t>
  </si>
  <si>
    <t>E_EnergyFlows'!$F$37</t>
  </si>
  <si>
    <t>E_EnergyFlows'!$F$38</t>
  </si>
  <si>
    <t>E_EnergyFlows'!$F$39</t>
  </si>
  <si>
    <t>E_EnergyFlows'!$E$131</t>
  </si>
  <si>
    <t>F_ProductBM'!$F$98; 'F_ProductBM'!$F$353; 'F_ProductBM'!$F$557; 'F_ProductBM'!$F$761; 'F_ProductBM'!$F$965; 'F_ProductBM'!$F$1169; 'F_ProductBM'!$F$1373; 'F_ProductBM'!$F$1577; 'F_ProductBM'!$F$1781; 'F_ProductBM'!$F$1985; 'F_ProductBM'!$E$89; 'F_ProductBM'!$E$349; 'F_ProductBM'!$E$554; 'F_ProductBM'!$E$759; 'F_ProductBM'!$E$964; 'F_ProductBM'!$E$1169; 'F_ProductBM'!$E$1374; 'F_ProductBM'!$E$1579; 'F_ProductBM'!$E$1784; 'F_ProductBM'!$E$1989</t>
  </si>
  <si>
    <t>G_Fall-back'!$E$80</t>
  </si>
  <si>
    <t>G_Fall-back'!$F$110</t>
  </si>
  <si>
    <t>G_Fall-back'!$F$145; 'G_Fall-back'!$F$294; 'G_Fall-back'!$F$434; 'G_Fall-back'!$F$574</t>
  </si>
  <si>
    <t>G_Fall-back'!$F$658</t>
  </si>
  <si>
    <t>F_ProductBM'!$F$176; 'G_Fall-back'!$F$702</t>
  </si>
  <si>
    <t>E_EnergyFlows'!$F$40; 'F_ProductBM'!$F$184; 'F_ProductBM'!$F$417; 'F_ProductBM'!$F$622; 'F_ProductBM'!$F$827; 'F_ProductBM'!$F$1032; 'F_ProductBM'!$F$1237; 'F_ProductBM'!$F$1442; 'F_ProductBM'!$F$1647; 'F_ProductBM'!$F$1852; 'F_ProductBM'!$F$2057; 'G_Fall-back'!$F$664; 'G_Fall-back'!$F$784; 'G_Fall-back'!$F$901</t>
  </si>
  <si>
    <t>; 'F_ProductBM'!$E$84; 'F_ProductBM'!$E$344; 'F_ProductBM'!$E$549; 'F_ProductBM'!$E$754; 'F_ProductBM'!$E$959; 'F_ProductBM'!$E$1164; 'F_ProductBM'!$E$1369; 'F_ProductBM'!$E$1574; 'F_ProductBM'!$E$1779; 'F_ProductBM'!$E$1984; 'G_Fall-back'!$E$79; 'G_Fall-back'!$E$245; 'G_Fall-back'!$E$385; 'G_Fall-back'!$E$525; 'G_Fall-back'!$E$679; 'G_Fall-back'!$E$799; 'G_Fall-back'!$E$916</t>
  </si>
  <si>
    <t>F_ProductBM'!$E$172; 'F_ProductBM'!$E$412; 'F_ProductBM'!$E$617; 'F_ProductBM'!$E$822; 'F_ProductBM'!$E$1027; 'F_ProductBM'!$E$1232; 'F_ProductBM'!$E$1437; 'F_ProductBM'!$E$1642; 'F_ProductBM'!$E$1847; 'F_ProductBM'!$E$2052; 'G_Fall-back'!$E$106; 'G_Fall-back'!$E$263; 'G_Fall-back'!$E$403; 'G_Fall-back'!$E$543; 'G_Fall-back'!$E$698; 'G_Fall-back'!$E$818; 'G_Fall-back'!$E$935</t>
  </si>
  <si>
    <t>F_ProductBM'!$F$183; 'F_ProductBM'!$F$416; 'F_ProductBM'!$F$621; 'F_ProductBM'!$F$826; 'F_ProductBM'!$F$1031; 'F_ProductBM'!$F$1236; 'F_ProductBM'!$F$1441; 'F_ProductBM'!$F$1646; 'F_ProductBM'!$F$1851; 'F_ProductBM'!$F$2056; 'G_Fall-back'!$F$116; 'G_Fall-back'!$F$267; 'G_Fall-back'!$F$407; 'G_Fall-back'!$F$547; 'G_Fall-back'!$F$662; 'G_Fall-back'!$F$706; 'G_Fall-back'!$F$782; 'G_Fall-back'!$F$822; 'G_Fall-back'!$F$899; 'G_Fall-back'!$F$939</t>
  </si>
  <si>
    <t>G_Fall-back'!$F$122; 'G_Fall-back'!$F$269; 'G_Fall-back'!$F$409; 'G_Fall-back'!$F$549; 'G_Fall-back'!$F$712; 'G_Fall-back'!$F$828; 'G_Fall-back'!$F$945</t>
  </si>
  <si>
    <t>H_SpecialBM'!$F$259</t>
  </si>
  <si>
    <t>H_SpecialBM'!$F$260</t>
  </si>
  <si>
    <t>H_SpecialBM'!$F$261</t>
  </si>
  <si>
    <t>EUwideConstants'!$O$123</t>
  </si>
  <si>
    <t>EUwideConstants'!$F$125</t>
  </si>
  <si>
    <t>EUwideConstants'!$O$126; 'EUwideConstants'!$O$127; 'EUwideConstants'!$O$128</t>
  </si>
  <si>
    <t>EUwideConstants'!$F$129</t>
  </si>
  <si>
    <t>EUwideConstants'!$F$130</t>
  </si>
  <si>
    <t>EUwideConstants'!$O$131; 'EUwideConstants'!$O$132</t>
  </si>
  <si>
    <t>EUwideConstants'!$O$147; 'EUwideConstants'!$O$148; 'EUwideConstants'!$O$149</t>
  </si>
  <si>
    <t>EUwideConstants'!$O$161</t>
  </si>
  <si>
    <t>EUwideConstants'!$O$173; 'EUwideConstants'!$O$174</t>
  </si>
  <si>
    <t>EUwideConstants'!$C$122; 'EUwideConstants'!$C$177; 'EUwideConstants'!$D$178</t>
  </si>
  <si>
    <t>C_InstallationDescription'!$M$16; 'C_InstallationDescription'!$M$35; 'EUwideConstants'!$I$122; 'EUwideConstants'!$I$178</t>
  </si>
  <si>
    <t>EUwideConstants'!$F$179</t>
  </si>
  <si>
    <t>EUwideConstants'!$F$180</t>
  </si>
  <si>
    <t>EUwideConstants'!$F$181</t>
  </si>
  <si>
    <t>EUwideConstants'!$F$182</t>
  </si>
  <si>
    <t>EUwideConstants'!$F$183</t>
  </si>
  <si>
    <t>EUwideConstants'!$F$184</t>
  </si>
  <si>
    <t>EUwideConstants'!$F$185</t>
  </si>
  <si>
    <t>EUwideConstants'!$F$186</t>
  </si>
  <si>
    <t>EUwideConstants'!$F$187</t>
  </si>
  <si>
    <t>EUwideConstants'!$F$188</t>
  </si>
  <si>
    <t>EUwideConstants'!$B$198</t>
  </si>
  <si>
    <t>NEW for 2026-2030 as of here</t>
  </si>
  <si>
    <t>First published version for 2026-2030</t>
  </si>
  <si>
    <t>Bug fix for including process emissions subs</t>
  </si>
  <si>
    <t>CL status corrected for fall-backs in sheet C</t>
  </si>
  <si>
    <t>Sheet E: Sources for electricity input</t>
  </si>
  <si>
    <t>This is the final version of the updated template for 2026-2030. Version of 15 April 2024.</t>
  </si>
  <si>
    <t>Zona de navigare:</t>
  </si>
  <si>
    <t>Foaia următoare</t>
  </si>
  <si>
    <t>Începutul foii</t>
  </si>
  <si>
    <t>Sfârșitul foii</t>
  </si>
  <si>
    <t>PLANUL METODOLOGIC DE MONITORIZARE pentru Perioada a 4-a a Schemei de comercializare a certificatelor de emisii (EU ETS)</t>
  </si>
  <si>
    <t>CUPRINS</t>
  </si>
  <si>
    <t>ORIENTĂRI ȘI CONDIȚII</t>
  </si>
  <si>
    <t>Versiunea lingvistică:</t>
  </si>
  <si>
    <t>Numele fișierului de referință:</t>
  </si>
  <si>
    <t>Informații cu privire la prezentul fișier:</t>
  </si>
  <si>
    <t>Denumirea instalației:</t>
  </si>
  <si>
    <t>Identificator unic al instalației:</t>
  </si>
  <si>
    <t>Dată de referință:</t>
  </si>
  <si>
    <t>Dacă autoritatea competentă vă cere să furnizați o copie semnată a raportului, vă rugăm să folosiți pentru semnătură spațiul de mai jos:</t>
  </si>
  <si>
    <t>Data</t>
  </si>
  <si>
    <t>Numele și semnătura 
responsabilului legal</t>
  </si>
  <si>
    <t>Cuprins</t>
  </si>
  <si>
    <t>Foaia precedentă</t>
  </si>
  <si>
    <t>Informații generale privind prezentul model de formular</t>
  </si>
  <si>
    <t>Directiva 2003/87/CE, modificată ultima dată prin Directiva 2018/410/UE (denumită în continuare „Directiva EU ETS”) prevede ca statele membre să aloce certificate de emisii cu titlu gratuit pentru instalații pe baza unor măsuri comunitare integral armonizate [articolul 10a alineatul (1)]. Directiva poate fi descărcată la adresa:</t>
  </si>
  <si>
    <t xml:space="preserve">Aceste norme privind alocarea cu titlu gratuit (denumite în continuare „FAR” - Free Allocation Rules) sunt incluse în Regulamentul delegat (UE) 2019/331 al Comisiei din 19 decembrie 2018 de stabilire a normelor tranzitorii pentru întreaga Uniune privind alocarea armonizată și cu titlu gratuit a certificatelor de emisii în temeiul articolului 10a din Directiva 2003/87/CE a Parlamentului European și a Consiliului. Acestea pot fi descărcate la adresa: </t>
  </si>
  <si>
    <t>Un element esențial al FAR este colectarea de date de către statele membre pentru care operatorii trebuie să pregătească un plan metodologic de monitorizare (PMM), în conformitate cu articolul 8 din FAR.</t>
  </si>
  <si>
    <t xml:space="preserve">Acesta este un model de PMM și a fost elaborat în numele Comisiei de către consultanții săi (Umweltbundesamt GmbH Austria și SQ Consult).
Opiniile exprimate în prezentul fișier reprezintă opiniile autorilor și nu neapărat cele ale Comisiei Europene. </t>
  </si>
  <si>
    <t>Aceasta este prima versiune publicată (finală) din 4 martie 2019.</t>
  </si>
  <si>
    <t>Cum se utilizează acest fișier?</t>
  </si>
  <si>
    <t>Opțiunea „Calcul automat” (a se vedea în meniu la Formule/Opțiuni de calcul) trebuie să fie activată.</t>
  </si>
  <si>
    <t xml:space="preserve">Se recomandă să parcurgeți formularul de la început până la sfârșit. Există câteva funcții care vă vor orienta în cadrul formularului și care depind de datele introduse anterior, cum ar fi celule care își schimbă culoarea dacă introducerea unor date nu este necesară (a se vedea mai jos codul de culori). </t>
  </si>
  <si>
    <t>La anumite câmpuri puteți alege între opțiuni predefinite. Pentru a selecta o opțiune dintr-o astfel de „listă verticală”, fie faceți click cu mouse-ul pe săgeata mică de la marginea din dreapta a celulei, fie apăsați „Alt+SăgeatăJos” după ce ați selectat celula. Unele câmpuri vă permit să introduceți propriul text, chiar dacă există o astfel de listă verticală. Acesta este cazul listelor verticale care conțin spații necompletate.</t>
  </si>
  <si>
    <t>În unele cazuri apar mesaje de eroare dacă datele înregistrate sunt incomplete. Cu toate acestea, faptul că nu apar mesaje de eroare nu este o garanție a corectitudinii calculelor, întrucât nu este întotdeauna posibilă verificarea integralității datelor. Dacă nu apare niciun rezultat într-un câmp verde, se poate presupune că lipsesc în continuare unele date.</t>
  </si>
  <si>
    <t>Trebuie acordată o atenție deosebită compatibilității datelor cu unitățile afișate.</t>
  </si>
  <si>
    <t>Mesajele de eroare sunt adesea foarte scurte din cauza spațiului disponibil limitat. Cele mai importante sunt:</t>
  </si>
  <si>
    <t>incomplet!</t>
  </si>
  <si>
    <t>Înseamnă că datele nu sunt suficiente pentru calcul (de exemplu, lipsește un factor de emisie pentru un anumit an).</t>
  </si>
  <si>
    <t>neconcordant!</t>
  </si>
  <si>
    <t>Unitățile selectate sunt neconcordante, iar calculele bazate pe datele respective vor da rezultate eronate.</t>
  </si>
  <si>
    <t>negativ!</t>
  </si>
  <si>
    <t>Nu sunt admise valori negative pentru acest calcul.</t>
  </si>
  <si>
    <t>Introducere manuală a datelor!</t>
  </si>
  <si>
    <t>Înseamnă că datele trebuie introduse manual în cazul în care nu este posibilă calcularea automată a unui parametru.</t>
  </si>
  <si>
    <t>Date care se introduc în secțiunea A.III.3!</t>
  </si>
  <si>
    <t>Acestea sunt trimiteri la secțiuni ale documentului. Ele înseamnă că lipsesc date în secțiunile respective.</t>
  </si>
  <si>
    <t>Codul culorilor și fonturi:</t>
  </si>
  <si>
    <t>Text negru îngroșat:</t>
  </si>
  <si>
    <t>Acest text descrie datele care trebuie introduse.</t>
  </si>
  <si>
    <t>Text cursiv mai mic:</t>
  </si>
  <si>
    <t xml:space="preserve">Acest text oferă explicații suplimentare. </t>
  </si>
  <si>
    <t>Câmpurile galbene sunt câmpuri de date obligatorii. Cu toate acestea, dacă subiectul nu este relevant pentru instalația în cauză, nu este necesară completarea lor.</t>
  </si>
  <si>
    <t>Câmpurile colorate în galben deschis indică faptul că datele respective sunt opționale.</t>
  </si>
  <si>
    <t>Câmpurile verzi conțin rezultate calculate automat. Textul în roșu indică mesaje de eroare (date lipsă etc.).</t>
  </si>
  <si>
    <t>Câmpurile hașurate arată că, din cauza unor date introduse într-un alt câmp, datele solicitate în câmpul respectiv sunt irelevante.</t>
  </si>
  <si>
    <t>Câmpurile gri trebuie completate de statele membre înainte de publicarea unei versiuni personalizate a formularului.</t>
  </si>
  <si>
    <t>Zonele colorate în gri deschis sunt dedicate navigării și hyperlink-urilor.</t>
  </si>
  <si>
    <t>Panourile de navigare din partea de sus a fiecărei foi conțin hyperlink-uri pentru saltul rapid la secțiunile individuale de introducere a datelor. Primul rând („Cuprins”, „Foaia precedentă”, „Foaia următoare”, „Centralizator”) și punctele „Începutul foii” și „Sfârșitul foii” sunt aceleași pentru toate foile. În funcție de foaie, se adaugă elemente suplimentare în meniu. În cazul în care culoarea de fond a uneia dintre zonele cu hyperlinkuri devine roșie, aceasta indică faptul că lipsesc date în secțiunea respectivă (nu în toate foile).</t>
  </si>
  <si>
    <t>Acest model este protejat împotriva introducerii de date în alte zone decât în câmpurile galbene. Cu toate acestea, din motive de transparență, nu a fost setată nicio parolă. Acest fapt permite vizualizarea completă a tuturor formulelor. La utilizarea fișierului pentru introducerea datelor, se recomandă să se mențină protecția activată. Protecția se dezactivează numai în scopul verificării validității formulelor. Se recomandă să se facă acest lucru într-un fișier separat.</t>
  </si>
  <si>
    <t>Pentru a proteja formulele împotriva modificărilor neintenționate, care conduc de regulă la rezultate eronate și generatoare de confuzii, este extrem de important să NU UTILIZAȚI funcția CUT &amp; PASTE (tăiere &amp; lipire).
Dacă doriți să mutați anumite date, folosiți întâi funcția COPY (copiere) și apoi funcția PASTE (lipire), după care ștergeți datele nedorite din locația precedentă (greșită).</t>
  </si>
  <si>
    <t>Câmpurile de date nu au fost formatate pentru formate numerice sau pentru alte formate. Cu toate acestea, protecția foii este limitată astfel încât să vă permită să utilizați propriile formate. În special, puteți decide cu privire la numărul de zecimale afișate. În principiu, numărul de zecimale este independent de precizia de calcul, și trebuie dezactivată opțiunea „Precision as displayed” (precizie conform valorii afișate) din MS Excel. Pentru mai multe detalii, consultați meniul „Help” (Ajutor) al MS Excel cu privire la acest subiect.</t>
  </si>
  <si>
    <t>DECLINAREA RESPONSABILITĂȚII: Toate formulele au fost elaborate cu atenție și în detaliu. Cu toate acestea, nu poate fi exclusă în totalitate posibilitatea ca acestea să conțină greșeli.
Astfel cum s-a menționat mai sus, este asigurată o transparență totală pentru verificarea validității formulelor de calcul. Nici Comisia Europeană, nici autorii acestui fișier nu pot fi considerați responsabili pentru eventualele prejudicii care rezultă din calcule cu rezultate eronate sau generatoare de confuzii. 
Utilizatorul acestui fișier (și anume, operatorul unei instalații ETS) este pe deplin responsabil pentru raportarea unor date corecte către autoritatea competentă.</t>
  </si>
  <si>
    <t>Informații specifice privind statul membru:</t>
  </si>
  <si>
    <t>Prezentul raport trebuie înaintat autorității competente din statul dumneavoastră, la următoarea adresă:</t>
  </si>
  <si>
    <t>AGENȚIA NAȚIONALĂ PENTRU PROTECȚIA MEDIULUI    Splaiul Independentei, nr. 294, Sector 6, București, Cod 060031</t>
  </si>
  <si>
    <t>Surse de informații:</t>
  </si>
  <si>
    <t>Site-uri web ale UE:</t>
  </si>
  <si>
    <t>Legislația UE:</t>
  </si>
  <si>
    <t>Informații generale despre EU ETS:</t>
  </si>
  <si>
    <t>Alte site-uri web:</t>
  </si>
  <si>
    <t>&lt; a se specifica de către statul membru &gt;</t>
  </si>
  <si>
    <t>Serviciul de asistență:</t>
  </si>
  <si>
    <t>&lt; a se specifica de către statul membru, dacă este cazul &gt;</t>
  </si>
  <si>
    <t>Orientări suplimentare oferite de statul membru:</t>
  </si>
  <si>
    <t xml:space="preserve">&lt;&lt;&lt; Click aici pentru a trece la foaia următoare &gt;&gt;&gt; </t>
  </si>
  <si>
    <t>A. 
MMP versions (Versiuni ale planului metodologic de monitorizare)</t>
  </si>
  <si>
    <t>Versiuni ale planului metodologic de monitorizare</t>
  </si>
  <si>
    <t>Lista versiunilor planului metodologic de monitorizare</t>
  </si>
  <si>
    <t>Această foaie este utilizată pentru urmărirea versiunii actuale a planului metodologic de monitorizare. Fiecare versiune a planului metodologic de monitorizare trebuie să aibă un număr unic corespunzător versiunii și o dată de referință.</t>
  </si>
  <si>
    <t>În funcție de cerințele statului membru, este posibil ca documentul să fie transmis între autoritatea competentă și operator, cu diferite actualizări, sau este posibil ca doar operatorul să țină evidența versiunilor. În orice caz, operatorul ar trebui să păstreze în fișierele sale o copie a fiecărei versiuni a planului metodologic de monitorizare.</t>
  </si>
  <si>
    <t>Stadiul planului metodologic de monitorizare la data de referință trebuie descris în coloana „Stadiu”. Tipurile posibile de stadiu includ „transmis verificatorului”, „evaluat de verificator”, „transmis autorității competente (AC)”, „transmis înapoi cu observații”, „aprobat de AC”, „proiect de lucru” etc.</t>
  </si>
  <si>
    <t>În coloana „data aplicării”, se introduce, după caz, data de la care se aplică metodologia de monitorizare descrisă în plan.</t>
  </si>
  <si>
    <t>Prezentul document face referire în repetate rânduri la documente externe. A se remarca faptul că orice informații conținute în acestea fac în continuare parte integrantă din planul metodologic de monitorizare.</t>
  </si>
  <si>
    <t>Nr. versiunii</t>
  </si>
  <si>
    <t>Data de referință</t>
  </si>
  <si>
    <t>Stadiul la data de referință</t>
  </si>
  <si>
    <t>Data aplicării</t>
  </si>
  <si>
    <t>Capitole în care s-au operat modificări. 
Explicație succintă a modificărilor</t>
  </si>
  <si>
    <t>B. 
InstData (Date privind instalația)</t>
  </si>
  <si>
    <t>DATE PRIVIND INSTALAȚIA</t>
  </si>
  <si>
    <t>Identificarea instalației</t>
  </si>
  <si>
    <t>Consimțământ pentru utilizarea datelor din acest fișier</t>
  </si>
  <si>
    <t>Informațiile incluse în acest fișier vor fi utilizate de autoritatea competentă pentru stabilirea alocărilor cu titlu gratuit conform articolului 10a din Directiva EU ETS, precum și de către Comisia Europeană, pentru actualizarea valorilor de referință. Mai mult, aceste date vor fi notificate Comisiei Europene parțial sau integral, în cazul în care se solicită acest lucru, în scopul controlului măsurilor naționale de punere în aplicare menționate la articolul 11 alineatul (1) din Directiva EU ETS.</t>
  </si>
  <si>
    <t>Vă rugăm să vă confirmați consimțământul pentru utilizarea informațiilor conținute în prezentul plan metodologic de monitorizare.</t>
  </si>
  <si>
    <t>Date privind operatorul</t>
  </si>
  <si>
    <t>Numele operatorului</t>
  </si>
  <si>
    <t>Stat membru</t>
  </si>
  <si>
    <t>Numărului autorizației privind emisiile de gaze cu efect de seră</t>
  </si>
  <si>
    <t>prefix stat membru/AC</t>
  </si>
  <si>
    <t>Autoritatea competentă</t>
  </si>
  <si>
    <t>Informații privind instalația dumneavoastră</t>
  </si>
  <si>
    <t>Denumirea instalației și a amplasamentului unde este situată:</t>
  </si>
  <si>
    <t>Denumirea amplasamentului:</t>
  </si>
  <si>
    <t>Codul de identificare al instalației din registru (astfel cum este precizat în măsurile naționale de punere în aplicare):</t>
  </si>
  <si>
    <t>În mod normal, acesta este un număr natural, și anume un cod diferit de identificatorul autorizației utilizate în registru (EUTL).</t>
  </si>
  <si>
    <t xml:space="preserve">De exemplu, în cazul în care codul de identificare din registru este BE000000000123456, vă rugăm să introduceți aici 123456. Împreună cu statul membru selectat la punctul (c), acest cod de identificare din registru (ID unic) va fi afișat automat la punctul (iv) de mai jos. </t>
  </si>
  <si>
    <t>Număr unic de identificare:</t>
  </si>
  <si>
    <t>Includeți orice orientări specifice ale statului membru privind denumirea instalațiilor.</t>
  </si>
  <si>
    <t>Adresa / situarea amplasamentului instalației:</t>
  </si>
  <si>
    <t>Adresă - rândul 1:</t>
  </si>
  <si>
    <t>Adresă - rândul 2:</t>
  </si>
  <si>
    <t>Oraș:</t>
  </si>
  <si>
    <t>Stat/Provincie/Regiune:</t>
  </si>
  <si>
    <t>Cod poștal/Cod ZIP:</t>
  </si>
  <si>
    <t>Țara:</t>
  </si>
  <si>
    <t>Includeți orice orientări specifice ale statului membru privind coordonatele.</t>
  </si>
  <si>
    <t xml:space="preserve">Date de contact </t>
  </si>
  <si>
    <t>Cine este persoana de contact în ceea ce privește planul metodologic de monitorizare?</t>
  </si>
  <si>
    <t xml:space="preserve">Este necesar să existe o persoană care poate fi contactată direct pentru orice întrebare legată de planul metodologic de monitorizare. Persoanele nominalizate ar trebui să aibă autoritatea de a acționa în numele operatorului. </t>
  </si>
  <si>
    <t>Persoana principală de contact:</t>
  </si>
  <si>
    <t>Titlu:</t>
  </si>
  <si>
    <t>Prenume:</t>
  </si>
  <si>
    <t>Nume de familie:</t>
  </si>
  <si>
    <t>Funcția ocupată:</t>
  </si>
  <si>
    <t>Denumirea organizației (dacă este diferită de operator):</t>
  </si>
  <si>
    <t>Numărul de telefon:</t>
  </si>
  <si>
    <t>Adresa de e-mail:</t>
  </si>
  <si>
    <t>Persoana de contact alternativă:</t>
  </si>
  <si>
    <t>Lista subinstalațiilor</t>
  </si>
  <si>
    <t>Descriere</t>
  </si>
  <si>
    <t>Conexiuni tehnice</t>
  </si>
  <si>
    <t>DESCRIEREA INSTALAȚIEI</t>
  </si>
  <si>
    <t>Subinstalații cu referință pentru produse</t>
  </si>
  <si>
    <t>Pentru fiecare tip de produs, poate fi aleasă o singură subinstalație. Produsele similare care fac obiectul aceleiași referințe pentru produse, în anexa I la FAR, sunt grupate.</t>
  </si>
  <si>
    <t>Statutul privind relocarea emisiilor de dioxid de carbon („RR”) se bazează pe referința &lt; ADD REFERENCE TO CLL ACT (Adăugare referință la actul Lista RR) &gt;.</t>
  </si>
  <si>
    <t>Denumirea fiecărei subinstalații poate să apară o singură dată. În caz contrar, anumite părți din acest formular nu vor funcționa corespunzător.</t>
  </si>
  <si>
    <t>Precizăm că introducerea corectă a datelor în această secțiune este esențială pentru introducerile ulterioare de date referitoare la subinstalații.</t>
  </si>
  <si>
    <t>Nr.</t>
  </si>
  <si>
    <t>Tipul de produs</t>
  </si>
  <si>
    <t>Expusă la riscul de relocare?</t>
  </si>
  <si>
    <t>Subinstalații cu abordări alternative</t>
  </si>
  <si>
    <t>Pentru fiecare tip de abordare alternativă, pot exista maximum două subinstalații, una expusă unui risc semnificativ de relocare a emisiilor de CO2, cealaltă neexpusă acestui risc.</t>
  </si>
  <si>
    <t>Prin derogare de la această regulă, pentru energia termică măsurabilă este definită o a treia subinstalație pentru termoficare.</t>
  </si>
  <si>
    <t>Pentru fiecare tip de subinstalație, vă rugăm să indicați dacă acest lucru este aplicabil sau nu instalației dumneavoastră. Nu lăsați niciun câmp galben necompletat.</t>
  </si>
  <si>
    <t xml:space="preserve">A se reține că, în conformitate cu articolul 10 alineatul (3) din FAR, poate fi acordată, în scopul raportării, o scutire de la obligația de a face distincție între subinstalații în funcție de expunerea la riscul de relocare. </t>
  </si>
  <si>
    <t>Această scutire se aplică dacă cel puțin 95 % din intrări, ieșiri și emisii sunt încadrate ca fiind fie „RR” (expuse riscului de relocare), fie „non-RR”.</t>
  </si>
  <si>
    <t>Tipul subinstalației</t>
  </si>
  <si>
    <t>aplicabil?</t>
  </si>
  <si>
    <t>Descrierea instalației</t>
  </si>
  <si>
    <t>Descrierea instalației, inclusiv a principalelor sale procese</t>
  </si>
  <si>
    <t xml:space="preserve">Dacă descrierea prevăzută în secțiunea 1(c) din anexa VI la FAR depășește spațiul furnizat aici, vă rugăm să faceți referire la un document anexat (și apoi să precizați aici denumirea exactă a documentului). </t>
  </si>
  <si>
    <t>Trimitere la cel mai recent plan de monitorizare aprobat:</t>
  </si>
  <si>
    <t>Vă rugăm să furnizați o trimitere la planul de monitorizare în conformitate cu Regulamentul privind monitorizarea și raportarea în care toate sursele de emisii sunt enumerate în conformitate cu secțiunea 1(c) din anexa VI la FAR.</t>
  </si>
  <si>
    <t>Trimitere la o diagramă a fluxurilor:</t>
  </si>
  <si>
    <t>Vă rugăm să furnizați o diagramă a fluxurilor în conformitate cu secțiunea 1(d) din anexa VI la FAR, care să conțină cel puțin informațiile de mai jos, să furnizați o referință (numele fișierului, data) și să atașați o copie atunci când prezentați acest plan metodologic de monitorizare autorității competente.</t>
  </si>
  <si>
    <t>Elementele tehnice ale instalației, identificarea surselor de emisii, precum și a unităților producătoare și consumatoare de energie termică</t>
  </si>
  <si>
    <t>Toate fluxurile de energie și de materiale, în special fluxurile de surse, sursele de emisii, fluxurile de energie termică măsurabilă și nemăsurabilă, fluxurile de energie electrică, după caz, și gazele reziduale</t>
  </si>
  <si>
    <t>Punctele în care se fac măsurători și dispozitivele de măsurare</t>
  </si>
  <si>
    <t>Limitele subinstalațiilor, inclusiv distincția dintre subinstalațiile care deservesc sectoare considerate a fi expuse unui risc semnificativ de relocare a emisiilor de dioxid de carbon și subinstalațiile care deservesc alte sectoare, pe baza codurilor CAEN rev. 2 sau a codurilor PRODCOM 2010</t>
  </si>
  <si>
    <t>În cazuri mai complexe, pentru fiecare subinstalație relevantă în conformitate cu punctul (a).iii. din foile F și G, ar trebui să fie prezentate diagrame mai detaliate ale fluxurilor.</t>
  </si>
  <si>
    <t>Vă rugăm să includeți, de asemenea, o imagine (mai mică) a diagramei respective a fluxurilor în caseta de mai jos.</t>
  </si>
  <si>
    <t>Conexiuni cu alte instalații EU ETS sau cu entități din afara ETS</t>
  </si>
  <si>
    <t>Vă rugăm să introduceți aici informațiile necesare pentru identificarea conexiunilor tehnice ale instalației dumneavoastră:</t>
  </si>
  <si>
    <t>Aceste informații sunt necesare autorității competente pentru a asigura coerența datelor furnizate și pentru a evita dubla contabilizare a datelor de alocare.</t>
  </si>
  <si>
    <t>Sunt relevante numai cazurile în care energia termică măsurabilă, gazele reziduale sau CO2 în cadrul activităților de captare și stocare a dioxidului de carbon (CSC) depășesc limitele instalației.</t>
  </si>
  <si>
    <t>Prin „import” se înțelege ceea ce intră în limitele instalației la care se referă acest raport, iar prin „export” - ceea ce părăsește aceste limite.</t>
  </si>
  <si>
    <t>Fluxurile de materiale și/sau energie între subinstalații nu sunt relevante, cu excepția energiei termice rezultate în urma producerii de acid azotic.</t>
  </si>
  <si>
    <t>Tipuri de conexiuni posibile:</t>
  </si>
  <si>
    <t>Energie termică măsurabilă</t>
  </si>
  <si>
    <t>Gaze reziduale</t>
  </si>
  <si>
    <t>CO2 transferat în scopul stocării geologice (CSC)</t>
  </si>
  <si>
    <t>CO2 transferat în vederea utilizării în instalația respectivă (CUC)</t>
  </si>
  <si>
    <t>Produse intermediare care fac obiectul referinței pentru produse [secțiunile 1.6 și 3.1(l) din anexa IV la FAR]</t>
  </si>
  <si>
    <t>Opțiunile pentru direcția fluxului sunt (din perspectiva instalației la care se referă acest raport):</t>
  </si>
  <si>
    <t>Import (către această instalație)</t>
  </si>
  <si>
    <t>Export (de la această instalație)</t>
  </si>
  <si>
    <t>Caz special: Producția de acid azotic:</t>
  </si>
  <si>
    <t>Vă rugăm să selectați această opțiune dacă instalația dumneavoastră utilizează energie termică rezultată din producerea acidului azotic.</t>
  </si>
  <si>
    <t>Vă rugăm să indicați acest fapt chiar dacă producerea acidului azotic face parte din instalația dumneavoastră, nu numai dacă instalația dumneavoastră este conectată la o astfel de instalație.</t>
  </si>
  <si>
    <t>Această informație este relevantă pentru bilanțul termic (foaia „E_EnergyFlows”, secțiunea II).</t>
  </si>
  <si>
    <t>Denumirea instalației sau a entității</t>
  </si>
  <si>
    <t>Tipul entității</t>
  </si>
  <si>
    <t>Tipul conexiunii</t>
  </si>
  <si>
    <t>Direcția fluxului</t>
  </si>
  <si>
    <t>Vă rugăm să introduceți aici alte informații referitoare la instalațiile conectate, dacă este cazul:</t>
  </si>
  <si>
    <t>Identificatorul instalației este obligatoriu dacă instalația conectată este inclusă în EU ETS și dacă aceasta a fost deja inclusă în EU ETS înainte de 30 iunie 2019 pentru prima perioadă de alocare și înainte de 30 iunie 2024 pentru cea de a doua perioadă de alocare.</t>
  </si>
  <si>
    <t>Identificatorul instalației, utilizat în CITL</t>
  </si>
  <si>
    <t>Numele persoanei de contact</t>
  </si>
  <si>
    <t>adresa (de e-mail)</t>
  </si>
  <si>
    <t>numărul de telefon</t>
  </si>
  <si>
    <t>Metode la nivelul instalației</t>
  </si>
  <si>
    <t>Proceduri</t>
  </si>
  <si>
    <t>Metode și proceduri la nivelul instalației</t>
  </si>
  <si>
    <t>Datele din această secțiune sunt relevante numai dacă instalația are mai multe subinstalații ȘI toate unitățile fizice sunt utilizate de mai multe subinstalații. În caz contrar, vă rugăm să treceți la secțiunea II de mai jos.</t>
  </si>
  <si>
    <t>Părți fizice ale instalațiilor care deservesc mai multe subinstalații</t>
  </si>
  <si>
    <t>În conformitate cu cerințele de la secțiunea 2(b) din anexa VI la FAR, vă rugăm să enumerați toate părțile fizice ale instalațiilor și unităților care deservesc mai multe subinstalații, inclusiv sistemele de alimentare cu energie termică, cazanele utilizate în comun și unitățile de cogenerare etc.</t>
  </si>
  <si>
    <t>Pentru fiecare parte sau unitate, vă rugăm să selectați toate subinstalațiile relevante din listele verticale care conțin toate subinstalațiile selectate în secțiunea C.I.</t>
  </si>
  <si>
    <t>Unitățile care deservesc doar o subinstalație nu ar trebui să fie enumerate aici, ci ar trebui să fie descrise în detaliu în secțiunea (a) a subinstalației relevante din foile F și G.</t>
  </si>
  <si>
    <t>De exemplu, dacă un cazan produce energie termică măsurabilă consumată de două subinstalații ale produsului de referință, cazanul ar trebui să figureze mai jos și ambele subinstalații ar trebui selectate din lista verticală. În cazul în care energia termică este consumată doar de una dintre cele două subinstalații, nu este necesară nici o înregistrare aici, ci în fișa F.I. (a).</t>
  </si>
  <si>
    <t>Partea fizică a instalației sau a unității</t>
  </si>
  <si>
    <t>Subinstalații relevante</t>
  </si>
  <si>
    <t>Metode de atribuire a unor părți din instalații și a emisiilor acestora subinstalațiilor respective:</t>
  </si>
  <si>
    <t>În conformitate cu secțiunea 2(d) din anexa VI la FAR, vă rugăm să descrieți, pentru fiecare subinstalație identificată la punctul (a) de mai sus, metodele de atribuire a unor părți din instalații și a emisiilor acestora subinstalațiilor respective.</t>
  </si>
  <si>
    <t>Această descriere ar trebui să țină seama în special de dispozițiile din secțiunea 3.2.1 din anexa VII la FAR.</t>
  </si>
  <si>
    <t>Dacă metodele relevante sunt descrise suficient de detaliat în conformitate cu punctul (a) din foile F și G ale tuturor subinstalațiilor relevante, vă rugăm să indicați acest lucru aici.</t>
  </si>
  <si>
    <t>În cazul în care aceste informații sunt furnizate în fișiere externe, vă rugăm să indicați mai jos trimiterea la acestea.</t>
  </si>
  <si>
    <t>Trimitere la fișierele externe, dacă este cazul</t>
  </si>
  <si>
    <t>Metoda utilizată pentru a se asigura evitarea lacunelor și a dublei contabilizări a datelor</t>
  </si>
  <si>
    <t>Vă rugăm să descrieți modul în care se asigură că nu a existat nicio lacună în materie de date sau o dublă contabilizare în temeiul secțiunii 3(b) din anexa VI la FAR și luând în considerare dispozițiile articolului 10 alineatul (5) din FAR.</t>
  </si>
  <si>
    <t>Dacă există mai multe subinstalații relevante pentru instalația dumneavoastră, iar emisiile de la un flux de surse sunt determinate individual pentru fiecare subinstalație din foile F sau G, vă rugăm să comparați emisiile din raportul anual de emisii cu suma emisiilor pentru fiecare subinstalație. În cazul în care au loc abateri, vă rugăm să descrieți metoda de corectare a datelor în conformitate cu secțiunea 3.2.2 din anexa VII la FAR.</t>
  </si>
  <si>
    <t>Prezenta secțiune se referă la procedurile prevăzute la secțiunea 1 punctele (f)-(h) din anexa VI la FAR.</t>
  </si>
  <si>
    <t>Dacă este cazul și în măsura în care este posibil, vă rugăm să faceți trimitere la procedurile corespunzătoare din planul de monitorizare adoptat în temeiul Regulamentului Comisiei privind monitorizarea și raportarea, și să le integrați aici.</t>
  </si>
  <si>
    <t>Vă rugăm să furnizați o trimitere la procedura utilizată pentru gestionare, în cadrul instalației, a atribuirii responsabilităților în materie de monitorizare și raportare, precum și pentru gestionarea competențelor personalului responsabil</t>
  </si>
  <si>
    <t>Este posibil să se facă trimitere la un fișier al documentului atașat (caz în care vă rugăm să precizați aici denumirea exactă a fișierului), dacă descrierea depășește spațiul disponibil aici.</t>
  </si>
  <si>
    <t>Denumirea procedurii</t>
  </si>
  <si>
    <t>Trimitere la procedură</t>
  </si>
  <si>
    <t>Trimitere la diagramă (dacă este cazul)</t>
  </si>
  <si>
    <t xml:space="preserve">Scurtă descriere a procedurii </t>
  </si>
  <si>
    <t>Postul sau departamentul responsabil</t>
  </si>
  <si>
    <t>Locul în care se păstrează evidențele</t>
  </si>
  <si>
    <t>Denumirea sistemului IT folosit (dacă este cazul)</t>
  </si>
  <si>
    <t>Lista standardelor EN sau a altor standarde aplicate (dacă este relevant)</t>
  </si>
  <si>
    <t>Vă rugăm să furnizați o trimitere la procedura de evaluare periodică a gradului de adecvare al planului metodologic de monitorizare în conformitate cu articolul 9 alineatul (1)</t>
  </si>
  <si>
    <t>Această procedură asigură, în special, instituirea unor metode de monitorizare pentru toate categoriile de date indicate în anexa IV care sunt relevante pentru instalație și utilizarea celor mai precise surse de date disponibile în conformitate cu secțiunea 4 din anexa VII.</t>
  </si>
  <si>
    <t>Vă rugăm să furnizați o trimitere la procedurile scrise pentru activitățile legate de fluxul de date, în conformitate cu articolul 11 alineatul (2), inclusiv diagrame pentru clarificare, după caz</t>
  </si>
  <si>
    <t>Vă rugăm să furnizați o trimitere la procedurile scrise pentru activitățile de control, în conformitate cu articolul 11 alineatul (2), inclusiv diagrame pentru clarificare, după caz</t>
  </si>
  <si>
    <t>Aportul combustibililor</t>
  </si>
  <si>
    <t>Energie electrică</t>
  </si>
  <si>
    <t>Fluxuri de energie</t>
  </si>
  <si>
    <t>Introducere la această foaie</t>
  </si>
  <si>
    <t>Toate descrierile metodelor utilizate în secțiunile ulterioare de mai jos pentru a cuantifica parametrii care trebuie monitorizați și raportați includ, după caz:</t>
  </si>
  <si>
    <t>etapele de calcul</t>
  </si>
  <si>
    <t xml:space="preserve">sursele de date </t>
  </si>
  <si>
    <t xml:space="preserve">formulele de calcul </t>
  </si>
  <si>
    <t xml:space="preserve">parametri de calcul relevanți, inclusiv unitatea de măsură </t>
  </si>
  <si>
    <t xml:space="preserve">verificările orizontale și verticale pentru coroborarea datelor </t>
  </si>
  <si>
    <t>procedurile pe care se bazează planurile de eșantionare</t>
  </si>
  <si>
    <t>echipamentele de măsurare utilizate cu trimitere la diagrama relevantă și o descriere a modului în care acestea sunt instalate și întreținute</t>
  </si>
  <si>
    <t>lista laboratoarelor implicate în desfășurarea procedurilor analitice relevante</t>
  </si>
  <si>
    <t xml:space="preserve">Acolo unde este necesar, descrierea include rezultatul evaluării simplificate a incertitudinii menționate la articolul 7 alineatul (2). </t>
  </si>
  <si>
    <t>Pentru fiecare formulă de calcul relevantă, planul conține un exemplu care utilizează date reale.</t>
  </si>
  <si>
    <t>Fluxurile aportului de combustibil</t>
  </si>
  <si>
    <t>În scopul specific al colectării datelor din Măsurile Naționale de Implementare, această secțiune ar trebui să cuprindă toate datele furnizate în secțiunea E.I din Raportul privind colectarea datelor de referință.</t>
  </si>
  <si>
    <t>Informații privind metodologia aplicată</t>
  </si>
  <si>
    <t>Vă rugăm să selectați mai jos:</t>
  </si>
  <si>
    <t>sursa de date utilizată pentru cantitățile prevăzute în temeiul secțiunii 4.4 din anexa VII la FAR.</t>
  </si>
  <si>
    <t>metoda utilizată pentru determinarea conținutului de energie în conformitate cu secțiunea 4.6 din anexa VII la FAR.</t>
  </si>
  <si>
    <t>Dat fiind că ar putea fi implicate mai multe surse de date, formularul prevede până la trei surse. Dacă sunt implicate și alte surse, vă rugăm să selectați principalele trei surse și să furnizați detalii suplimentare în descrierea metodologiei de mai jos.</t>
  </si>
  <si>
    <t>Sursa de date</t>
  </si>
  <si>
    <t>Altă sursă de date (dacă este cazul)</t>
  </si>
  <si>
    <t>Valoare energetică</t>
  </si>
  <si>
    <t>Descrierea metodologiei aplicate</t>
  </si>
  <si>
    <t>A fost respectată ordinea ierarhică?</t>
  </si>
  <si>
    <t xml:space="preserve"> Dacă nu, de ce?</t>
  </si>
  <si>
    <t>Selectarea opțiunii „ADEVĂRAT”  înseamnă că mai sus a fost utilizată sursa de date cu cel mai înalt nivel în ierarhia stabilită în secțiunea 4 din anexa VII la FAR. În caz contrar, vă rugăm să selectați „FALS”, să alegeți motivul din lista verticală și să oferiți mai jos detalii suplimentare. Motivele abaterii pot fi următoarele:</t>
  </si>
  <si>
    <t>Evaluarea incertitudinii: alte surse de date duc la o incertitudine mai scăzută în conformitate cu evaluarea simplificată a incertitudinii în temeiul articolului 7 alineatul (2) din FAR.</t>
  </si>
  <si>
    <t>Nefezabilitate tehnică: utilizarea unor surse de date mai bune nu este posibilă din punct de vedere tehnic.</t>
  </si>
  <si>
    <t>Costuri nerezonabile: utilizarea unor surse de date mai bune ar conduce la costuri nerezonabile.</t>
  </si>
  <si>
    <t>Detalii suplimentare privind orice abatere de la ierarhie</t>
  </si>
  <si>
    <t>Energia termică măsurabilă la nivel de instalație</t>
  </si>
  <si>
    <t>Fluxuri de energie termică măsurabilă (import, export, consum și producție)</t>
  </si>
  <si>
    <t>În scopul specific al colectării datelor din Măsurile Naționale de Implementare, această secțiune ar trebui să cuprindă toate datele furnizate în secțiunea E.II din Raportul privind colectarea datelor de referință.</t>
  </si>
  <si>
    <t>Sunt fluxurile de energie termică măsurabilă relevante pentru instalație?</t>
  </si>
  <si>
    <t>Vă rugăm să selectați mai jos, pentru toate fluxurile de energie termică măsurabilă:</t>
  </si>
  <si>
    <t>sursa de date utilizată pentru fluxurile de energie în conformitate cu secțiunea 4.5 din anexa VII la FAR.</t>
  </si>
  <si>
    <t>De exemplu, în cazul în care energia termică este importată și consumată în instalație, fluxurile importate ar putea fi măsurate prin instrumente supuse controlului metrologic legal național [secțiunea 4.5(a)], în timp ce valorile consumate ar putea fi măsurate de alte contoare aflate sub controlul operatorului [secțiunea 4.5(b)].</t>
  </si>
  <si>
    <t>metoda utilizată pentru determinarea sumelor nete în conformitate cu secțiunea 7.2 din anexa VII la FAR.</t>
  </si>
  <si>
    <t>Cuantificarea fluxurilor de energie termică măsurabilă</t>
  </si>
  <si>
    <t>Fluxuri de energie termică măsurabilă netă</t>
  </si>
  <si>
    <t>Trimitere la fișierul extern, dacă este relevant</t>
  </si>
  <si>
    <t>Bilanțul de gaze reziduale la nivelul instalației</t>
  </si>
  <si>
    <t>Fluxuri de gaze reziduale (import, export, consum și producție)</t>
  </si>
  <si>
    <t>În scopul specific al colectării datelor din Măsurile Naționale de Implementare, această secțiune ar trebui să cuprindă toate datele furnizate în secțiunea E.III din Raportul privind colectarea datelor de referință.</t>
  </si>
  <si>
    <t>Sunt fluxurile de gaze reziduale relevante pentru instalație?</t>
  </si>
  <si>
    <t>Vă rugăm să selectați mai jos, pentru toate fluxurile de gaze reziduale:</t>
  </si>
  <si>
    <t>Cuantificarea fluxurilor de gaze reziduale</t>
  </si>
  <si>
    <t>Conținutul energetic al gazelor reziduale</t>
  </si>
  <si>
    <t>Energia electrică la nivel de instalație</t>
  </si>
  <si>
    <t>Fluxurile de energie electrică (import, export, consum și producție)</t>
  </si>
  <si>
    <t>În scopul specific al colectării datelor din Măsurile Naționale de Implementare, această secțiune ar trebui să cuprindă toate datele furnizate în secțiunea E.IV din Raportul privind colectarea datelor de referință.</t>
  </si>
  <si>
    <t>Este energia electrică produsă în cadrul instalației?</t>
  </si>
  <si>
    <t>Vă rugăm să selectați mai jos sursa de date utilizată pentru fluxurile de energie, în conformitate cu secțiunea 4.5 din anexa VII la FAR.</t>
  </si>
  <si>
    <t>Cuantificarea fluxurilor de energie</t>
  </si>
  <si>
    <t>Descrierea ar trebui să vizeze determinarea tuturor datelor referitoare la fluxurile de energie electrică care figurează în secțiunea 2.5 din anexa IV la FAR.</t>
  </si>
  <si>
    <t>Foaia „ProductBM” - DATE ALE SUBINSTALAȚIILOR PRIVIND REFERINȚELE PENTRU PRODUSE</t>
  </si>
  <si>
    <t>Bara de navigare de mai sus conține doar link-uri către subinstalațiile enumerate în secțiunea C.I.</t>
  </si>
  <si>
    <t>Subinstalație cu referință pentru produse:</t>
  </si>
  <si>
    <t>Denumirea subinstalației cu referință pentru produse este afișată automat pe baza datelor introduse în foaia „C_InstallationDescription”.</t>
  </si>
  <si>
    <t>Limitele sistemului subinstalației</t>
  </si>
  <si>
    <t>În conformitate cu cerințele din anexa VI secțiunea 2(b), vă rugăm să descrieți limitele sistemului acestei subinstalații, acoperind următoarele aspecte:</t>
  </si>
  <si>
    <t xml:space="preserve">unitățile tehnice care sunt incluse, </t>
  </si>
  <si>
    <t xml:space="preserve">procesele desfășurate, </t>
  </si>
  <si>
    <t>materialele și combustibilii de intrare și</t>
  </si>
  <si>
    <t>produsele și materialele de ieșire care sunt atribuite.</t>
  </si>
  <si>
    <t>Vă rugăm să descrieți, de asemenea, importul sau exportul de produse intermediare incluse în referințele pentru produse[secțiunile 1.6 și 3.1(l) din anexa IV la FAR], precum și cantitățile respective care sunt cuantificate.</t>
  </si>
  <si>
    <t>Dacă aceste informații sunt deja furnizate suficient de detaliat în secțiunea C.II, vă rugăm să includeți aici doar trimiteri la această secțiune și să treceți la următoarele puncte de mai jos.</t>
  </si>
  <si>
    <t>Trimitere la o diagramă detaliată separată a fluxurilor, dacă este cazul</t>
  </si>
  <si>
    <t>În cazul unei subinstalații mai complexe, vă rugăm să furnizați o diagramă detaliată a fluxurilor, dacă aceasta nu este inclusă la punctul i. de mai sus.</t>
  </si>
  <si>
    <t>Metoda de determinare a nivelurilor producției (activității) anuale</t>
  </si>
  <si>
    <t>Pentru colectarea de date în scopul Măsurile Naționale de Implementare, această secțiune ar trebui să cuprindă toate datele furnizate în secțiunea F.(a) din Raportul privind colectarea datelor de referință.</t>
  </si>
  <si>
    <t>metoda utilizată pentru determinarea cantităților anuale în conformitate cu secțiunea 5 din anexa VII la FAR.</t>
  </si>
  <si>
    <t>Cantitățile de produse</t>
  </si>
  <si>
    <t>Cantităţile anuale de produse</t>
  </si>
  <si>
    <t>Cerințe speciale de raportare:</t>
  </si>
  <si>
    <t>Pentru unele referințe pentru produse trebuie raportate informații speciale (de exemplu, valorile CWT). Dacă este cazul, aici apare un mesaj generat automat.</t>
  </si>
  <si>
    <t>Vă rugăm să luați în considerare definiția și limitele sistemului, astfel cum sunt prevăzute în anexa I la FAR și secțiunea relevantă din Documentul de orientare nr. 9.</t>
  </si>
  <si>
    <t>În cazul în care instalația nu a funcționat în toți anii, vă rugăm să furnizați dovezi, după caz, și să descrieți modul în care a fost determinată începerea funcționării normale, dacă este cazul.</t>
  </si>
  <si>
    <t>Descrierea metodologiei de trasare a produselor fabricate</t>
  </si>
  <si>
    <t>Aceasta ar trebui să includă metodologia privind modul de trasare a codurilor PRODCOM relevante în conformitate cu secțiunea 9. din anexa VII (FAR).</t>
  </si>
  <si>
    <t>Interschimbabilitatea combustibilului și a energiei electrice:</t>
  </si>
  <si>
    <t>În scopul specific al colectării datelor din Măsurile Naționale de Implementare, această secțiune ar trebui să cuprindă toate datele furnizate în secțiunea F.(c) din Raportul privind colectarea datelor de referință.</t>
  </si>
  <si>
    <t>După caz, aici apare un mesaj generat automat în care se specifică datele care trebuie introduse pentru a se lua în considerare interschimbabilitatea combustibilului și a energiei electrice.</t>
  </si>
  <si>
    <t>În conformitate cu articolul 21 din FAR, trebuie descris „consumul de energie electrică relevant”, luând în considerare limitele sistemului subinstalației, astfel cum figurează acestea în anexa I la FAR.</t>
  </si>
  <si>
    <t>Consumul de energie electrică relevant</t>
  </si>
  <si>
    <t>Prin selectarea opțiunii „ADEVĂRAT” se înțelege că a fost utilizată sursa de date cu cel mai înalt nivel în ierarhia stabilită în secțiunea 4 din anexa VII la FAR. În caz contrar, vă rugăm să selectați „FALS”, să alegeți motivul din lista verticală și să oferiți mai jos detalii suplimentare. Motivele abaterii pot fi următoarele:</t>
  </si>
  <si>
    <t>Sunt fluxurile de energie termică măsurabilă importate din instalații sau entități relevante din afara EU ETS?</t>
  </si>
  <si>
    <t>În scopul specific al colectării datelor din Măsurile Naționale de Implementare, această secțiune ar trebui să cuprindă toate datele furnizate la secțiunea F.(d) și F.(k).iv din Raportul privind colectarea datelor de referință.</t>
  </si>
  <si>
    <t>În conformitate cu articolul 21 din FAR, o cantitate de emisii trebuie scăzută din alocarea anuală preliminară de la subinstalațiile cu referință pentru produse.</t>
  </si>
  <si>
    <t>Aceasta ar trebui să includă, de asemenea, energia termică rezultată din acidul azotic, în conformitate cu articolul 16 alineatul (5) din FAR.</t>
  </si>
  <si>
    <t>Vă rugăm să descrieți modul în care se stabilește că energia termică respectivă provine din afara EU ETS și este consumată în limitele sistemului acestei subinstalații.</t>
  </si>
  <si>
    <t>Datele necesare pentru determinarea ratei de îmbunătățire a indicelui de referință în conformitate cu articolul 10a alineatul (2) din directivă</t>
  </si>
  <si>
    <t>Emisii care pot fi atribuite în mod direct</t>
  </si>
  <si>
    <t>Atribuirea emisiilor în mod direct</t>
  </si>
  <si>
    <t>În scopul specific al colectării datelor din Măsurile Naționale de Implementare, această secțiune ar trebui să cuprindă toate datele furnizate în secțiunea F.(g) din Raportul privind colectarea datelor de referință.</t>
  </si>
  <si>
    <t>Vă rugăm să descrieți aici modul în care emisiile fluxurilor-sursă și sursele de emisii sunt atribuite acestei subinstalații în conformitate cu dispozițiile prevăzute în secțiunea 10.1.1 din anexa VII la FAR, luând în considerare următoarele excepții:</t>
  </si>
  <si>
    <t>emisiile care pot fi atribuite energiei termice măsurabile importate sau exportate de către această subinstalație nu ar trebui descrise aici, ci la punctul (g) de mai jos, în conformitate cu dispozițiile prevăzute în secțiunea 10.1.2 subsecțiunile 4 și 5 din anexa VII la FAR.</t>
  </si>
  <si>
    <t>emisiile provenite de la gazele reziduale IMPORTATE de la alte instalații sau subinstalații și consumate în această subinstalație nu ar trebui incluse aici, ci la punctul (f) de mai jos.</t>
  </si>
  <si>
    <t>Descrierea ar trebui să includă o trimitere corespunzătoare la cel mai recent plan de monitorizare aprobat în temeiul Regulamentului privind monitorizarea și raportarea, utilizând aceleași denumiri pentru toate fluxurile de surse și sursele de emisii.</t>
  </si>
  <si>
    <t>Sunt relevante și alte fluxuri de surse interne?</t>
  </si>
  <si>
    <t>În scopul specific al colectării de date din Măsurile Naționale de Implementare, această secțiune ar trebui să cuprindă toate datele furnizate în secțiunea F.(i) din Raportul privind colectarea datelor de referință.</t>
  </si>
  <si>
    <t>Dacă este relevant, vă rugăm să descrieți mai jos modul în care sunt monitorizate cantitățile corespunzătoare, dacă acestea nu au fost deja incluse în planul de monitorizare în temeiul Regulamentului privind monitorizarea și raportarea.</t>
  </si>
  <si>
    <t>sursa de date utilizată pentru cuantificarea cantităților importate sau exportate în conformitate cu secțiunea 4.4 din anexa VII la FAR.</t>
  </si>
  <si>
    <t>metoda utilizată pentru determinarea tuturor parametrilor de calcul în conformitate cu secțiunea 4.6 din anexa VII la FAR.</t>
  </si>
  <si>
    <t>Cantități importate sau exportate</t>
  </si>
  <si>
    <t>Factor de emisie sau conținut de carbon</t>
  </si>
  <si>
    <t>Conținut de biomasă</t>
  </si>
  <si>
    <t>Este relevant CO2 transferat, importat sau exportat?</t>
  </si>
  <si>
    <t>În scopul specific al colectării datelor din Măsurile Naționale de Implementare, această secțiune ar trebui să cuprindă toate datele furnizate în secțiunea F.(j) din Raportul privind colectarea datelor de referință.</t>
  </si>
  <si>
    <t>Aportul de combustibil pentru această subinstalație și factorul de emisie relevant</t>
  </si>
  <si>
    <t>În scopul specific al colectării de date din Măsurile Naționale de Implementare, această secțiune ar trebui să cuprindă toate datele furnizate în secțiunea F.(h) din Raportul privind colectarea datelor de referință.</t>
  </si>
  <si>
    <t>sursa de date utilizată pentru cuantificarea aportului de combustibil în conformitate cu secțiunea 4.4 din anexa VII la FAR.</t>
  </si>
  <si>
    <t>Termenul „combustibil” ar trebui înțeles ca fiind orice flux de sursă în conformitate cu Regulamentul privind monitorizarea și raportarea care este combustibil și pentru care poate fi determinată puterea calorifică netă.</t>
  </si>
  <si>
    <t>metoda utilizată pentru determinarea factorului de emisie ponderat în conformitate cu secțiunea 4.6 din anexa VII la FAR.</t>
  </si>
  <si>
    <t>Factorul de emisie ponderat corespunde emisiilor cumulate ale combustibililor, inclusiv ale celor utilizați pentru a produce energie termică măsurabilă, împărțite la conținutul total de energie. Factorul de emisie ponderat ar trebui să includă, de asemenea, emisiile provenite din epurarea corespunzătoare a gazelor de ardere, dacă este cazul.</t>
  </si>
  <si>
    <t>Factorul de emisie ponderat</t>
  </si>
  <si>
    <t>Importul și exportul de energie termică măsurabilă către și de la această subinstalație</t>
  </si>
  <si>
    <t>În scopul specific al colectării datelor din Măsurile Naționale de Implementare, această secțiune ar trebui să cuprindă toate datele furnizate în secțiunea F.(k) din Raportul privind colectarea datelor de referință.</t>
  </si>
  <si>
    <t>Emisiile care pot fi atribuite vor lua în considerare importul sau exportul de energie termică măsurabilă în conformitate cu secțiunile 10.1.2 și 10.1.3 din anexa VII la FAR.</t>
  </si>
  <si>
    <t>Sunt relevante fluxurile de energie termică măsurabilă pentru această subinstalație?</t>
  </si>
  <si>
    <t>metoda utilizată pentru determinarea cantităților anuale în conformitate cu secțiunea 7.2 din anexa VII la FAR.</t>
  </si>
  <si>
    <t>Energie termică măsurabilă importată</t>
  </si>
  <si>
    <t>Energie termică măsurabilă din pastă de celuloză</t>
  </si>
  <si>
    <t>Energie termică măsurabilă din acid azotic</t>
  </si>
  <si>
    <t>Energie termică măsurabilă exportată</t>
  </si>
  <si>
    <t>Descrierea metodologiei de determinare a factorilor de emisie relevanți care pot fi atribuiți în conformitate cu secțiunile 10.1.2. și 10.1.3. din anexa VII (FAR).</t>
  </si>
  <si>
    <t>Aceasta ar trebui să cuprindă factorul de emisie pentru fiecare tip de flux de energie termică măsurabilă identificat mai sus.</t>
  </si>
  <si>
    <t>În cazul în care energia termică este produsă prin CHP (cogenerare), descrieți modul în care au fost determinați toți parametrii de la capitolul 8 din anexa VII la FAR.</t>
  </si>
  <si>
    <t>Sunt relevante fluxurile de energie termică măsurabilă importate de la subinstalațiile care produc pastă de celuloză?</t>
  </si>
  <si>
    <t>Bilanțul de gaze reziduale pentru această subinstalație</t>
  </si>
  <si>
    <t>În scopul specific al colectării de date din Măsurile Naționale de Implementare, această secțiune ar trebui să cuprindă toate datele furnizate în secțiunea F.(l) din Raportul privind colectarea datelor de referință.</t>
  </si>
  <si>
    <t>Emisiile care pot fi atribuite vor lua în considerare importul sau exportul de gaze reziduale în conformitate cu secțiunea 10.1.5 din anexa VII la FAR.</t>
  </si>
  <si>
    <t>Sunt relevante gazele reziduale pentru această subinstalație?</t>
  </si>
  <si>
    <t>Vă rugăm să selectați mai jos, pentru fiecare tip de gaz rezidual produs, consumat (inclusiv arderea cu flacără liberă din motive de siguranță), ars (în alt mod decât prin ardere cu flacără liberă din motive de siguranță), importat și exportat:</t>
  </si>
  <si>
    <t>sursa de date utilizată pentru cuantificarea cantităților de gaze reziduale în conformitate cu secțiunea 4.4 din anexa VII la FAR.</t>
  </si>
  <si>
    <t>metoda utilizată pentru determinarea conținutului energetic și a factorului de emisie în conformitate cu secțiunea 4.6 din anexa VII la FAR.</t>
  </si>
  <si>
    <t>Gaze reziduale produse</t>
  </si>
  <si>
    <t>Factorul de emisie</t>
  </si>
  <si>
    <t>Gaze reziduale consumate</t>
  </si>
  <si>
    <t>Gaze reziduale arse (altele decât arderea cu flacără liberă din motive de siguranță)</t>
  </si>
  <si>
    <t>Gaze reziduale importate</t>
  </si>
  <si>
    <t>Gaze reziduale exportate</t>
  </si>
  <si>
    <t>Acestea ar trebui să includă informații pentru toate tipurile de gaze reziduale identificate mai sus.</t>
  </si>
  <si>
    <t>Dacă arderea cu flacără liberă din motive de siguranță este relevantă în instalația dumneavoastră, vă rugăm să explicați modul în care aceasta a fost clasificată în categoria „ardere cu flacără liberă din motive de siguranță” și alte categorii de ardere cu flacără liberă.</t>
  </si>
  <si>
    <t>Foaia „Fall-back” - DATE PRIVIND SUBINSTALAȚIILE CU ABORDARE ALTERNATIVĂ</t>
  </si>
  <si>
    <t>Bara de navigare de mai sus conține doar link-uri către subinstalațiile selectate ca fiind „relevante” în secțiunea C.I.</t>
  </si>
  <si>
    <t>Subinstalații cu abordare alternativă</t>
  </si>
  <si>
    <t>Subinstalație cu abordare alternativă:</t>
  </si>
  <si>
    <t>În cazul subinstalațiilor mai complexe, vă rugăm să furnizați o diagramă detaliată a fluxurilor, dacă aceasta nu este inclusă la punctul i. de mai sus.</t>
  </si>
  <si>
    <t>Metoda de determinare a nivelurilor anuale ale activității</t>
  </si>
  <si>
    <t>În scopul specific al colectării de date din Măsurile Naționale de Implementare, această secțiune ar trebui să cuprindă toate datele furnizate în secțiunea G.(a) din Raportul privind colectarea datelor de referință.</t>
  </si>
  <si>
    <t>Vă rugăm să descrieți în special orice ipoteze în cazul în care se aplică regula de 95 % prevăzută la articolul 10 alineatul (3) din FAR.</t>
  </si>
  <si>
    <t>Aceasta ar trebui să includă metodologia privind modul în care sunt urmărite codurile PRODCOM relevante în conformitate cu secțiunea 2.1 punctul (a) și capitolul 9 din anexa VII (FAR).</t>
  </si>
  <si>
    <t xml:space="preserve">Dacă ați exportat energie termică măsurabilă către instalații sau entități din afara EU ETS, vă rugăm să descrieți modul în care ați determinat statutul de risc de relocare a emisiilor de dioxid de carbon al proceselor în cadrul cărora s-a consumat această energie termică măsurabilă. În măsura posibilului, vă rugăm să faceți referire la entități și instalații și, acolo unde este posibil, la subinstalațiile instalațiilor respective, și să furnizați codurile CAEN și PRODCOM relevante. </t>
  </si>
  <si>
    <t>Dacă ați exportat energie termică măsurabilă în vederea termoficării, descrieți modul în care ați determinat cantitățile respective.</t>
  </si>
  <si>
    <t>În scopul specific al colectării datelor din Măsurile Naționale de Implementare, această secțiune ar trebui să cuprindă toate datele furnizate în secțiunea G.(c) din Raportul privind colectarea datelor de referință.</t>
  </si>
  <si>
    <t xml:space="preserve">Energie termică măsurabilă: în cazul în care energia termică este produsă exclusiv pentru această subinstalație, emisiile pot fi atribuite direct aici prin intermediul emisiilor combustibilului. </t>
  </si>
  <si>
    <t>În cazul în care combustibilii sunt utilizați pentru a produce energie termică măsurabilă consumată în mai multe subinstalații (de exemplu, o centrală electrică a instalației sau o rețea de abur mai complexă, cu mai multe unități producătoare de energie termică), combustibilii nu ar trebui incluși în emisiile atribuite direct ale subinstalației, ci la punctul (d) de mai jos.</t>
  </si>
  <si>
    <t>emisiile asociate cu energia termică măsurabilă generată de gazele reziduale importate de la alte instalații sau subinstalații și utilizate în această subinstalație nu ar trebui să fie incluse aici, ci la punctul (d) de mai jos.</t>
  </si>
  <si>
    <t>În scopul specific al colectării datelor din Măsurile Naționale de Implementare, această secțiune ar trebui să cuprindă toate datele furnizate în secțiunea G.(d) din Raportul privind colectarea datelor de referință.</t>
  </si>
  <si>
    <t>metoda utilizată pentru determinarea puterii calorifice nete și a factorilor de emisie, în conformitate cu secțiunea 4.6 din anexa VII la FAR.</t>
  </si>
  <si>
    <t>Puterea calorifică netă</t>
  </si>
  <si>
    <t>Aportul combustibililor generat de gazele reziduale</t>
  </si>
  <si>
    <t>Energie termică măsurabilă produsă</t>
  </si>
  <si>
    <t>În scopul specific al colectării de date din Măsurile Naționale de Implementare, această secțiune ar trebui să cuprindă toate datele furnizate în secțiunea G.(e) din Raportul privind colectarea datelor de referință.</t>
  </si>
  <si>
    <t>Vă rugăm să introduceți mai jos sursa de date conform secțiunii 4.5 din anexa VII la FAR utilizată pentru a determina cantitatea de energie termică măsurabilă produsă.</t>
  </si>
  <si>
    <t>Energia termică produsă</t>
  </si>
  <si>
    <t>În scopul specific al colectării datelor din Măsurile Naționale de Implementare, această secțiune ar trebui să cuprindă toate datele furnizate în secțiunea G.(f) din Raportul privind colectarea datelor de referință.</t>
  </si>
  <si>
    <t>Sunt relevante alte fluxuri de energie termică măsurabilă pentru această subinstalație?</t>
  </si>
  <si>
    <t>Vă rugăm să introduceți mai jos sursa de date prevăzută la secțiunea 4.5 din anexa VII la FAR utilizată pentru a determina cantitatea de energie termică măsurabilă importată, precum și metoda utilizată pentru determinarea cantităților nete în conformitate cu secțiunea 7.2 din anexa VII la FAR din fiecare dintre următoarele surse, după caz:</t>
  </si>
  <si>
    <t>Energia termică netă importată (alte surse): aceasta include energia termică importată din alte instalații sau, în cazul în care energia termică măsurabilă este consumată de mai multe subinstalații, energia termică produsă in situ și consumată în cadrul acestei subinstalații. Nu trebuie incluse aici energia termică măsurabilă importată din orice subinstalație cu referință pentru produse (BM), producția de pastă de celuloză, energia termică măsurabilă recuperată din subinstalațiile cu referință pentru combustibil sau din gazele reziduale.</t>
  </si>
  <si>
    <t>Energia termică provenită din subinstalațiile cu referință pentru produse: aceasta include energia termică măsurabilă exportată din subinstalațiile cu referință pentru produse, cu excepția energiei termice măsurabile de la subinstalațiile producătoare de pastă de celuloză.</t>
  </si>
  <si>
    <t>Energia termică provenită din subinstalații producătoare de pastă de celuloză: aceasta include energia termică importată din subinstalații producătoare de pastă de celuloză.</t>
  </si>
  <si>
    <t>Energia termică provenită din subinstalațiile cu referință pentru combustibil: aceasta include energia termică măsurabilă recuperată din energia termică reziduală provenită din subinstalațiile cu referință pentru combustibil.</t>
  </si>
  <si>
    <t>Energia termică rezultată din gazele reziduale: aceasta include energia termică măsurabilă produsă din gaze reziduale.</t>
  </si>
  <si>
    <t>importate (alte surse)</t>
  </si>
  <si>
    <t>Fluxuri măsurabile nete</t>
  </si>
  <si>
    <t>importate (din referința pentru produse)</t>
  </si>
  <si>
    <t>importate (din pastă de celuloză)</t>
  </si>
  <si>
    <t>importate (din referința pentru combustibil)</t>
  </si>
  <si>
    <t>importate (din gaze reziduale)</t>
  </si>
  <si>
    <t>Energie termică exportată</t>
  </si>
  <si>
    <t>CWT (produse de rafinărie)</t>
  </si>
  <si>
    <t>Var</t>
  </si>
  <si>
    <t>Var dolomitic</t>
  </si>
  <si>
    <t>Cracare cu abur</t>
  </si>
  <si>
    <t>CWT (compuși aromatici)</t>
  </si>
  <si>
    <t>Hidrogen</t>
  </si>
  <si>
    <t>Gaz de sinteză</t>
  </si>
  <si>
    <t>Oxid de etilenă/glicoli de etilenă</t>
  </si>
  <si>
    <t>Clorură de vinil monomer (VCM)</t>
  </si>
  <si>
    <t>Foaia „SpecialBM” - DATE SPECIALE PRIVIND UNELE REFERINȚE PENTRU PRODUSE</t>
  </si>
  <si>
    <t>Instrument pentru calcularea nivelurilor activității istorice ale subinstalațiilor de rafinărie</t>
  </si>
  <si>
    <t>Aplicabilitatea acestui instrument pentru instalația dumneavoastră:</t>
  </si>
  <si>
    <t>Acest mesaj este generat automat pe baza datelor introduse în foaia „C_InstallationDescription”, secțiunea C.I.</t>
  </si>
  <si>
    <t>Date privind funcția CWT</t>
  </si>
  <si>
    <t>Vă rugăm să selectați mai jos sursa de date utilizată pentru cantitățile de componente de alimentare suplimentare în conformitate cu secțiunea 4.4 din anexa VII la FAR.</t>
  </si>
  <si>
    <t>Pentru definirea și limitele fiecărei funcții CWT, a se vedea punctul 1 din anexa II la FAR.</t>
  </si>
  <si>
    <t>Ca bază, se utilizează următoarele abrevieri:</t>
  </si>
  <si>
    <t>Componentă de alimentare proaspătă netă</t>
  </si>
  <si>
    <t>Componentă de alimentare pentru reactor (include reciclarea)</t>
  </si>
  <si>
    <t>Componentă de alimentare pentru produs</t>
  </si>
  <si>
    <t>Producția de gaz de sinteză pentru unitățile de oxidare parțială (POX)</t>
  </si>
  <si>
    <t>Funcția CWT</t>
  </si>
  <si>
    <t>Bază (kt/a)</t>
  </si>
  <si>
    <t>Factor CWT</t>
  </si>
  <si>
    <t>Distilarea atmosferică a țițeiului</t>
  </si>
  <si>
    <t xml:space="preserve">Distilarea în vid </t>
  </si>
  <si>
    <t xml:space="preserve">Deasfaltarea cu solvent </t>
  </si>
  <si>
    <t xml:space="preserve">Reducerea vâscozității </t>
  </si>
  <si>
    <t>Cracarea termică</t>
  </si>
  <si>
    <t xml:space="preserve">Cocsificare temporizată </t>
  </si>
  <si>
    <t xml:space="preserve">Cocsificare fluidă </t>
  </si>
  <si>
    <t xml:space="preserve">Cocsificare flexibilă </t>
  </si>
  <si>
    <t xml:space="preserve">Calcinarea cocsului </t>
  </si>
  <si>
    <t>Cracare catalitică în strat fluidizat</t>
  </si>
  <si>
    <t xml:space="preserve">Alte tipuri de cracare catalitică </t>
  </si>
  <si>
    <t xml:space="preserve">Hidrocracarea distilatului/motorinei </t>
  </si>
  <si>
    <t xml:space="preserve">Hidrocracarea reziduurilor </t>
  </si>
  <si>
    <t>Hidrotratarea naftei/benzinei</t>
  </si>
  <si>
    <t xml:space="preserve">Hidrotratarea kerosenului/motorinei </t>
  </si>
  <si>
    <t xml:space="preserve">Hidrotratarea reziduurilor </t>
  </si>
  <si>
    <t>Hidrotratarea distilatelor grele de vid (Vacuum Gas Oils– VGO)</t>
  </si>
  <si>
    <t xml:space="preserve">Producția de hidrogen </t>
  </si>
  <si>
    <t>Reformarea catalitică</t>
  </si>
  <si>
    <t xml:space="preserve">Alchilarea </t>
  </si>
  <si>
    <t>Izomerizarea hidrocarburilor C4</t>
  </si>
  <si>
    <t>Izomerizarea hidrocarburilor C5/C6</t>
  </si>
  <si>
    <t xml:space="preserve">Producția de compuși oxigenați </t>
  </si>
  <si>
    <t xml:space="preserve">Producția de propilenă </t>
  </si>
  <si>
    <t>Fabricarea asfaltului</t>
  </si>
  <si>
    <t>Amestecarea asfaltului modificat cu polimeri</t>
  </si>
  <si>
    <t>Recuperarea sulfului</t>
  </si>
  <si>
    <t>Extracția compușilor aromatici cu solvenți (ASE)</t>
  </si>
  <si>
    <t>Hidrodealchilarea</t>
  </si>
  <si>
    <t>TDP/TDA</t>
  </si>
  <si>
    <t>Producția de ciclohexan</t>
  </si>
  <si>
    <t>Izomerizarea xilenului</t>
  </si>
  <si>
    <t>Producția de paraxilen</t>
  </si>
  <si>
    <t>Producția de metaxilen</t>
  </si>
  <si>
    <t>Producția de anhidridă ftalică</t>
  </si>
  <si>
    <t>Producția de anhidridă maleică</t>
  </si>
  <si>
    <t>Producția de etilbenzen</t>
  </si>
  <si>
    <t>Producția de cumen</t>
  </si>
  <si>
    <t>Producția de fenol</t>
  </si>
  <si>
    <t>Extracția lubrifianților cu solvenți</t>
  </si>
  <si>
    <t>Deparafinarea lubrifianților cu solvenți</t>
  </si>
  <si>
    <t>Izomerizarea catalitică a parafinelor</t>
  </si>
  <si>
    <t xml:space="preserve">Hidrocracarea lubrifianților </t>
  </si>
  <si>
    <t xml:space="preserve">Separarea uleiurilor din parafine </t>
  </si>
  <si>
    <t xml:space="preserve">Hidrotratarea lubrifianților/parafinelor </t>
  </si>
  <si>
    <t>Hidrotratare cu solvenți</t>
  </si>
  <si>
    <t>Fracționare cu solvenți</t>
  </si>
  <si>
    <t>Sită moleculară pentru parafine C10 +</t>
  </si>
  <si>
    <t>Oxidarea parțială (POX) a componentelor de alimentare reziduuri pentru producția de combustibili</t>
  </si>
  <si>
    <t>Oxidarea parțială (POX) a componentelor de alimentare reziduuri pentru producția de hidrogen sau metanol</t>
  </si>
  <si>
    <t>Metanol din gaz de sinteză</t>
  </si>
  <si>
    <t>Separarea aerului</t>
  </si>
  <si>
    <t>Fracționarea lichidelor din gaze naturale (NGL) achiziționate</t>
  </si>
  <si>
    <t>Tratarea gazelor arse</t>
  </si>
  <si>
    <t>Tratamentul și compresia gazului combustibil în vederea comercializării sale</t>
  </si>
  <si>
    <t>Desalinizarea apei de mare</t>
  </si>
  <si>
    <t>Descriere suplimentară</t>
  </si>
  <si>
    <t>Instrument pentru calcularea nivelurilor activității istorice ale subinstalațiilor de var</t>
  </si>
  <si>
    <t>Vă rugăm să selectați mai jos sursa de date utilizată pentru proprietățile varului (conținutul de CaO și MgO) în conformitate cu secțiunea 4.6 din anexa VII la FAR.</t>
  </si>
  <si>
    <t>Date de compoziție</t>
  </si>
  <si>
    <t>Instrument pentru calcularea nivelurilor activității istorice ale subinstalațiilor de var dolomitic</t>
  </si>
  <si>
    <t>Instrument pentru calcularea nivelurilor activității istorice ale subinstalațiilor de cracare cu abur</t>
  </si>
  <si>
    <t>Date privind componentele de alimentare suplimentare:</t>
  </si>
  <si>
    <t>Hidrogen, etilenă și alte produse chimice cu valoare ridicată („HVC”)</t>
  </si>
  <si>
    <t>Instrument pentru calcularea nivelurilor activității istorice ale subinstalațiilor de compuși aromatici</t>
  </si>
  <si>
    <t>Pentru definirea și limitele fiecărei funcții CWT, a se vedea punctul 2 din anexa II la FAR.</t>
  </si>
  <si>
    <t>Instrument pentru calcularea nivelurilor activității istorice ale subinstalațiilor de hidrogen</t>
  </si>
  <si>
    <t>Fracție volumică de hidrogen VF(H2)</t>
  </si>
  <si>
    <t>Vă rugăm să selectați mai jos sursa de date utilizată pentru fracția volumică de hidrogen în conformitate cu secțiunea 4.6 din anexa VII la FAR.</t>
  </si>
  <si>
    <t>Producția totală de hidrogen</t>
  </si>
  <si>
    <t>Fracție volumică de hidrogen</t>
  </si>
  <si>
    <t>Instrument pentru calcularea nivelurilor activității istorice ale subinstalațiilor de gaz de sinteză</t>
  </si>
  <si>
    <t>Total producție de gaz de sinteză</t>
  </si>
  <si>
    <t>Instrument pentru calcularea nivelurilor activității istorice ale subinstalațiilor de oxid de etilenă/glicoli de etilenă</t>
  </si>
  <si>
    <t>Datele de producție pentru oxid și glicoli de etilenă:</t>
  </si>
  <si>
    <t>Oxid de etilenă</t>
  </si>
  <si>
    <t>Monoetilenglicol</t>
  </si>
  <si>
    <t>Dietilenglicol</t>
  </si>
  <si>
    <t>Trietilenglicol</t>
  </si>
  <si>
    <t>Instrument pentru clorura de vinil monomer: Alocare preliminară (articolul 31 din FAR)</t>
  </si>
  <si>
    <t>Consumul de căldură din arderea H2</t>
  </si>
  <si>
    <t>Cuantificarea căldurii rezultate din H2</t>
  </si>
  <si>
    <t>Foaia „MSspecific” - DATE SUPLIMENTARE SOLICITATE DE STATUL MEMBRU</t>
  </si>
  <si>
    <t>Sunt definite de către statul membru</t>
  </si>
  <si>
    <t>Foaia „Comments” - OBSERVAȚII ȘI INFORMAȚII SUPLIMENTARE</t>
  </si>
  <si>
    <t>Documente justificative care însoțesc acest raport</t>
  </si>
  <si>
    <t>Vă rugăm să enumerați aici toate documentele relevante care sunt prezentate împreună cu acest raport</t>
  </si>
  <si>
    <t>Vă rugăm să precizați mai jos numele fișierului (fișierelor), dacă este vorba despre un format electronic, sau numărul (numerele) de referință al documentului (ale documentelor), în cazul documentelor pe hârtie:</t>
  </si>
  <si>
    <t>Numele fișierului/Referință</t>
  </si>
  <si>
    <t>Descrierea documentului</t>
  </si>
  <si>
    <t>Spațiu liber pentru orice tip de informații suplimentare</t>
  </si>
  <si>
    <t>În spațiul de mai jos puteți introduce toate informațiile care nu erau adecvate pentru a fi introduse în alte foi și pe care le considerați importante pentru autoritatea competentă</t>
  </si>
  <si>
    <t>Denumirea</t>
  </si>
  <si>
    <t>Constantă</t>
  </si>
  <si>
    <t>Alte constante</t>
  </si>
  <si>
    <t>prezentat verificatorului</t>
  </si>
  <si>
    <t>evaluat de către verificator</t>
  </si>
  <si>
    <t>transmis autorității competente</t>
  </si>
  <si>
    <t>trimis înapoi cu observații</t>
  </si>
  <si>
    <t>aprobat de autoritatea competentă</t>
  </si>
  <si>
    <t>document de lucru</t>
  </si>
  <si>
    <t>Operatorul acestei instalații confirmă că prezentul raport poate fi utilizat de autoritatea competentă și de Comisia Europeană.</t>
  </si>
  <si>
    <t>Belgia</t>
  </si>
  <si>
    <t>Cipru</t>
  </si>
  <si>
    <t>Croația</t>
  </si>
  <si>
    <t>Republica Cehă</t>
  </si>
  <si>
    <t>Danemarca</t>
  </si>
  <si>
    <t>Finlanda</t>
  </si>
  <si>
    <t>Franța</t>
  </si>
  <si>
    <t>Germania</t>
  </si>
  <si>
    <t>Grecia</t>
  </si>
  <si>
    <t>Ungaria</t>
  </si>
  <si>
    <t>Islanda</t>
  </si>
  <si>
    <t>Irlanda</t>
  </si>
  <si>
    <t>Italia</t>
  </si>
  <si>
    <t>Letonia</t>
  </si>
  <si>
    <t>Lituania</t>
  </si>
  <si>
    <t>Luxemburg</t>
  </si>
  <si>
    <t>Țările de Jos</t>
  </si>
  <si>
    <t>Norvegia</t>
  </si>
  <si>
    <t>Polonia</t>
  </si>
  <si>
    <t>Portugalia</t>
  </si>
  <si>
    <t>România</t>
  </si>
  <si>
    <t>Slovacia</t>
  </si>
  <si>
    <t>Spania</t>
  </si>
  <si>
    <t>Suedia</t>
  </si>
  <si>
    <t>Regatul Unit</t>
  </si>
  <si>
    <t>Combustibil</t>
  </si>
  <si>
    <t>Indice de referință</t>
  </si>
  <si>
    <t>Emisii transferate sau stocate</t>
  </si>
  <si>
    <t>Subinstalație cu referință pentru produse</t>
  </si>
  <si>
    <t>Subinstalație cu abordare alternativă</t>
  </si>
  <si>
    <t>anul</t>
  </si>
  <si>
    <t>tone</t>
  </si>
  <si>
    <t>TJ / an</t>
  </si>
  <si>
    <t>MWh / an</t>
  </si>
  <si>
    <t>t/an</t>
  </si>
  <si>
    <t>tone pe zi</t>
  </si>
  <si>
    <t>Produse intermediare</t>
  </si>
  <si>
    <t>Captarea și utilizarea dioxidului de carbon (CCU)</t>
  </si>
  <si>
    <t>CSC</t>
  </si>
  <si>
    <t>Energia termică rezultată din producția de acid azotic</t>
  </si>
  <si>
    <t>Evaluarea incertitudinii</t>
  </si>
  <si>
    <t>Nu este posibil din punct de vedere tehnic</t>
  </si>
  <si>
    <t>Costuri nerezonabile</t>
  </si>
  <si>
    <t>Lipsește activitatea (A.I.4.a)!</t>
  </si>
  <si>
    <t>Faceți clic aici pentru a reveni la foaia „F_ProductBM“</t>
  </si>
  <si>
    <t>aplicabil</t>
  </si>
  <si>
    <t>neaplicabil</t>
  </si>
  <si>
    <t>Vă rugăm să introduceți date în această secțiune!</t>
  </si>
  <si>
    <t>Lista de aspecte pe care ar trebui să le cuprindă această descriere se regăsește în partea de sus a acestei foi!</t>
  </si>
  <si>
    <t>Vă rugăm să continuați cu punctele de mai jos</t>
  </si>
  <si>
    <t xml:space="preserve">În prima copie a acestui instrument găsiți instrucțiuni detaliate privind datele care se introduc în acesta. </t>
  </si>
  <si>
    <t>Vă rugăm să treceți la subinstalația următoare!</t>
  </si>
  <si>
    <t>Instalație inclusă în EU ETS</t>
  </si>
  <si>
    <t>Instalație din afara EU ETS</t>
  </si>
  <si>
    <t>Instalație care produce acid azotic</t>
  </si>
  <si>
    <t>Rețea de distribuție a energiei termice</t>
  </si>
  <si>
    <t>CO2 transferat</t>
  </si>
  <si>
    <t>Energie termică</t>
  </si>
  <si>
    <t>Lista activităților</t>
  </si>
  <si>
    <t>Nr. activității</t>
  </si>
  <si>
    <t>Activitate (anexa I la Directiva ETS)</t>
  </si>
  <si>
    <t>Arderea combustibililor în instalații cu o putere termică nominală totală de peste 20 MW (cu excepția instalațiilor pentru incinerarea deșeurilor periculoase sau municipale)</t>
  </si>
  <si>
    <t xml:space="preserve">Rafinarea uleiurilor minerale </t>
  </si>
  <si>
    <t xml:space="preserve">Producerea cocsului </t>
  </si>
  <si>
    <t xml:space="preserve">Prăjirea sau sinterizarea, inclusiv peletizarea, minereurilor metalice (inclusiv a minereurilor sulfidice) </t>
  </si>
  <si>
    <t xml:space="preserve">Producerea fontei sau a oțelului (topirea primară sau secundară), inclusiv instalații pentru turnare continuă, cu o capacitate de peste 2,5 tone pe oră </t>
  </si>
  <si>
    <t>Producerea sau prelucrarea metalelor feroase (inclusiv fero-aliaje), atunci când sunt exploatate instalații de ardere cu o putere termică nominală totală de peste 20 MW. Prelucrarea include, printre altele, laminoare, reîncălzitoare, cuptoare de recoacere, forje, topitorii, acoperire și decapare</t>
  </si>
  <si>
    <t xml:space="preserve">Producerea de aluminiu primar </t>
  </si>
  <si>
    <t>Producerea de aluminiu secundar atunci când sunt exploatate instalații de ardere cu o putere termică nominală totală de peste 20 MW</t>
  </si>
  <si>
    <t>Producerea sau prelucrarea metalelor neferoase, inclusiv producerea aliajelor, rafinare, topire-turnare etc., atunci când sunt exploatate instalații de ardere cu o putere termică nominală totală (incluzând combustibilii folosiți ca agenți de reducere) de peste 20 MW</t>
  </si>
  <si>
    <t xml:space="preserve">Producerea clincherului de ciment în cuptoare rotative cu o capacitate de producție de peste 500 de tone pe zi sau în alte cuptoare cu o capacitate de producție de peste 50 de tone pe zi </t>
  </si>
  <si>
    <t xml:space="preserve">Producerea de var sau calcinarea dolomitei sau a magnezitului în cuptoare rotative sau în alte cuptoare cu o capacitate de producție de peste 50 de tone pe zi </t>
  </si>
  <si>
    <t xml:space="preserve">Fabricarea sticlei, inclusiv a fibrei de sticlă, cu o capacitate de topire de peste 20 de tone pe zi </t>
  </si>
  <si>
    <t xml:space="preserve">Fabricarea de produse ceramice prin ardere, în special de țigle, cărămizi, cărămizi refractare, plăci ceramice, gresie ceramică sau porțelan, cu o capacitate de producție de peste 75 de tone pe zi </t>
  </si>
  <si>
    <t xml:space="preserve">Fabricarea de material izolant din vată minerală folosind sticlă, rocă sau zgură, cu o capacitate de topire de peste 20 de tone pe zi </t>
  </si>
  <si>
    <t xml:space="preserve">Uscarea sau calcinarea gipsului sau fabricarea plăcilor din ipsos și a altor produse din gips, atunci când sunt exploatate instalații de ardere cu o putere termică nominală totală de peste 20 MW. </t>
  </si>
  <si>
    <t xml:space="preserve">Producerea de celuloză din lemn sau alte materiale fibroase </t>
  </si>
  <si>
    <t xml:space="preserve">Producerea de hârtie sau carton, cu o capacitate de producție mai mare de 20 tone pe zi </t>
  </si>
  <si>
    <t xml:space="preserve">Producerea de negru de fum, implicând carbonizarea unor substanțe organice precum uleiurile, gudronul, reziduurile de cracare și de distilare, atunci când sunt exploatate instalații de ardere cu o putere termică nominală totală de peste 20 MW </t>
  </si>
  <si>
    <t xml:space="preserve">Producerea acidului azotic </t>
  </si>
  <si>
    <t xml:space="preserve">Producerea acidului adipic </t>
  </si>
  <si>
    <t>Producerea acidului glioxalic și glioxilic</t>
  </si>
  <si>
    <t xml:space="preserve">Producerea amoniacului </t>
  </si>
  <si>
    <t xml:space="preserve">Producerea substanțelor chimice organice vrac prin cracare, reformare, oxidare completă sau parțială sau prin procese similare, cu o capacitate de producție care depășește 100 de tone pe zi </t>
  </si>
  <si>
    <t xml:space="preserve">Producerea de hidrogen (H2) și de gaze de sinteză prin reformare sau oxidare parțială, cu o capacitate de producție care depășește 25 de tone pe zi </t>
  </si>
  <si>
    <t xml:space="preserve">Producerea de sodă calcinată (Na2CO3) și de bicarbonat de sodiu (NaHCO3) </t>
  </si>
  <si>
    <t>Captarea gazelor cu efect de seră de la instalațiile care intră în domeniul de aplicare a acestei directive în vederea transportului și stocării geologice într-un sit de stocare autorizat în temeiul Directivei 2009/31/CE</t>
  </si>
  <si>
    <t>Transportarea gazelor cu efect de seră prin intermediul conductelor în vederea stocării geologice într-un sit de stocare autorizat în temeiul Directivei 2009/31/CE</t>
  </si>
  <si>
    <t>Stocarea geologică a gazelor cu efect de seră într-un sit de stocare autorizat în temeiul Directivei 2009/31/CE</t>
  </si>
  <si>
    <t>Lista tipurilor de fluxuri de surse</t>
  </si>
  <si>
    <t>Nr. tipului</t>
  </si>
  <si>
    <t>Tip flux de sursă</t>
  </si>
  <si>
    <t>Ardere: Combustibili comerciali standard</t>
  </si>
  <si>
    <t>Ardere: Alți combustibili gazoși și lichizi</t>
  </si>
  <si>
    <t>Ardere: Combustibili solizi</t>
  </si>
  <si>
    <t>Ardere: Ardere cu flacără liberă</t>
  </si>
  <si>
    <t>Ardere: Depoluare: carbonați (Metoda A)</t>
  </si>
  <si>
    <t>Ardere: Epurare: gips (Metoda B)</t>
  </si>
  <si>
    <t>Rafinarea uleiurilor minerale: Regenerarea cracării catalitice</t>
  </si>
  <si>
    <t>Rafinarea uleiurilor minerale: Producția de hidrogen</t>
  </si>
  <si>
    <t>Producerea cocsului Metodologia bilanțului masic</t>
  </si>
  <si>
    <t>Prăjirea și sinterizarea minereurilor metalice: Alimentarea cu carbonați</t>
  </si>
  <si>
    <t>Prăjirea și sinterizarea minereurilor metalice: Metodologia bilanțului masic</t>
  </si>
  <si>
    <t>Producția de fontă și oțel: Combustibil utilizat pentru alimentarea procesului</t>
  </si>
  <si>
    <t>Producția de fontă și oțel: Metodologia bilanțului masic</t>
  </si>
  <si>
    <t>Producția de clincher de ciment Pe baza intrărilor în cuptor (Metoda A)</t>
  </si>
  <si>
    <t>Producția de clincher de ciment Producția de clincher (Metoda B)</t>
  </si>
  <si>
    <t>Producția de clincher de ciment Praf din cuptoarele de ciment (CKD)</t>
  </si>
  <si>
    <t>Producția de clincher de ciment Carbonul care nu provine din carbonatul conținut în materia primă brută</t>
  </si>
  <si>
    <t>Producția de var și calcinarea dolomitei și a magnezitei Carbonați (Metoda A)</t>
  </si>
  <si>
    <t>Producția de var și calcinarea dolomitei și a magnezitei Oxizi alcalino-pământoși (Metoda B)</t>
  </si>
  <si>
    <t>Producția de var și calcinarea dolomitei și a magnezitei Praf provenit din sistemul cuptorului (Metoda B)</t>
  </si>
  <si>
    <t>Fabricarea sticlei și a vatei minerale: Carbonați (intrări)</t>
  </si>
  <si>
    <t>Fabricarea produselor ceramice: Intrări de carbon (Metoda A)</t>
  </si>
  <si>
    <t>Fabricarea produselor ceramice: Oxizi alcalini (Metoda B)</t>
  </si>
  <si>
    <t>Fabricarea produselor ceramice: Depoluare</t>
  </si>
  <si>
    <t>Producția de celuloză și hârtie: Substanțe chimice complementare</t>
  </si>
  <si>
    <t>Producția de negru de fum: Metodologia bilanțului masic</t>
  </si>
  <si>
    <t>Producția de amoniac: Combustibil utilizat pentru alimentarea procesului</t>
  </si>
  <si>
    <t>Producția de hidrogen și de gaz de sinteză: Combustibil utilizat pentru alimentarea procesului</t>
  </si>
  <si>
    <t>Producția de hidrogen și de gaz de sinteză: Metodologia bilanțului masic</t>
  </si>
  <si>
    <t>Producția de substanțe chimice organice în vrac: Metodologia bilanțului masic</t>
  </si>
  <si>
    <t>Producția și prelucrarea metalelor feroase și neferoase, inclusiv a aluminiului secundar: Emisii de proces</t>
  </si>
  <si>
    <t>Producția și prelucrarea metalelor feroase și neferoase, inclusiv a aluminiului secundar: Metodologia bilanțului masic</t>
  </si>
  <si>
    <t>Producția de aluminiu primar: Metodologia bilanțului masic</t>
  </si>
  <si>
    <t>Producția de aluminiu primar: Emisii de PFC (metoda pantei)</t>
  </si>
  <si>
    <t>Producția de aluminiu primar: Emisii de PFC (metoda supratensiunii)</t>
  </si>
  <si>
    <t>Lista referințelor</t>
  </si>
  <si>
    <t>Nr. BM (nr. de referință)</t>
  </si>
  <si>
    <t>Nr. de referință alternativ</t>
  </si>
  <si>
    <t>Referința pentru produse</t>
  </si>
  <si>
    <t>Unitate</t>
  </si>
  <si>
    <t>Relocarea emisiilor de dioxid de carbon?</t>
  </si>
  <si>
    <t>Interschimbabilitatea energiei electrice</t>
  </si>
  <si>
    <t>Mesaj privind raportarea specială</t>
  </si>
  <si>
    <t>Indicator de discontinuitate</t>
  </si>
  <si>
    <t>Produse de rafinărie</t>
  </si>
  <si>
    <t>Vă rugăm să utilizați instrumentul CWT din foaia „SpecialBM” pentru a calcula nivelurile activității istorice.</t>
  </si>
  <si>
    <t>Cocs</t>
  </si>
  <si>
    <t>Minereu sinterizat</t>
  </si>
  <si>
    <t>Metal lichid</t>
  </si>
  <si>
    <t>Oțel carbon de cuptor electric cu arc</t>
  </si>
  <si>
    <t>Oțel înalt aliat de cuptor electric cu arc</t>
  </si>
  <si>
    <t>Turnarea fierului</t>
  </si>
  <si>
    <t>Anozi pre-arși</t>
  </si>
  <si>
    <t>Aluminiu [primar]</t>
  </si>
  <si>
    <t>Clincher de ciment gri</t>
  </si>
  <si>
    <t>Clincher de ciment alb</t>
  </si>
  <si>
    <t>Vă rugăm să utilizați instrumentul pentru var din foaia „SpecialBM” pentru a calcula nivelurile activității istorice.</t>
  </si>
  <si>
    <t>Vă rugăm să utilizați instrumentul pentru var dolomitic din foaia „SpecialBM” pentru a calcula nivelurile activității istorice.</t>
  </si>
  <si>
    <t>Var dolomitic sinterizat</t>
  </si>
  <si>
    <t>Sticlă flotată</t>
  </si>
  <si>
    <t>Sticle și borcane din sticlă incoloră</t>
  </si>
  <si>
    <t>Sticle și borcane din sticlă colorată</t>
  </si>
  <si>
    <t>Produse din fibră de sticlă cu filament continuu</t>
  </si>
  <si>
    <t>Cărămizi de fațadă</t>
  </si>
  <si>
    <t>Cărămizi de pavaj</t>
  </si>
  <si>
    <t>Țigle de acoperiș</t>
  </si>
  <si>
    <t>Pulbere atomizată</t>
  </si>
  <si>
    <t>Vată minerală</t>
  </si>
  <si>
    <t>Ipsos</t>
  </si>
  <si>
    <t>Ghips secundar uscat</t>
  </si>
  <si>
    <t>Plăci de ipsos</t>
  </si>
  <si>
    <t>Pastă kraft cu fibre scurte</t>
  </si>
  <si>
    <t>Se ține cont că pentru producția integrată de pastă de celuloză și hârtie se aplică norme speciale de alocare [articolul 10 alineatul (7) din CIM].</t>
  </si>
  <si>
    <t>Pastă kraft cu fibre lungi</t>
  </si>
  <si>
    <t>Pastă cu sulfit, pastă termomecanică și pastă mecanică</t>
  </si>
  <si>
    <t>Pastă din hârtie reciclabilă</t>
  </si>
  <si>
    <t>Hârtie de ziar</t>
  </si>
  <si>
    <t>Hârtie fină necretată</t>
  </si>
  <si>
    <t>Hârtie fină cretată</t>
  </si>
  <si>
    <t>Hârtie „tissue”</t>
  </si>
  <si>
    <t>Hârtie „testliner” și hârtie pentru caneluri</t>
  </si>
  <si>
    <t>Carton necretat</t>
  </si>
  <si>
    <t>Carton cretat</t>
  </si>
  <si>
    <t>Negru de fum</t>
  </si>
  <si>
    <t>Acid azotic</t>
  </si>
  <si>
    <t>Energia termică măsurabilă livrată altor subinstalații se consideră ca fiind căldură din surse neincluse în EU ETS.</t>
  </si>
  <si>
    <t>Acid adipic</t>
  </si>
  <si>
    <t>Amoniac</t>
  </si>
  <si>
    <t>Vă rugăm să utilizați instrumentul pentru cracare cu abur din foaia „SpecialBM” pentru a calcula nivelurile activității istorice și cantitatea preliminară de certificate.</t>
  </si>
  <si>
    <t>Compuși aromatici</t>
  </si>
  <si>
    <t>Stiren</t>
  </si>
  <si>
    <t>Fenol/acetonă</t>
  </si>
  <si>
    <t>Vă rugăm să utilizați instrumentul pentru oxid / glicoli de etilenă din foaia „SpecialBM” pentru a calcula nivelurile activității istorice.</t>
  </si>
  <si>
    <t>Clorură de vinil monomer</t>
  </si>
  <si>
    <t>Vă rugăm să utilizați instrumentul pentru VCM din foaia „SpecialBM” pentru a calcula cantitatea preliminară de certificate.</t>
  </si>
  <si>
    <t>S-PVC (PVC suspensie)</t>
  </si>
  <si>
    <t>E-PVC (PVC emulsie)</t>
  </si>
  <si>
    <t>Vă rugăm să utilizați instrumentul pentru hidrogen din foaia „SpecialBM” pentru a calcula nivelurile activității istorice.</t>
  </si>
  <si>
    <t>Vă rugăm să utilizați instrumentul pentru gaz de sinteză din foaia „SpecialBM” pentru a calcula nivelurile activității istorice.</t>
  </si>
  <si>
    <t>Sodă calcinată</t>
  </si>
  <si>
    <t>Lista subinstalațiilor cu abordare alternativă</t>
  </si>
  <si>
    <t>Subinst.</t>
  </si>
  <si>
    <t>Valoarea de referință (EUA/t)</t>
  </si>
  <si>
    <t>Subinstalație cu referință pentru energie termică, RR (cu risc de relocare a emisiilor de CO2)</t>
  </si>
  <si>
    <t>Subinstalație cu referință pentru energie termică, non-RR (fără risc de relocare a emisiilor de CO2)</t>
  </si>
  <si>
    <t>Subinstalație de termoficare, non-RR (care nu este expusă riscului de relocare a emisiilor de dioxid de carbon)</t>
  </si>
  <si>
    <t>Subinstalație cu referință pentru combustibil, RR</t>
  </si>
  <si>
    <t>Subinstalație cu referință pentru combustibil, non-RR</t>
  </si>
  <si>
    <t>Subinstalație a emisiilor de proces, RR</t>
  </si>
  <si>
    <t>Subinstalație a emisiilor de proces, non-RR</t>
  </si>
  <si>
    <t>Lista metodelor de monitorizare</t>
  </si>
  <si>
    <t>10.1.5. (a) O cantitate de emisii atribuită producției de gaz rezidual se atribuie subinstalației cu referință pentru produse în care este produs gazul rezidual</t>
  </si>
  <si>
    <t>10.1.5. (b) O cantitate de emisii atribuită consumului de gaz rezidual se atribuie subinstalației cu referință pentru produse, subinstalației cu referință pentru energie termică, subinstalației de termoficare sau subinstalației cu referință pentru combustibil în care este consumat gazul rezidual.</t>
  </si>
  <si>
    <t>3.1. Metode aplicabile</t>
  </si>
  <si>
    <t>3.2. Abordarea modului de atribuire a datelor către subinstalații</t>
  </si>
  <si>
    <t>3.3. Instrumente sau proceduri de măsurare care nu se află sub controlul operatorului</t>
  </si>
  <si>
    <t>3,4. Metode de determinare indirectă</t>
  </si>
  <si>
    <t>3.2. 1. (a) Produsele de pe aceeași linie de producție, intrările, ieșirile și emisiile aferente se atribuie în mod secvențial, pe baza timpului de utilizare al fiecărei subinstalații într-un an</t>
  </si>
  <si>
    <t>3.2. 1. (b) În funcție de masa sau de volumul produselor individuale produse, sau în funcție de estimările bazate pe raportul entalpiilor libere de reacție din reacțiile chimice implicate, sau pe baza altui model de distribuție adecvat, susținut de o metodă științifică solidă</t>
  </si>
  <si>
    <t>3.2. 2. (a) Determinarea repartizării pe baza unei metode de determinare, cum ar fi contorizarea individuală, estimarea sau corelarea, utilizată în același mod pentru fiecare subinstalație - „factor de reconciliere”</t>
  </si>
  <si>
    <t xml:space="preserve">3.2. 2. (b) Datele pot fi scăzute din datele instalației totale </t>
  </si>
  <si>
    <t>3.3. (a) Cantitățile înscrise în facturile emise de un partener comercial</t>
  </si>
  <si>
    <t xml:space="preserve">3.3. (b) Valorile citite direct pe sistemele de măsurare </t>
  </si>
  <si>
    <t>3.3. (c) Utilizarea corelărilor empirice furnizate de un organism competent și independent, cum ar fi furnizorii de echipamente, prestatorii de servicii de inginerie sau laboratoarele acreditate</t>
  </si>
  <si>
    <t>3.4. - Calculul bazat pe un proces chimic sau fizic cunoscut, utilizând valorile corespunzătoare acceptate din literatura de specialitate</t>
  </si>
  <si>
    <t xml:space="preserve">3.4. - Calculul bazat pe datele de proiectare ale instalației </t>
  </si>
  <si>
    <t>3.4. - Corelările bazate pe testele empirice de determinare a valorilor estimate</t>
  </si>
  <si>
    <t>4.4.(a) Metodele prevăzute în planul de monitorizare aprobat în temeiul Regulamentului (UE) nr. 601/2012</t>
  </si>
  <si>
    <t>4.4. (b) Citirea instrumentelor de măsură supuse controlului metrologic legal național sau a instrumentelor de măsură conforme cu cerințele Directivei 2014/31/UE sau ale Directivei 2014/32/UE pentru determinarea directă a unui set de date</t>
  </si>
  <si>
    <t>4.4.(c) Citirea instrumentelor de măsură aflate sub controlul operatorului, pentru determinarea directă a unui set de date care nu se încadrează la punctul (b)</t>
  </si>
  <si>
    <t>4.4.(d) Citirea instrumentelor de măsură care nu se află sub controlul operatorului, pentru determinarea directă a unui set de date care nu se încadrează la punctul (b)</t>
  </si>
  <si>
    <t>4.4.(e) Citirea instrumentelor de măsură pentru determinarea indirectă a unui set de date, cu condiția stabilirii unei corelări adecvate între măsurători și setul de date în cauză, în conformitate cu punctul 3.4 din prezenta anexă</t>
  </si>
  <si>
    <t>4.4.(f) Alte metode, în special pentru datele istorice sau dacă operatorul nu poate identifica nicio altă sursă de date disponibilă</t>
  </si>
  <si>
    <t>4.5. (a) Citirea instrumentelor de măsură supuse controlului metrologic legal național sau a instrumentelor de măsură conforme cu cerințele Directivei 2014/31/UE sau ale Directivei 2014/32/UE</t>
  </si>
  <si>
    <t>4.5. (b) Citirea instrumentelor de măsură aflate sub controlul operatorului, pentru determinarea directă a unui set de date care nu se încadrează la punctul (a)</t>
  </si>
  <si>
    <t>4.5. (c) Citirea instrumentelor de măsură care nu se află sub controlul operatorului, pentru determinarea directă a unui set de date care nu se încadrează la punctul (a)</t>
  </si>
  <si>
    <t>4.5. (d) Citirea instrumentelor de măsură pentru determinarea indirectă a unui set de date, cu condiția stabilirii unei corelări adecvate între măsurători și setul de date în cauză, în conformitate cu punctul 3.4 din anexa VII (FAR)</t>
  </si>
  <si>
    <t>4.5. (e) Calculul unei valori reprezentative pentru determinarea cantităților nete de energie termică măsurabilă în conformitate cu metoda 3 de la secțiunea 7.2 din anexa VII (FAR)</t>
  </si>
  <si>
    <t>4.5. (f) Alte metode, în special pentru datele istorice sau dacă operatorul nu poate identifica nicio altă sursă de date disponibilă</t>
  </si>
  <si>
    <t>4.6. (a) Metodele de determinare a factorilor de calcul, prevăzute în planul de monitorizare aprobat în temeiul Regulamentului (UE) nr. 601/2012</t>
  </si>
  <si>
    <t>4.6. (b) Analize de laborator în conformitate cu secțiunea 6.1 din anexa VII (FAR)</t>
  </si>
  <si>
    <t>4.6. (c) Analizele de laborator simplificate, în conformitate cu secțiunea 6.2 din anexa VII (FAR)</t>
  </si>
  <si>
    <t>4.6. (d) Valorile constante bazate pe una dintre următoarele surse de date: factorii standard, valorile din literatura de specialitate, valorile specificate și garantate de furnizor</t>
  </si>
  <si>
    <t>4.6. (e) Valorile constante bazate pe una dintre următoarele surse de date: factori standard/stoichiometrici, valorile rezultate din analize, alte valori bazate pe dovezi științifice</t>
  </si>
  <si>
    <t>5. (a) prin măsurare continuă în procesul în care materialul este consumat sau produs</t>
  </si>
  <si>
    <t>5. (b) pe baza cumulării contorizărilor de cantități emise sau produse separat, luând în calcul variațiile semnificative de stoc</t>
  </si>
  <si>
    <t>7.2. Metoda 1: Utilizarea măsurătorilor</t>
  </si>
  <si>
    <t>7.2. Metoda 2: Utilizarea documentației</t>
  </si>
  <si>
    <t>7.2. Metoda 3: Calcularea unei valori reprezentative pe baza randamentului măsurat</t>
  </si>
  <si>
    <t>7.2. Metoda 4: Calcularea unei valori reprezentative pe baza randamentului de referință</t>
  </si>
  <si>
    <t>Directiva 2003/87/CE, modificată ultima dată prin Directiva (UE) 2023/959 (denumită în continuare „Directiva EU ETS”) prevede ca statele membre să aloce cu titlu gratuit certificate de emisii de gaze cu efect de seră pentru instalații pe baza unor măsuri comunitare integral armonizate [articolul 10a alineatul (1)]. Directiva poate fi descărcată la adresa:</t>
  </si>
  <si>
    <t>Aceasta este prima versiune publicată a modelului actualizat pentru perioada 2026-2030. Versiunea din 15 aprilie 2024.</t>
  </si>
  <si>
    <t xml:space="preserve">De exemplu, în cazul în care codul de identificare din registru este BE000000000123456, vă rugăm să introduceți aici 123456. Împreună cu statul membru selectat la punctul 2.b, acest cod de identificare din registru (ID unic) va fi afișat automat la punctul (f) de mai jos. </t>
  </si>
  <si>
    <t>Statutul privind expunerea la un risc semnificativ de relocare a emisiilor de dioxid de carbon („CL”) se bazează pe Regulamentul (UE) 2019/708.</t>
  </si>
  <si>
    <t>Pentru fiecare tip de abordare alternativă, pot exista maximum trei subinstalații, una expusă unui risc semnificativ de relocare a emisiilor de dioxid de carbon (departajate între cele acoperite și cele neacoperite de CBAM), celelalte neexpuse acestui risc.</t>
  </si>
  <si>
    <t>Prin derogare de la această regulă, pentru energia termică măsurabilă este definită o a patra subinstalație pentru termoficare.</t>
  </si>
  <si>
    <t>Statutul CBAM al subinstalației depinde dacă codurile NC ale mărfurilor produse sunt enumerate în anexa I la Regulamentul (UE) 2023/956.</t>
  </si>
  <si>
    <t>Toate fluxurile de energie și de materiale, în special fluxurile-sursă, energia termică măsurabilă și energia termică nemăsurabilă, energia electrică, după caz, și gazele reziduale</t>
  </si>
  <si>
    <t>Limitele subinstalațiilor, inclusiv distincția dintre subinstalațiile care deservesc sectoare considerate a fi expuse unui risc semnificativ de relocare a emisiilor de dioxid de carbon și subinstalațiile care deservesc alte sectoare, pe baza codurilor CAEN rev. 2 sau a codurilor PRODCOM 2010, precum și departajarea dintre mărfurile vizate și cele nevizate de CBAM.</t>
  </si>
  <si>
    <t>Lista subinstalațiilor pentru listele verticale:</t>
  </si>
  <si>
    <t>Vă rugăm să furnizați o trimitere la procedura prevăzută la articolul 22a alineatul (2) pentru punerea în aplicare a recomandărilor și, după caz, pentru demonstrarea aplicării condițiilor menționate la articolul 22a alineatul (1).</t>
  </si>
  <si>
    <t>Aportul de energie</t>
  </si>
  <si>
    <t>Fluxurile aportului de energie</t>
  </si>
  <si>
    <t>Punctul 1. cuprinde cantitatea aportului de combustibil și conținutul energetic corespunzător. În cazul în care este relevant și nu sunt incluse la punctul 1., metodele utilizate pentru a determina orice aport de materiale și conținutul energetic corespunzător al reacției exoterme trebuie furnizate la punctul 2. Metoda de cuantificare a consumului de energie electrică în scopul producerii de energie termică (de exemplu, cazane electrice, pompe de căldură).</t>
  </si>
  <si>
    <t>Conținutul energetic al combustibilului</t>
  </si>
  <si>
    <t>Intrare și ieșire de materiale (energie termică exotermă)</t>
  </si>
  <si>
    <t>Conținut energetic (energie termică exotermă)</t>
  </si>
  <si>
    <t>Consumul de energie electrică pentru producerea de energie termică</t>
  </si>
  <si>
    <t xml:space="preserve">1) În cazul în care instalația produce energie electrică, metodologia trebuie să acopere energia electrică produsă, energia electrică importată, exportată și consumată.
2) În cazul în care instalația nu produce energie electrică, numai metodologia pentru consum trebuie să fie acoperită mai jos. 
</t>
  </si>
  <si>
    <t>Descrierea metodologiei de trasare a produselor și mărfurilor fabricate</t>
  </si>
  <si>
    <t>Aceasta trebuie să includă metodologia privind modul de trasare a codurilor PRODCOM și NC relevante în conformitate cu secțiunea 9. din anexa VII (FAR).</t>
  </si>
  <si>
    <t>În conformitate cu secțiunea 2.5(f) din anexa IV la FAR, trebuie descris „consumul de energie electrică relevant”, luând în considerare limitele sistemului subinstalației, astfel cum figurează acestea în secțiunea 2 din anexa I la FAR. Pentru valorile de referință pentru produse care nu sunt enumerate în secțiunea 2 din anexa I, introducerea de date aici este opțională.</t>
  </si>
  <si>
    <t>Aportul de energie pentru această subinstalație și factorul de emisie relevant</t>
  </si>
  <si>
    <t>sursa de date utilizată pentru cuantificarea aportului de combustibil și a aportului de materiale (căldură exotermă) în conformitate cu secțiunea 4.4 din anexa VII la FAR.</t>
  </si>
  <si>
    <t>Aportul de combustibil și de materiale</t>
  </si>
  <si>
    <t>Aceasta trebuie să includă metodologia privind modul de trasare a codurilor PRODCOM și NC relevante în conformitate cu secțiunea 9 din anexa VII (FAR).</t>
  </si>
  <si>
    <t xml:space="preserve">Dacă ați exportat energie termică măsurabilă către instalații sau entități din afara EU ETS, vă rugăm să descrieți modul în care ați determinat stadiul de relocare a emisiilor de dioxid de carbon al proceselor în cadrul cărora s-a consumat această energie termică măsurabilă. În măsura posibilului, vă rugăm să faceți referire la entități și instalații și, acolo unde este fezabil, la subinstalațiile instalațiilor respective, și să furnizați codurile NC, CAEN și PRODCOM relevante
</t>
  </si>
  <si>
    <t>sursa de date utilizată pentru cuantificarea aportului de combustibil și a aportului de materiale (energie termică exotermă) în conformitate cu secțiunea 4.4 din anexa VII la FAR și a consumului de energie electrică pentru producerea de energie termică în conformitate cu secțiunea 4.5 din anexa VII la FAR.</t>
  </si>
  <si>
    <t>Energia termică produsă din energie electrică</t>
  </si>
  <si>
    <t>Fracția volumică a monoxidului de carbon</t>
  </si>
  <si>
    <t>Exportul real net de energie termică</t>
  </si>
  <si>
    <t>Emisiile directe reale (cu excepția celor legate de energia termică)</t>
  </si>
  <si>
    <t>Instalație pentru incinerarea deșeurilor municipale</t>
  </si>
  <si>
    <t>Rafinarea țițeiului</t>
  </si>
  <si>
    <t>Minereu de fier aglomerat</t>
  </si>
  <si>
    <t xml:space="preserve">Producerea fierului sau oțelului (topire primară sau secundară) inclusiv instalații pentru turnare continuă, cu o capacitate de producție mai mare de 2,5 tone pe oră </t>
  </si>
  <si>
    <t>Turnarea fierului, CBAM</t>
  </si>
  <si>
    <t>Turnarea fierului, non-CBAM</t>
  </si>
  <si>
    <t>Producerea de aluminiu primar sau alumină</t>
  </si>
  <si>
    <t>Uscarea sau calcinarea ghipsului sau fabricarea plăcilor din ipsos și a altor produse din ghips, cu o capacitate de producție de ghips calcinat sau de ghips secundar uscat de peste 20 de tone pe zi</t>
  </si>
  <si>
    <t>Producerea de negru de fum, implicând carbonizarea unor substanțe organice precum uleiurile, gudronul, reziduurile de cracare și de distilare, cu o capacitate de producție de peste 50 de tone pe zi</t>
  </si>
  <si>
    <t>Producerea de hidrogen (H2) și de gaze de sinteză, cu o capacitate de producție care depășește 5 tone pe zi</t>
  </si>
  <si>
    <t>Subinstalație cu referință pentru energie termică (RR | non-CBAM)</t>
  </si>
  <si>
    <t>Subinstalație cu referință pentru energie termică (non-RR | non-CBAM)</t>
  </si>
  <si>
    <t>Subinstalație cu referință pentru energie termică (RR | CBAM)</t>
  </si>
  <si>
    <t>Subinstalație de termoficare</t>
  </si>
  <si>
    <t>Subinstalație cu referință pentru combustibil (RR | non-CBAM)</t>
  </si>
  <si>
    <t>Subinstalație cu referință pentru combustibil (non-RR | non-CBAM)</t>
  </si>
  <si>
    <t>Subinstalație cu referință pentru combustibil (RR | CBAM)</t>
  </si>
  <si>
    <t>Subinstalație a emisiilor de proces (RR | non-CBAM)</t>
  </si>
  <si>
    <t>Subinstalație a emisiilor de proces (non-RR | non-CBAM)</t>
  </si>
  <si>
    <t>Subinstalație a emisiilor de proces (RR | CBAM)</t>
  </si>
  <si>
    <t>4.4.(a) Metodele prevăzute în planul de monitorizare aprobat în temeiul Regulamentului (UE) 2018/2066</t>
  </si>
  <si>
    <t>4.6. (a) Metodele de determinare a factorilor de calcul, prevăzute în planul de monitorizare aprobat în temeiul Regulamentului (UE) 2018/2066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</si>
</sst>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 ;[Red]\-#,##0\ "/>
    <numFmt numFmtId="165" formatCode="0.000"/>
    <numFmt numFmtId="166" formatCode="0.0"/>
  </numFmts>
  <fonts count="72" x14ac:knownFonts="1">
    <font>
      <sz val="11"/>
      <color theme="1"/>
      <name val="Calibri"/>
      <family val="2"/>
      <scheme val="minor"/>
    </font>
    <font>
      <sz val="10"/>
      <name val="Arial"/>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3"/>
      <name val="Arial"/>
      <family val="2"/>
    </font>
    <font>
      <sz val="11"/>
      <color theme="1"/>
      <name val="Arial"/>
      <family val="2"/>
    </font>
    <font>
      <b/>
      <sz val="14"/>
      <name val="Arial"/>
      <family val="2"/>
    </font>
    <font>
      <b/>
      <sz val="12"/>
      <color indexed="9"/>
      <name val="Arial"/>
      <family val="2"/>
    </font>
    <font>
      <b/>
      <sz val="11"/>
      <color indexed="62"/>
      <name val="Arial"/>
      <family val="2"/>
    </font>
    <font>
      <i/>
      <sz val="8"/>
      <color indexed="62"/>
      <name val="Arial"/>
      <family val="2"/>
    </font>
    <font>
      <b/>
      <sz val="11"/>
      <color indexed="18"/>
      <name val="Arial"/>
      <family val="2"/>
    </font>
    <font>
      <sz val="10"/>
      <color indexed="10"/>
      <name val="Arial"/>
      <family val="2"/>
    </font>
    <font>
      <b/>
      <i/>
      <sz val="8"/>
      <color indexed="62"/>
      <name val="Arial"/>
      <family val="2"/>
    </font>
    <font>
      <b/>
      <i/>
      <sz val="10"/>
      <color indexed="62"/>
      <name val="Arial"/>
      <family val="2"/>
    </font>
    <font>
      <sz val="8"/>
      <name val="Arial"/>
      <family val="2"/>
    </font>
    <font>
      <b/>
      <sz val="10"/>
      <color indexed="62"/>
      <name val="Arial"/>
      <family val="2"/>
    </font>
    <font>
      <i/>
      <sz val="8"/>
      <color indexed="18"/>
      <name val="Arial"/>
      <family val="2"/>
    </font>
    <font>
      <sz val="10"/>
      <name val="Arial"/>
      <family val="2"/>
    </font>
    <font>
      <i/>
      <sz val="10"/>
      <name val="Arial"/>
      <family val="2"/>
    </font>
    <font>
      <b/>
      <sz val="11"/>
      <name val="Arial"/>
      <family val="2"/>
    </font>
    <font>
      <u/>
      <sz val="10"/>
      <color indexed="12"/>
      <name val="Arial"/>
      <family val="2"/>
    </font>
    <font>
      <b/>
      <u/>
      <sz val="10"/>
      <color indexed="12"/>
      <name val="Arial"/>
      <family val="2"/>
    </font>
    <font>
      <sz val="9"/>
      <name val="Times New Roman"/>
      <family val="1"/>
    </font>
    <font>
      <sz val="10"/>
      <color theme="1"/>
      <name val="Arial"/>
      <family val="2"/>
    </font>
    <font>
      <sz val="8"/>
      <color theme="1"/>
      <name val="Arial"/>
      <family val="2"/>
    </font>
    <font>
      <b/>
      <sz val="11"/>
      <color theme="1"/>
      <name val="Arial"/>
      <family val="2"/>
    </font>
    <font>
      <u/>
      <sz val="10"/>
      <name val="Arial"/>
      <family val="2"/>
    </font>
    <font>
      <sz val="10"/>
      <name val="Arial"/>
      <family val="2"/>
    </font>
    <font>
      <b/>
      <u/>
      <sz val="10"/>
      <color indexed="62"/>
      <name val="Arial"/>
      <family val="2"/>
    </font>
    <font>
      <b/>
      <u/>
      <sz val="20"/>
      <color indexed="62"/>
      <name val="Arial"/>
      <family val="2"/>
    </font>
    <font>
      <sz val="10"/>
      <color indexed="12"/>
      <name val="Arial"/>
      <family val="2"/>
    </font>
    <font>
      <b/>
      <i/>
      <sz val="22"/>
      <color rgb="FFFF0000"/>
      <name val="Arial"/>
      <family val="2"/>
    </font>
    <font>
      <sz val="10"/>
      <color indexed="18"/>
      <name val="Arial"/>
      <family val="2"/>
    </font>
    <font>
      <b/>
      <sz val="10"/>
      <color indexed="18"/>
      <name val="Arial"/>
      <family val="2"/>
    </font>
    <font>
      <sz val="14"/>
      <color rgb="FFFF0000"/>
      <name val="Arial"/>
      <family val="2"/>
    </font>
    <font>
      <u/>
      <sz val="10"/>
      <color indexed="62"/>
      <name val="Arial"/>
      <family val="2"/>
    </font>
    <font>
      <sz val="10"/>
      <color indexed="62"/>
      <name val="Arial"/>
      <family val="2"/>
    </font>
    <font>
      <b/>
      <sz val="12"/>
      <name val="Arial"/>
      <family val="2"/>
    </font>
    <font>
      <b/>
      <sz val="9"/>
      <name val="Arial"/>
      <family val="2"/>
    </font>
    <font>
      <sz val="9"/>
      <name val="Arial"/>
      <family val="2"/>
    </font>
    <font>
      <sz val="10"/>
      <color indexed="48"/>
      <name val="Arial"/>
      <family val="2"/>
    </font>
    <font>
      <i/>
      <sz val="8"/>
      <name val="Arial"/>
      <family val="2"/>
    </font>
    <font>
      <b/>
      <sz val="8"/>
      <name val="Arial"/>
      <family val="2"/>
    </font>
    <font>
      <b/>
      <sz val="10"/>
      <color indexed="10"/>
      <name val="Arial"/>
      <family val="2"/>
    </font>
    <font>
      <b/>
      <sz val="8"/>
      <color indexed="62"/>
      <name val="Arial"/>
      <family val="2"/>
    </font>
    <font>
      <sz val="8"/>
      <color indexed="62"/>
      <name val="Arial"/>
      <family val="2"/>
    </font>
    <font>
      <sz val="10"/>
      <name val="Arial"/>
      <family val="2"/>
    </font>
    <font>
      <b/>
      <sz val="10"/>
      <color indexed="12"/>
      <name val="Arial"/>
      <family val="2"/>
    </font>
    <font>
      <sz val="9"/>
      <color indexed="81"/>
      <name val="Tahoma"/>
      <family val="2"/>
    </font>
    <font>
      <u/>
      <sz val="10"/>
      <color rgb="FF0000FF"/>
      <name val="Arial"/>
      <family val="2"/>
    </font>
    <font>
      <b/>
      <sz val="10"/>
      <color theme="1"/>
      <name val="Arial"/>
      <family val="2"/>
    </font>
    <font>
      <b/>
      <i/>
      <sz val="10"/>
      <color theme="0"/>
      <name val="Arial"/>
      <family val="2"/>
    </font>
    <font>
      <u/>
      <sz val="8"/>
      <color indexed="12"/>
      <name val="Arial"/>
      <family val="2"/>
    </font>
    <font>
      <i/>
      <sz val="10"/>
      <color indexed="62"/>
      <name val="Arial"/>
      <family val="2"/>
    </font>
    <font>
      <b/>
      <sz val="9"/>
      <color indexed="81"/>
      <name val="Segoe UI"/>
      <family val="2"/>
    </font>
  </fonts>
  <fills count="50">
    <fill>
      <patternFill patternType="none"/>
    </fill>
    <fill>
      <patternFill patternType="gray125"/>
    </fill>
    <fill>
      <patternFill patternType="solid">
        <fgColor rgb="FFFFFF00"/>
        <bgColor indexed="64"/>
      </patternFill>
    </fill>
    <fill>
      <patternFill patternType="solid">
        <fgColor indexed="55"/>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2"/>
        <bgColor indexed="64"/>
      </patternFill>
    </fill>
    <fill>
      <patternFill patternType="solid">
        <fgColor indexed="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CCFFFF"/>
        <bgColor indexed="64"/>
      </patternFill>
    </fill>
    <fill>
      <patternFill patternType="solid">
        <fgColor indexed="55"/>
        <bgColor indexed="64"/>
      </patternFill>
    </fill>
    <fill>
      <patternFill patternType="solid">
        <fgColor indexed="27"/>
        <bgColor indexed="64"/>
      </patternFill>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
      <patternFill patternType="solid">
        <fgColor indexed="11"/>
        <bgColor indexed="64"/>
      </patternFill>
    </fill>
    <fill>
      <patternFill patternType="solid">
        <fgColor rgb="FFFF0000"/>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lightUp">
        <bgColor indexed="9"/>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bgColor indexed="64"/>
      </patternFill>
    </fill>
  </fills>
  <borders count="10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12"/>
      </top>
      <bottom/>
      <diagonal/>
    </border>
    <border>
      <left style="thin">
        <color indexed="64"/>
      </left>
      <right/>
      <top style="medium">
        <color indexed="64"/>
      </top>
      <bottom/>
      <diagonal/>
    </border>
    <border>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107">
    <xf numFmtId="0" fontId="0" fillId="0" borderId="0"/>
    <xf numFmtId="0" fontId="1"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7" fillId="11" borderId="4" applyNumberFormat="0" applyAlignment="0" applyProtection="0"/>
    <xf numFmtId="0" fontId="6" fillId="8" borderId="0" applyNumberFormat="0" applyBorder="0" applyAlignment="0" applyProtection="0"/>
    <xf numFmtId="0" fontId="7" fillId="11" borderId="5" applyNumberFormat="0" applyAlignment="0" applyProtection="0"/>
    <xf numFmtId="0" fontId="7" fillId="11" borderId="5" applyNumberFormat="0" applyAlignment="0" applyProtection="0"/>
    <xf numFmtId="0" fontId="8" fillId="3" borderId="6" applyNumberFormat="0" applyAlignment="0" applyProtection="0"/>
    <xf numFmtId="0" fontId="14" fillId="4" borderId="5" applyNumberFormat="0" applyAlignment="0" applyProtection="0"/>
    <xf numFmtId="0" fontId="19"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5" applyNumberFormat="0" applyAlignment="0" applyProtection="0"/>
    <xf numFmtId="0" fontId="15" fillId="0" borderId="11" applyNumberFormat="0" applyFill="0" applyAlignment="0" applyProtection="0"/>
    <xf numFmtId="0" fontId="16" fillId="13" borderId="0" applyNumberFormat="0" applyBorder="0" applyAlignment="0" applyProtection="0"/>
    <xf numFmtId="0" fontId="3" fillId="5" borderId="12" applyNumberFormat="0" applyFont="0" applyAlignment="0" applyProtection="0"/>
    <xf numFmtId="0" fontId="2" fillId="5" borderId="12" applyNumberFormat="0" applyFont="0" applyAlignment="0" applyProtection="0"/>
    <xf numFmtId="0" fontId="17" fillId="11" borderId="4" applyNumberFormat="0" applyAlignment="0" applyProtection="0"/>
    <xf numFmtId="9" fontId="3" fillId="0" borderId="0" applyFont="0" applyFill="0" applyBorder="0" applyAlignment="0" applyProtection="0"/>
    <xf numFmtId="0" fontId="6" fillId="8" borderId="0" applyNumberFormat="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8"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3" borderId="6" applyNumberFormat="0" applyAlignment="0" applyProtection="0"/>
    <xf numFmtId="0" fontId="1" fillId="5" borderId="12" applyNumberFormat="0" applyFont="0" applyAlignment="0" applyProtection="0"/>
    <xf numFmtId="9" fontId="1" fillId="0" borderId="0" applyFont="0" applyFill="0" applyBorder="0" applyAlignment="0" applyProtection="0"/>
    <xf numFmtId="0" fontId="34" fillId="0" borderId="0"/>
    <xf numFmtId="0" fontId="37" fillId="0" borderId="0" applyNumberFormat="0" applyFill="0" applyBorder="0" applyAlignment="0" applyProtection="0">
      <alignment vertical="top"/>
      <protection locked="0"/>
    </xf>
    <xf numFmtId="0" fontId="1" fillId="0" borderId="0" applyNumberFormat="0" applyFont="0" applyFill="0" applyBorder="0" applyProtection="0">
      <alignment horizontal="left" vertical="center" indent="5"/>
    </xf>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xf numFmtId="0" fontId="1" fillId="0" borderId="0"/>
    <xf numFmtId="4" fontId="39" fillId="0" borderId="0"/>
    <xf numFmtId="0" fontId="44" fillId="0" borderId="0"/>
    <xf numFmtId="0" fontId="63" fillId="0" borderId="0"/>
    <xf numFmtId="0" fontId="2" fillId="0" borderId="0"/>
  </cellStyleXfs>
  <cellXfs count="1191">
    <xf numFmtId="0" fontId="0" fillId="0" borderId="0" xfId="0"/>
    <xf numFmtId="0" fontId="4" fillId="0" borderId="13" xfId="1" applyFont="1" applyBorder="1" applyProtection="1"/>
    <xf numFmtId="0" fontId="23" fillId="26" borderId="0" xfId="0" applyNumberFormat="1" applyFont="1" applyFill="1" applyBorder="1" applyAlignment="1" applyProtection="1">
      <alignment vertical="top"/>
    </xf>
    <xf numFmtId="164" fontId="1" fillId="26" borderId="26" xfId="1" applyNumberFormat="1" applyFont="1" applyFill="1" applyBorder="1" applyAlignment="1" applyProtection="1">
      <alignment horizontal="right" vertical="top"/>
    </xf>
    <xf numFmtId="0" fontId="4" fillId="26" borderId="29" xfId="1" applyNumberFormat="1" applyFont="1" applyFill="1" applyBorder="1" applyAlignment="1" applyProtection="1">
      <alignment horizontal="right" wrapText="1"/>
    </xf>
    <xf numFmtId="0" fontId="1" fillId="0" borderId="0" xfId="1" applyProtection="1"/>
    <xf numFmtId="164" fontId="1" fillId="26" borderId="21" xfId="1" applyNumberFormat="1" applyFont="1" applyFill="1" applyBorder="1" applyAlignment="1" applyProtection="1">
      <alignment horizontal="right" vertical="top"/>
    </xf>
    <xf numFmtId="164" fontId="1" fillId="26" borderId="23" xfId="1" applyNumberFormat="1" applyFont="1" applyFill="1" applyBorder="1" applyAlignment="1" applyProtection="1">
      <alignment horizontal="right" vertical="top"/>
    </xf>
    <xf numFmtId="0" fontId="4" fillId="26" borderId="28" xfId="1" applyNumberFormat="1" applyFont="1" applyFill="1" applyBorder="1" applyAlignment="1" applyProtection="1">
      <alignment horizontal="right" wrapText="1"/>
    </xf>
    <xf numFmtId="0" fontId="1" fillId="26"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left" vertical="top"/>
    </xf>
    <xf numFmtId="0" fontId="21" fillId="25" borderId="0" xfId="1" applyFont="1" applyFill="1" applyProtection="1"/>
    <xf numFmtId="15" fontId="1" fillId="26" borderId="0" xfId="0" applyNumberFormat="1" applyFont="1" applyFill="1" applyBorder="1" applyAlignment="1" applyProtection="1">
      <alignment vertical="top"/>
    </xf>
    <xf numFmtId="0" fontId="4" fillId="26" borderId="0" xfId="1" applyFont="1" applyFill="1" applyAlignment="1" applyProtection="1">
      <alignment horizontal="center" vertical="top"/>
    </xf>
    <xf numFmtId="0" fontId="1" fillId="26" borderId="0" xfId="1" applyNumberFormat="1" applyFont="1" applyFill="1" applyBorder="1" applyAlignment="1" applyProtection="1">
      <alignment vertical="top"/>
    </xf>
    <xf numFmtId="0" fontId="26" fillId="26" borderId="0" xfId="1" quotePrefix="1" applyFont="1" applyFill="1" applyAlignment="1" applyProtection="1">
      <alignment horizontal="right" vertical="top"/>
    </xf>
    <xf numFmtId="0" fontId="1" fillId="26" borderId="0" xfId="1" applyFont="1" applyFill="1" applyAlignment="1" applyProtection="1">
      <alignment horizontal="center" vertical="top"/>
    </xf>
    <xf numFmtId="0" fontId="4" fillId="26" borderId="0" xfId="0" applyFont="1" applyFill="1" applyAlignment="1" applyProtection="1">
      <alignment vertical="top"/>
    </xf>
    <xf numFmtId="0" fontId="1" fillId="0" borderId="0" xfId="0" applyNumberFormat="1" applyFont="1" applyFill="1" applyBorder="1" applyAlignment="1" applyProtection="1">
      <alignment vertical="top"/>
    </xf>
    <xf numFmtId="0" fontId="1" fillId="32" borderId="0" xfId="0" applyNumberFormat="1" applyFont="1" applyFill="1" applyBorder="1" applyAlignment="1" applyProtection="1">
      <alignment vertical="top"/>
    </xf>
    <xf numFmtId="0" fontId="1" fillId="26" borderId="0" xfId="0" applyFont="1" applyFill="1" applyAlignment="1" applyProtection="1"/>
    <xf numFmtId="0" fontId="1" fillId="36" borderId="0" xfId="0" applyNumberFormat="1" applyFont="1" applyFill="1" applyBorder="1" applyAlignment="1" applyProtection="1">
      <alignment vertical="top"/>
    </xf>
    <xf numFmtId="0" fontId="4" fillId="26" borderId="0" xfId="0" applyFont="1" applyFill="1" applyBorder="1" applyAlignment="1" applyProtection="1">
      <alignment vertical="top"/>
    </xf>
    <xf numFmtId="0" fontId="1" fillId="34" borderId="0" xfId="86" applyFont="1" applyFill="1" applyAlignment="1" applyProtection="1">
      <alignment horizontal="right" vertical="center"/>
    </xf>
    <xf numFmtId="0" fontId="1" fillId="28" borderId="0" xfId="0" applyNumberFormat="1" applyFont="1" applyFill="1" applyBorder="1" applyAlignment="1" applyProtection="1">
      <alignment vertical="top"/>
    </xf>
    <xf numFmtId="0" fontId="1" fillId="28" borderId="0" xfId="0" applyFont="1" applyFill="1" applyAlignment="1" applyProtection="1"/>
    <xf numFmtId="15"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right" vertical="top"/>
    </xf>
    <xf numFmtId="0" fontId="4" fillId="26" borderId="32" xfId="1" applyNumberFormat="1" applyFont="1" applyFill="1" applyBorder="1" applyAlignment="1" applyProtection="1">
      <alignment wrapText="1"/>
    </xf>
    <xf numFmtId="0" fontId="4" fillId="26" borderId="16" xfId="0" applyNumberFormat="1" applyFont="1" applyFill="1" applyBorder="1" applyAlignment="1" applyProtection="1">
      <alignment vertical="top" wrapText="1"/>
    </xf>
    <xf numFmtId="0" fontId="1" fillId="32" borderId="16" xfId="1" applyNumberFormat="1" applyFont="1" applyFill="1" applyBorder="1" applyAlignment="1" applyProtection="1">
      <alignment horizontal="center" vertical="top" wrapText="1"/>
    </xf>
    <xf numFmtId="0" fontId="1" fillId="32" borderId="16" xfId="1" applyNumberFormat="1" applyFont="1" applyFill="1" applyBorder="1" applyAlignment="1" applyProtection="1">
      <alignment horizontal="center" vertical="top"/>
    </xf>
    <xf numFmtId="0" fontId="1" fillId="32" borderId="33" xfId="0" applyNumberFormat="1" applyFont="1" applyFill="1" applyBorder="1" applyAlignment="1" applyProtection="1">
      <alignment horizontal="center" vertical="top"/>
    </xf>
    <xf numFmtId="0" fontId="1" fillId="32" borderId="34" xfId="0" applyNumberFormat="1" applyFont="1" applyFill="1" applyBorder="1" applyAlignment="1" applyProtection="1">
      <alignment horizontal="center" vertical="top"/>
    </xf>
    <xf numFmtId="0" fontId="1" fillId="32" borderId="35" xfId="0" applyNumberFormat="1" applyFont="1" applyFill="1" applyBorder="1" applyAlignment="1" applyProtection="1">
      <alignment horizontal="center" vertical="top"/>
    </xf>
    <xf numFmtId="164" fontId="1" fillId="32" borderId="33" xfId="0" applyNumberFormat="1" applyFont="1" applyFill="1" applyBorder="1" applyAlignment="1" applyProtection="1">
      <alignment horizontal="center" vertical="top"/>
    </xf>
    <xf numFmtId="0" fontId="4" fillId="36" borderId="0" xfId="0" applyNumberFormat="1" applyFont="1" applyFill="1" applyBorder="1" applyAlignment="1" applyProtection="1">
      <alignment vertical="top"/>
    </xf>
    <xf numFmtId="0" fontId="4" fillId="26" borderId="16" xfId="0" applyNumberFormat="1" applyFont="1" applyFill="1" applyBorder="1" applyAlignment="1" applyProtection="1">
      <alignment vertical="top"/>
    </xf>
    <xf numFmtId="0" fontId="1" fillId="26" borderId="0" xfId="0" applyNumberFormat="1" applyFont="1" applyFill="1" applyBorder="1" applyAlignment="1" applyProtection="1">
      <alignment vertical="top"/>
    </xf>
    <xf numFmtId="0" fontId="26" fillId="36" borderId="0" xfId="0" quotePrefix="1" applyFont="1" applyFill="1" applyAlignment="1" applyProtection="1">
      <alignment horizontal="right" vertical="top" wrapText="1"/>
    </xf>
    <xf numFmtId="0" fontId="1" fillId="26" borderId="0" xfId="0" applyFont="1" applyFill="1" applyAlignment="1" applyProtection="1">
      <alignment vertical="top"/>
    </xf>
    <xf numFmtId="0" fontId="4" fillId="26" borderId="0" xfId="0" applyFont="1" applyFill="1" applyAlignment="1" applyProtection="1">
      <alignment horizontal="center" vertical="top"/>
    </xf>
    <xf numFmtId="0" fontId="1" fillId="32" borderId="0" xfId="0" applyFont="1" applyFill="1" applyAlignment="1" applyProtection="1"/>
    <xf numFmtId="0" fontId="4" fillId="0" borderId="0" xfId="1" applyFont="1" applyProtection="1"/>
    <xf numFmtId="0" fontId="1" fillId="0" borderId="64" xfId="1" applyBorder="1" applyProtection="1"/>
    <xf numFmtId="0" fontId="1" fillId="40" borderId="65" xfId="1" applyFill="1" applyBorder="1" applyProtection="1"/>
    <xf numFmtId="0" fontId="1" fillId="0" borderId="66" xfId="1" applyBorder="1" applyProtection="1"/>
    <xf numFmtId="14" fontId="1" fillId="41" borderId="67" xfId="1" applyNumberFormat="1" applyFill="1" applyBorder="1" applyAlignment="1" applyProtection="1">
      <alignment horizontal="left"/>
    </xf>
    <xf numFmtId="0" fontId="1" fillId="29" borderId="44" xfId="1" applyFill="1" applyBorder="1" applyProtection="1"/>
    <xf numFmtId="0" fontId="1" fillId="29" borderId="68" xfId="1" applyFill="1" applyBorder="1" applyProtection="1"/>
    <xf numFmtId="0" fontId="1" fillId="29" borderId="46" xfId="1" applyFill="1" applyBorder="1" applyProtection="1"/>
    <xf numFmtId="0" fontId="1" fillId="0" borderId="69" xfId="1" applyBorder="1" applyProtection="1"/>
    <xf numFmtId="0" fontId="1" fillId="42" borderId="70" xfId="1" applyFill="1" applyBorder="1" applyProtection="1"/>
    <xf numFmtId="0" fontId="1" fillId="0" borderId="71" xfId="1" applyBorder="1" applyProtection="1"/>
    <xf numFmtId="0" fontId="1" fillId="43" borderId="72" xfId="1" applyFill="1" applyBorder="1" applyProtection="1"/>
    <xf numFmtId="0" fontId="4" fillId="0" borderId="0" xfId="1" applyFont="1" applyBorder="1" applyProtection="1"/>
    <xf numFmtId="0" fontId="1" fillId="40" borderId="0" xfId="1" applyFont="1" applyFill="1" applyProtection="1"/>
    <xf numFmtId="0" fontId="1" fillId="40" borderId="0" xfId="1" applyFill="1" applyProtection="1"/>
    <xf numFmtId="0" fontId="1" fillId="40" borderId="0" xfId="1" applyFont="1" applyFill="1" applyBorder="1" applyProtection="1"/>
    <xf numFmtId="0" fontId="1" fillId="0" borderId="0" xfId="1" applyFill="1" applyBorder="1" applyProtection="1"/>
    <xf numFmtId="0" fontId="4" fillId="0" borderId="1" xfId="1" applyFont="1" applyBorder="1" applyProtection="1"/>
    <xf numFmtId="0" fontId="4" fillId="0" borderId="2" xfId="1" applyFont="1" applyBorder="1" applyProtection="1"/>
    <xf numFmtId="0" fontId="1" fillId="0" borderId="3" xfId="1" applyBorder="1" applyProtection="1"/>
    <xf numFmtId="14" fontId="1" fillId="41" borderId="73" xfId="1" applyNumberFormat="1" applyFill="1" applyBorder="1" applyAlignment="1" applyProtection="1">
      <alignment horizontal="center"/>
    </xf>
    <xf numFmtId="0" fontId="1" fillId="29" borderId="73" xfId="1" applyFill="1" applyBorder="1" applyProtection="1"/>
    <xf numFmtId="0" fontId="1" fillId="29" borderId="39" xfId="1" applyFont="1" applyFill="1" applyBorder="1" applyProtection="1"/>
    <xf numFmtId="0" fontId="1" fillId="29" borderId="40" xfId="1" applyFill="1" applyBorder="1" applyProtection="1"/>
    <xf numFmtId="14" fontId="1" fillId="41" borderId="36" xfId="1" applyNumberFormat="1" applyFill="1" applyBorder="1" applyAlignment="1" applyProtection="1">
      <alignment horizontal="center"/>
    </xf>
    <xf numFmtId="0" fontId="1" fillId="29" borderId="36" xfId="1" applyFill="1" applyBorder="1" applyProtection="1"/>
    <xf numFmtId="0" fontId="1" fillId="29" borderId="38" xfId="1" applyFont="1" applyFill="1" applyBorder="1" applyProtection="1"/>
    <xf numFmtId="0" fontId="1" fillId="29" borderId="29" xfId="1" applyFill="1" applyBorder="1" applyProtection="1"/>
    <xf numFmtId="0" fontId="1" fillId="29" borderId="38" xfId="1" applyFill="1" applyBorder="1" applyProtection="1"/>
    <xf numFmtId="14" fontId="1" fillId="41" borderId="31" xfId="1" applyNumberFormat="1" applyFill="1" applyBorder="1" applyAlignment="1" applyProtection="1">
      <alignment horizontal="center"/>
    </xf>
    <xf numFmtId="0" fontId="1" fillId="29" borderId="31" xfId="1" applyFill="1" applyBorder="1" applyProtection="1"/>
    <xf numFmtId="0" fontId="1" fillId="29" borderId="32" xfId="1" applyFill="1" applyBorder="1" applyProtection="1"/>
    <xf numFmtId="0" fontId="1" fillId="29" borderId="28" xfId="1" applyFill="1" applyBorder="1" applyProtection="1"/>
    <xf numFmtId="0" fontId="1" fillId="42" borderId="0" xfId="1" applyFill="1" applyProtection="1"/>
    <xf numFmtId="0" fontId="4" fillId="0" borderId="0" xfId="1" applyFont="1" applyFill="1" applyProtection="1"/>
    <xf numFmtId="0" fontId="1" fillId="43" borderId="0" xfId="1" applyFont="1" applyFill="1" applyBorder="1" applyAlignment="1" applyProtection="1">
      <alignment horizontal="left" vertical="top" wrapText="1"/>
    </xf>
    <xf numFmtId="0" fontId="1" fillId="39" borderId="16" xfId="0" applyNumberFormat="1" applyFont="1" applyFill="1" applyBorder="1" applyAlignment="1" applyProtection="1">
      <alignment horizontal="center" vertical="top"/>
    </xf>
    <xf numFmtId="0" fontId="40" fillId="35" borderId="16" xfId="0" applyFont="1" applyFill="1" applyBorder="1" applyAlignment="1" applyProtection="1">
      <alignment vertical="center"/>
    </xf>
    <xf numFmtId="0" fontId="44" fillId="26" borderId="0" xfId="104" applyFill="1" applyBorder="1" applyProtection="1"/>
    <xf numFmtId="0" fontId="45" fillId="26" borderId="0" xfId="104" applyFont="1" applyFill="1" applyBorder="1" applyProtection="1"/>
    <xf numFmtId="0" fontId="46" fillId="26" borderId="0" xfId="104" applyFont="1" applyFill="1" applyBorder="1" applyProtection="1"/>
    <xf numFmtId="0" fontId="44" fillId="26" borderId="0" xfId="104" applyFill="1" applyBorder="1" applyAlignment="1" applyProtection="1">
      <alignment vertical="top"/>
    </xf>
    <xf numFmtId="0" fontId="23" fillId="26" borderId="0" xfId="104" applyFont="1" applyFill="1" applyBorder="1" applyAlignment="1" applyProtection="1">
      <alignment vertical="top"/>
    </xf>
    <xf numFmtId="0" fontId="47" fillId="26" borderId="0" xfId="104" applyFont="1" applyFill="1" applyBorder="1" applyAlignment="1" applyProtection="1">
      <alignment horizontal="center" vertical="top"/>
    </xf>
    <xf numFmtId="0" fontId="1" fillId="26" borderId="0" xfId="104" applyFont="1" applyFill="1" applyBorder="1" applyAlignment="1" applyProtection="1"/>
    <xf numFmtId="0" fontId="1" fillId="26" borderId="0" xfId="104" applyFont="1" applyFill="1" applyBorder="1" applyAlignment="1" applyProtection="1">
      <alignment horizontal="center" vertical="top"/>
    </xf>
    <xf numFmtId="0" fontId="37" fillId="26" borderId="0" xfId="87" applyFill="1" applyBorder="1" applyAlignment="1" applyProtection="1">
      <alignment horizontal="center" vertical="top"/>
    </xf>
    <xf numFmtId="0" fontId="1" fillId="26" borderId="0" xfId="104" applyFont="1" applyFill="1" applyBorder="1" applyAlignment="1" applyProtection="1">
      <alignment vertical="top"/>
    </xf>
    <xf numFmtId="0" fontId="48" fillId="26" borderId="0" xfId="104" applyFont="1" applyFill="1" applyBorder="1" applyProtection="1"/>
    <xf numFmtId="0" fontId="44" fillId="26" borderId="77" xfId="104" applyFill="1" applyBorder="1" applyAlignment="1" applyProtection="1">
      <alignment vertical="top"/>
    </xf>
    <xf numFmtId="0" fontId="44" fillId="26" borderId="78" xfId="104" applyFill="1" applyBorder="1" applyAlignment="1" applyProtection="1">
      <alignment vertical="top"/>
    </xf>
    <xf numFmtId="0" fontId="44" fillId="26" borderId="79" xfId="104" applyFill="1" applyBorder="1" applyAlignment="1" applyProtection="1">
      <alignment vertical="top"/>
    </xf>
    <xf numFmtId="0" fontId="44" fillId="29" borderId="78" xfId="104" applyFill="1" applyBorder="1" applyAlignment="1" applyProtection="1">
      <alignment vertical="top"/>
    </xf>
    <xf numFmtId="0" fontId="44" fillId="29" borderId="80" xfId="104" applyFill="1" applyBorder="1" applyAlignment="1" applyProtection="1">
      <alignment vertical="top"/>
    </xf>
    <xf numFmtId="0" fontId="44" fillId="26" borderId="52" xfId="104" applyFill="1" applyBorder="1" applyAlignment="1" applyProtection="1">
      <alignment vertical="top"/>
    </xf>
    <xf numFmtId="0" fontId="44" fillId="26" borderId="53" xfId="104" applyFill="1" applyBorder="1" applyAlignment="1" applyProtection="1">
      <alignment vertical="top"/>
    </xf>
    <xf numFmtId="0" fontId="44" fillId="26" borderId="81" xfId="104" applyFill="1" applyBorder="1" applyAlignment="1" applyProtection="1">
      <alignment vertical="top"/>
    </xf>
    <xf numFmtId="0" fontId="44" fillId="29" borderId="53" xfId="104" applyFill="1" applyBorder="1" applyAlignment="1" applyProtection="1">
      <alignment vertical="top"/>
    </xf>
    <xf numFmtId="0" fontId="44" fillId="29" borderId="54" xfId="104" applyFill="1" applyBorder="1" applyAlignment="1" applyProtection="1">
      <alignment vertical="top"/>
    </xf>
    <xf numFmtId="0" fontId="4" fillId="26" borderId="0" xfId="104" applyFont="1" applyFill="1" applyBorder="1" applyAlignment="1" applyProtection="1">
      <alignment vertical="top"/>
    </xf>
    <xf numFmtId="0" fontId="44" fillId="26" borderId="82" xfId="104" applyFill="1" applyBorder="1" applyAlignment="1" applyProtection="1">
      <alignment vertical="top"/>
    </xf>
    <xf numFmtId="0" fontId="44" fillId="26" borderId="14" xfId="104" applyFill="1" applyBorder="1" applyAlignment="1" applyProtection="1">
      <alignment vertical="top"/>
    </xf>
    <xf numFmtId="0" fontId="44" fillId="26" borderId="21" xfId="104" applyFill="1" applyBorder="1" applyAlignment="1" applyProtection="1">
      <alignment vertical="top"/>
    </xf>
    <xf numFmtId="0" fontId="44" fillId="29" borderId="14" xfId="104" applyFill="1" applyBorder="1" applyAlignment="1" applyProtection="1">
      <alignment vertical="top"/>
    </xf>
    <xf numFmtId="0" fontId="44" fillId="29" borderId="60" xfId="104" applyFill="1" applyBorder="1" applyAlignment="1" applyProtection="1">
      <alignment vertical="top"/>
    </xf>
    <xf numFmtId="0" fontId="1" fillId="26" borderId="83" xfId="104" applyFont="1" applyFill="1" applyBorder="1" applyProtection="1"/>
    <xf numFmtId="0" fontId="44" fillId="26" borderId="61" xfId="104" applyFill="1" applyBorder="1" applyAlignment="1" applyProtection="1">
      <alignment vertical="top"/>
    </xf>
    <xf numFmtId="0" fontId="44" fillId="26" borderId="62" xfId="104" applyFill="1" applyBorder="1" applyAlignment="1" applyProtection="1">
      <alignment vertical="top"/>
    </xf>
    <xf numFmtId="0" fontId="44" fillId="31" borderId="61" xfId="104" applyFill="1" applyBorder="1" applyAlignment="1" applyProtection="1">
      <alignment vertical="top"/>
    </xf>
    <xf numFmtId="0" fontId="44" fillId="31" borderId="63" xfId="104" applyFill="1" applyBorder="1" applyAlignment="1" applyProtection="1">
      <alignment vertical="top"/>
    </xf>
    <xf numFmtId="0" fontId="44" fillId="26" borderId="0" xfId="104" applyFill="1" applyBorder="1" applyAlignment="1" applyProtection="1">
      <alignment horizontal="center" vertical="top"/>
    </xf>
    <xf numFmtId="0" fontId="44" fillId="26" borderId="13" xfId="104" applyFill="1" applyBorder="1" applyAlignment="1" applyProtection="1">
      <alignment vertical="top"/>
    </xf>
    <xf numFmtId="0" fontId="44" fillId="26" borderId="0" xfId="104" applyFill="1" applyBorder="1" applyAlignment="1" applyProtection="1">
      <alignment horizontal="center" vertical="top" wrapText="1"/>
    </xf>
    <xf numFmtId="0" fontId="44" fillId="0" borderId="0" xfId="104" applyFill="1" applyBorder="1" applyProtection="1"/>
    <xf numFmtId="0" fontId="44" fillId="26" borderId="0" xfId="104" applyFill="1" applyProtection="1"/>
    <xf numFmtId="0" fontId="4" fillId="26" borderId="0" xfId="104" applyFont="1" applyFill="1" applyAlignment="1" applyProtection="1">
      <alignment horizontal="center" vertical="top"/>
    </xf>
    <xf numFmtId="0" fontId="24" fillId="25" borderId="0" xfId="104" applyFont="1" applyFill="1" applyBorder="1" applyAlignment="1" applyProtection="1">
      <alignment horizontal="left"/>
    </xf>
    <xf numFmtId="0" fontId="44" fillId="26" borderId="0" xfId="104" applyFill="1" applyBorder="1" applyAlignment="1" applyProtection="1"/>
    <xf numFmtId="0" fontId="44" fillId="0" borderId="0" xfId="104" applyFill="1" applyBorder="1" applyAlignment="1" applyProtection="1"/>
    <xf numFmtId="0" fontId="49" fillId="26" borderId="0" xfId="104" applyFont="1" applyFill="1" applyAlignment="1" applyProtection="1">
      <alignment horizontal="left" vertical="top"/>
    </xf>
    <xf numFmtId="0" fontId="44" fillId="26" borderId="0" xfId="104" applyFill="1" applyAlignment="1" applyProtection="1">
      <alignment horizontal="left" vertical="top"/>
    </xf>
    <xf numFmtId="0" fontId="50" fillId="26" borderId="0" xfId="104" applyFont="1" applyFill="1" applyAlignment="1" applyProtection="1">
      <alignment horizontal="center" vertical="top"/>
    </xf>
    <xf numFmtId="0" fontId="49" fillId="26" borderId="0" xfId="104" applyNumberFormat="1" applyFont="1" applyFill="1" applyAlignment="1" applyProtection="1">
      <alignment horizontal="left" vertical="top"/>
    </xf>
    <xf numFmtId="0" fontId="50" fillId="26" borderId="2" xfId="104" applyNumberFormat="1" applyFont="1" applyFill="1" applyBorder="1" applyAlignment="1" applyProtection="1">
      <alignment horizontal="left" vertical="top"/>
    </xf>
    <xf numFmtId="0" fontId="50" fillId="26" borderId="37" xfId="104" applyNumberFormat="1" applyFont="1" applyFill="1" applyBorder="1" applyAlignment="1" applyProtection="1">
      <alignment horizontal="left" vertical="top"/>
    </xf>
    <xf numFmtId="0" fontId="50" fillId="26" borderId="13" xfId="104" applyNumberFormat="1" applyFont="1" applyFill="1" applyBorder="1" applyAlignment="1" applyProtection="1">
      <alignment horizontal="left" vertical="top"/>
    </xf>
    <xf numFmtId="0" fontId="44" fillId="26" borderId="0" xfId="104" applyFill="1" applyAlignment="1" applyProtection="1">
      <alignment vertical="top"/>
    </xf>
    <xf numFmtId="164" fontId="44" fillId="26" borderId="0" xfId="104" applyNumberFormat="1" applyFill="1" applyBorder="1" applyAlignment="1" applyProtection="1">
      <alignment vertical="top"/>
    </xf>
    <xf numFmtId="0" fontId="44" fillId="26" borderId="0" xfId="104" applyNumberFormat="1" applyFill="1" applyBorder="1" applyAlignment="1" applyProtection="1">
      <alignment vertical="top"/>
    </xf>
    <xf numFmtId="0" fontId="37" fillId="26" borderId="0" xfId="87" applyFill="1" applyAlignment="1" applyProtection="1"/>
    <xf numFmtId="0" fontId="44" fillId="26" borderId="0" xfId="104" applyFill="1" applyAlignment="1" applyProtection="1"/>
    <xf numFmtId="0" fontId="44" fillId="0" borderId="0" xfId="104" applyFill="1" applyProtection="1"/>
    <xf numFmtId="0" fontId="1" fillId="26" borderId="0" xfId="0" applyFont="1" applyFill="1" applyBorder="1" applyAlignment="1" applyProtection="1">
      <alignment horizontal="right" vertical="top" wrapText="1"/>
    </xf>
    <xf numFmtId="0" fontId="1" fillId="26" borderId="0" xfId="0" applyNumberFormat="1" applyFont="1" applyFill="1" applyBorder="1" applyAlignment="1" applyProtection="1">
      <alignment vertical="center"/>
    </xf>
    <xf numFmtId="0" fontId="1" fillId="26" borderId="0" xfId="0" applyFont="1" applyFill="1" applyBorder="1" applyAlignment="1" applyProtection="1">
      <alignment horizontal="right" vertical="center"/>
    </xf>
    <xf numFmtId="0" fontId="4" fillId="26" borderId="0" xfId="0" applyFont="1" applyFill="1" applyBorder="1" applyAlignment="1" applyProtection="1">
      <alignment vertical="center" wrapText="1"/>
    </xf>
    <xf numFmtId="0" fontId="1" fillId="26" borderId="0" xfId="0" applyNumberFormat="1" applyFont="1" applyFill="1" applyBorder="1" applyAlignment="1" applyProtection="1">
      <alignment horizontal="center" vertical="top"/>
    </xf>
    <xf numFmtId="0" fontId="1" fillId="28" borderId="16" xfId="0" applyNumberFormat="1" applyFont="1" applyFill="1" applyBorder="1" applyAlignment="1" applyProtection="1">
      <alignment horizontal="center" vertical="top"/>
    </xf>
    <xf numFmtId="0" fontId="31" fillId="26" borderId="0" xfId="0" applyNumberFormat="1" applyFont="1" applyFill="1" applyBorder="1" applyAlignment="1" applyProtection="1">
      <alignment horizontal="left" vertical="top"/>
    </xf>
    <xf numFmtId="0" fontId="55" fillId="26" borderId="0" xfId="0" applyFont="1" applyFill="1" applyBorder="1" applyAlignment="1" applyProtection="1">
      <alignment vertical="top"/>
    </xf>
    <xf numFmtId="0" fontId="1" fillId="26" borderId="0" xfId="0" applyNumberFormat="1" applyFont="1" applyFill="1" applyBorder="1" applyAlignment="1" applyProtection="1">
      <alignment horizontal="left" vertical="center" shrinkToFit="1"/>
    </xf>
    <xf numFmtId="0" fontId="33" fillId="26" borderId="0" xfId="0" applyFont="1" applyFill="1" applyAlignment="1" applyProtection="1">
      <alignment horizontal="left" vertical="top" wrapText="1"/>
    </xf>
    <xf numFmtId="0" fontId="4" fillId="26" borderId="0" xfId="0" applyFont="1" applyFill="1" applyAlignment="1" applyProtection="1">
      <alignment horizontal="left" vertical="center"/>
    </xf>
    <xf numFmtId="0" fontId="28" fillId="26" borderId="0" xfId="0" applyFont="1" applyFill="1" applyAlignment="1" applyProtection="1">
      <alignment vertical="center"/>
    </xf>
    <xf numFmtId="0" fontId="57" fillId="26" borderId="0" xfId="0" applyFont="1" applyFill="1" applyProtection="1"/>
    <xf numFmtId="0" fontId="1" fillId="26" borderId="0" xfId="0" applyFont="1" applyFill="1" applyAlignment="1" applyProtection="1">
      <alignment horizontal="right"/>
    </xf>
    <xf numFmtId="0" fontId="4" fillId="26" borderId="0" xfId="0" applyFont="1" applyFill="1" applyAlignment="1" applyProtection="1">
      <alignment horizontal="left"/>
    </xf>
    <xf numFmtId="0" fontId="59" fillId="26" borderId="0" xfId="0" applyFont="1" applyFill="1" applyBorder="1" applyAlignment="1" applyProtection="1">
      <alignment horizontal="left" vertical="top"/>
    </xf>
    <xf numFmtId="0" fontId="1" fillId="26" borderId="0" xfId="0" applyFont="1" applyFill="1" applyAlignment="1" applyProtection="1">
      <alignment horizontal="left" vertical="top"/>
    </xf>
    <xf numFmtId="0" fontId="60" fillId="26" borderId="0" xfId="0" applyFont="1" applyFill="1" applyAlignment="1" applyProtection="1">
      <alignment horizontal="left" vertical="top"/>
    </xf>
    <xf numFmtId="0" fontId="28" fillId="26" borderId="0" xfId="0" applyFont="1" applyFill="1" applyProtection="1"/>
    <xf numFmtId="0" fontId="1" fillId="32" borderId="0" xfId="0" applyFont="1" applyFill="1" applyProtection="1"/>
    <xf numFmtId="0" fontId="25" fillId="26" borderId="0" xfId="0" applyNumberFormat="1" applyFont="1" applyFill="1" applyBorder="1" applyAlignment="1" applyProtection="1">
      <alignment horizontal="center" vertical="top" wrapText="1"/>
    </xf>
    <xf numFmtId="0" fontId="1" fillId="26" borderId="0" xfId="0" applyFont="1" applyFill="1" applyAlignment="1" applyProtection="1">
      <alignment horizontal="center" vertical="top"/>
    </xf>
    <xf numFmtId="0" fontId="4" fillId="26" borderId="29" xfId="0" applyNumberFormat="1" applyFont="1" applyFill="1" applyBorder="1" applyAlignment="1" applyProtection="1">
      <alignment horizontal="right" indent="1"/>
    </xf>
    <xf numFmtId="0" fontId="1" fillId="32" borderId="0" xfId="0" applyNumberFormat="1" applyFont="1" applyFill="1" applyBorder="1" applyAlignment="1" applyProtection="1">
      <alignment horizontal="center" vertical="top"/>
    </xf>
    <xf numFmtId="0" fontId="1" fillId="32" borderId="0" xfId="0" applyNumberFormat="1" applyFont="1" applyFill="1" applyBorder="1" applyAlignment="1" applyProtection="1">
      <alignment horizontal="left" vertical="top"/>
    </xf>
    <xf numFmtId="164" fontId="1" fillId="26" borderId="23" xfId="0" applyNumberFormat="1" applyFont="1" applyFill="1" applyBorder="1" applyAlignment="1" applyProtection="1">
      <alignment horizontal="right" vertical="top" indent="1"/>
    </xf>
    <xf numFmtId="164" fontId="1" fillId="26" borderId="21" xfId="0" applyNumberFormat="1" applyFont="1" applyFill="1" applyBorder="1" applyAlignment="1" applyProtection="1">
      <alignment horizontal="right" vertical="top" indent="1"/>
    </xf>
    <xf numFmtId="164" fontId="1" fillId="26" borderId="26" xfId="0" applyNumberFormat="1" applyFont="1" applyFill="1" applyBorder="1" applyAlignment="1" applyProtection="1">
      <alignment horizontal="right" vertical="top" indent="1"/>
    </xf>
    <xf numFmtId="0" fontId="1" fillId="26" borderId="37" xfId="0" applyNumberFormat="1" applyFont="1" applyFill="1" applyBorder="1" applyAlignment="1" applyProtection="1">
      <alignment vertical="top"/>
    </xf>
    <xf numFmtId="0" fontId="4" fillId="26" borderId="28" xfId="0" applyNumberFormat="1" applyFont="1" applyFill="1" applyBorder="1" applyAlignment="1" applyProtection="1">
      <alignment horizontal="right"/>
    </xf>
    <xf numFmtId="164" fontId="1" fillId="26" borderId="20" xfId="0" applyNumberFormat="1" applyFont="1" applyFill="1" applyBorder="1" applyAlignment="1" applyProtection="1">
      <alignment horizontal="right" vertical="top" indent="1"/>
    </xf>
    <xf numFmtId="0" fontId="26" fillId="26" borderId="0" xfId="0" quotePrefix="1" applyNumberFormat="1" applyFont="1" applyFill="1" applyBorder="1" applyAlignment="1" applyProtection="1">
      <alignment horizontal="right" vertical="top" wrapText="1"/>
    </xf>
    <xf numFmtId="0" fontId="31" fillId="26" borderId="0" xfId="0" applyNumberFormat="1" applyFont="1" applyFill="1" applyBorder="1" applyAlignment="1" applyProtection="1">
      <alignment vertical="top"/>
    </xf>
    <xf numFmtId="0" fontId="26" fillId="36" borderId="0" xfId="1" quotePrefix="1" applyFont="1" applyFill="1" applyAlignment="1" applyProtection="1">
      <alignment horizontal="right" vertical="top"/>
    </xf>
    <xf numFmtId="0" fontId="1" fillId="0"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left" vertical="top"/>
    </xf>
    <xf numFmtId="164" fontId="1" fillId="0" borderId="16" xfId="0" applyNumberFormat="1" applyFont="1" applyFill="1" applyBorder="1" applyAlignment="1" applyProtection="1">
      <alignment vertical="top"/>
    </xf>
    <xf numFmtId="0" fontId="1" fillId="38" borderId="16" xfId="0" applyNumberFormat="1" applyFont="1" applyFill="1" applyBorder="1" applyAlignment="1" applyProtection="1">
      <alignment vertical="top"/>
    </xf>
    <xf numFmtId="0" fontId="1" fillId="29"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center" vertical="top"/>
    </xf>
    <xf numFmtId="0" fontId="1" fillId="38" borderId="16" xfId="0" applyNumberFormat="1" applyFont="1" applyFill="1" applyBorder="1" applyAlignment="1" applyProtection="1">
      <alignment horizontal="center" vertical="top"/>
    </xf>
    <xf numFmtId="0" fontId="31" fillId="0" borderId="16" xfId="0" applyNumberFormat="1" applyFont="1" applyFill="1" applyBorder="1" applyAlignment="1" applyProtection="1">
      <alignment horizontal="center" vertical="top"/>
    </xf>
    <xf numFmtId="0" fontId="1" fillId="26" borderId="0" xfId="1" applyFont="1" applyFill="1" applyProtection="1"/>
    <xf numFmtId="0" fontId="1" fillId="28" borderId="0" xfId="1" applyFont="1" applyFill="1" applyProtection="1"/>
    <xf numFmtId="0" fontId="1" fillId="34" borderId="0" xfId="1" applyFont="1" applyFill="1" applyProtection="1"/>
    <xf numFmtId="0" fontId="22" fillId="28" borderId="0" xfId="0" applyFont="1" applyFill="1" applyProtection="1"/>
    <xf numFmtId="0" fontId="22" fillId="26" borderId="0" xfId="0" applyFont="1" applyFill="1" applyAlignment="1" applyProtection="1">
      <alignment horizontal="left"/>
    </xf>
    <xf numFmtId="0" fontId="22" fillId="26" borderId="0" xfId="0" applyFont="1" applyFill="1" applyProtection="1"/>
    <xf numFmtId="0" fontId="22" fillId="32" borderId="0" xfId="0" applyFont="1" applyFill="1" applyProtection="1"/>
    <xf numFmtId="0" fontId="54" fillId="28" borderId="0" xfId="0" applyFont="1" applyFill="1" applyAlignment="1" applyProtection="1">
      <alignment vertical="center"/>
    </xf>
    <xf numFmtId="0" fontId="54" fillId="26" borderId="0" xfId="0" applyFont="1" applyFill="1" applyAlignment="1" applyProtection="1">
      <alignment horizontal="left" vertical="center"/>
    </xf>
    <xf numFmtId="0" fontId="22" fillId="26" borderId="0" xfId="0" applyFont="1" applyFill="1" applyAlignment="1" applyProtection="1">
      <alignment horizontal="right" vertical="center" wrapText="1"/>
    </xf>
    <xf numFmtId="0" fontId="22" fillId="26" borderId="0" xfId="0" applyFont="1" applyFill="1" applyAlignment="1" applyProtection="1">
      <alignment vertical="center"/>
    </xf>
    <xf numFmtId="0" fontId="22" fillId="28" borderId="0" xfId="0" applyFont="1" applyFill="1" applyBorder="1" applyProtection="1"/>
    <xf numFmtId="0" fontId="22" fillId="26" borderId="0" xfId="0" applyFont="1" applyFill="1" applyBorder="1" applyAlignment="1" applyProtection="1">
      <alignment horizontal="left"/>
    </xf>
    <xf numFmtId="0" fontId="22" fillId="26" borderId="0" xfId="0" applyFont="1" applyFill="1" applyBorder="1" applyAlignment="1" applyProtection="1">
      <alignment horizontal="right"/>
    </xf>
    <xf numFmtId="0" fontId="22" fillId="26" borderId="0" xfId="0" applyFont="1" applyFill="1" applyBorder="1" applyAlignment="1" applyProtection="1">
      <alignment horizontal="left" vertical="top"/>
    </xf>
    <xf numFmtId="0" fontId="22" fillId="26" borderId="0" xfId="0" applyFont="1" applyFill="1" applyBorder="1" applyProtection="1"/>
    <xf numFmtId="0" fontId="1" fillId="26" borderId="0" xfId="1" applyFont="1" applyFill="1" applyAlignment="1" applyProtection="1"/>
    <xf numFmtId="0" fontId="22" fillId="26" borderId="0" xfId="0" applyFont="1" applyFill="1" applyAlignment="1" applyProtection="1">
      <alignment horizontal="center"/>
    </xf>
    <xf numFmtId="0" fontId="1" fillId="28" borderId="0" xfId="105" applyNumberFormat="1" applyFont="1" applyFill="1" applyBorder="1" applyAlignment="1" applyProtection="1">
      <alignment vertical="top"/>
    </xf>
    <xf numFmtId="0" fontId="1" fillId="26" borderId="0" xfId="105" applyFont="1" applyFill="1" applyAlignment="1" applyProtection="1"/>
    <xf numFmtId="0" fontId="1" fillId="28" borderId="0" xfId="105" applyFont="1" applyFill="1" applyAlignment="1" applyProtection="1"/>
    <xf numFmtId="0" fontId="1" fillId="0" borderId="0" xfId="105" applyNumberFormat="1" applyFont="1" applyFill="1" applyBorder="1" applyAlignment="1" applyProtection="1">
      <alignment vertical="top"/>
    </xf>
    <xf numFmtId="0" fontId="63" fillId="26" borderId="0" xfId="105" applyFill="1" applyAlignment="1" applyProtection="1"/>
    <xf numFmtId="0" fontId="31" fillId="26" borderId="0" xfId="105" applyFont="1" applyFill="1" applyBorder="1" applyAlignment="1" applyProtection="1"/>
    <xf numFmtId="0" fontId="63" fillId="26" borderId="0" xfId="105" applyFill="1" applyBorder="1" applyAlignment="1" applyProtection="1"/>
    <xf numFmtId="0" fontId="63" fillId="26" borderId="0" xfId="105" applyFill="1" applyBorder="1" applyAlignment="1" applyProtection="1">
      <alignment horizontal="center"/>
    </xf>
    <xf numFmtId="0" fontId="23" fillId="26" borderId="0" xfId="105" applyFont="1" applyFill="1" applyAlignment="1" applyProtection="1">
      <alignment vertical="top"/>
    </xf>
    <xf numFmtId="0" fontId="1" fillId="28" borderId="73" xfId="105" applyFont="1" applyFill="1" applyBorder="1" applyAlignment="1" applyProtection="1">
      <alignment horizontal="center" vertical="top"/>
    </xf>
    <xf numFmtId="0" fontId="1" fillId="28" borderId="31" xfId="105" applyFont="1" applyFill="1" applyBorder="1" applyAlignment="1" applyProtection="1">
      <alignment horizontal="center"/>
    </xf>
    <xf numFmtId="0" fontId="24" fillId="25" borderId="0" xfId="105" applyFont="1" applyFill="1" applyBorder="1" applyAlignment="1" applyProtection="1">
      <alignment horizontal="left"/>
    </xf>
    <xf numFmtId="0" fontId="27" fillId="26" borderId="0" xfId="105" applyFont="1" applyFill="1" applyAlignment="1" applyProtection="1">
      <alignment horizontal="center"/>
    </xf>
    <xf numFmtId="0" fontId="1" fillId="26" borderId="0" xfId="105" applyFont="1" applyFill="1" applyAlignment="1" applyProtection="1">
      <alignment vertical="top"/>
    </xf>
    <xf numFmtId="0" fontId="4" fillId="26" borderId="0" xfId="105" applyFont="1" applyFill="1" applyAlignment="1" applyProtection="1">
      <alignment horizontal="center" vertical="top"/>
    </xf>
    <xf numFmtId="0" fontId="1" fillId="28" borderId="0" xfId="105" applyFont="1" applyFill="1" applyAlignment="1" applyProtection="1">
      <alignment horizontal="right"/>
    </xf>
    <xf numFmtId="0" fontId="4" fillId="28" borderId="16" xfId="105" applyNumberFormat="1" applyFont="1" applyFill="1" applyBorder="1" applyAlignment="1" applyProtection="1">
      <alignment horizontal="center" vertical="top"/>
    </xf>
    <xf numFmtId="0" fontId="1" fillId="28" borderId="16" xfId="105" applyNumberFormat="1" applyFont="1" applyFill="1" applyBorder="1" applyAlignment="1" applyProtection="1">
      <alignment vertical="top"/>
    </xf>
    <xf numFmtId="0" fontId="26" fillId="26" borderId="0" xfId="105" applyFont="1" applyFill="1" applyAlignment="1" applyProtection="1">
      <alignment horizontal="right" vertical="top" indent="1"/>
    </xf>
    <xf numFmtId="0" fontId="1" fillId="26" borderId="0" xfId="105" applyNumberFormat="1" applyFont="1" applyFill="1" applyBorder="1" applyAlignment="1" applyProtection="1">
      <alignment vertical="top"/>
    </xf>
    <xf numFmtId="0" fontId="1" fillId="26" borderId="2" xfId="105" applyNumberFormat="1" applyFont="1" applyFill="1" applyBorder="1" applyAlignment="1" applyProtection="1">
      <alignment horizontal="center" vertical="top"/>
    </xf>
    <xf numFmtId="2" fontId="1" fillId="26" borderId="2" xfId="105" applyNumberFormat="1" applyFont="1" applyFill="1" applyBorder="1" applyAlignment="1" applyProtection="1">
      <alignment horizontal="right" vertical="top" indent="1"/>
    </xf>
    <xf numFmtId="0" fontId="60" fillId="26" borderId="0" xfId="105" applyNumberFormat="1" applyFont="1" applyFill="1" applyBorder="1" applyAlignment="1" applyProtection="1">
      <alignment vertical="top"/>
    </xf>
    <xf numFmtId="0" fontId="4" fillId="28" borderId="0" xfId="105" applyNumberFormat="1" applyFont="1" applyFill="1" applyBorder="1" applyAlignment="1" applyProtection="1">
      <alignment vertical="top"/>
    </xf>
    <xf numFmtId="0" fontId="0" fillId="26" borderId="0" xfId="0" applyFill="1" applyAlignment="1" applyProtection="1"/>
    <xf numFmtId="0" fontId="1" fillId="28" borderId="0" xfId="0" applyFont="1" applyFill="1" applyAlignment="1" applyProtection="1">
      <alignment horizontal="right"/>
    </xf>
    <xf numFmtId="0" fontId="1" fillId="28" borderId="16" xfId="0" applyNumberFormat="1" applyFont="1" applyFill="1" applyBorder="1" applyAlignment="1" applyProtection="1">
      <alignment vertical="top"/>
    </xf>
    <xf numFmtId="0" fontId="1" fillId="28" borderId="0" xfId="105" applyNumberFormat="1" applyFont="1" applyFill="1" applyBorder="1" applyAlignment="1" applyProtection="1">
      <alignment vertical="center"/>
    </xf>
    <xf numFmtId="0" fontId="1" fillId="26" borderId="0" xfId="105" applyNumberFormat="1" applyFont="1" applyFill="1" applyBorder="1" applyAlignment="1" applyProtection="1">
      <alignment vertical="center"/>
    </xf>
    <xf numFmtId="0" fontId="4" fillId="26" borderId="13" xfId="105" applyNumberFormat="1" applyFont="1" applyFill="1" applyBorder="1" applyAlignment="1" applyProtection="1">
      <alignment vertical="center"/>
    </xf>
    <xf numFmtId="0" fontId="4" fillId="26" borderId="13" xfId="105" applyNumberFormat="1" applyFont="1" applyFill="1" applyBorder="1" applyAlignment="1" applyProtection="1">
      <alignment horizontal="right" vertical="center"/>
    </xf>
    <xf numFmtId="0" fontId="1" fillId="36" borderId="0" xfId="105" applyNumberFormat="1" applyFont="1" applyFill="1" applyBorder="1" applyAlignment="1" applyProtection="1">
      <alignment vertical="top"/>
    </xf>
    <xf numFmtId="0" fontId="1" fillId="36" borderId="0" xfId="105" applyNumberFormat="1" applyFont="1" applyFill="1" applyBorder="1" applyAlignment="1" applyProtection="1">
      <alignment vertical="center"/>
    </xf>
    <xf numFmtId="165" fontId="1" fillId="26" borderId="16" xfId="105" applyNumberFormat="1" applyFont="1" applyFill="1" applyBorder="1" applyAlignment="1" applyProtection="1">
      <alignment horizontal="center" vertical="top"/>
    </xf>
    <xf numFmtId="0" fontId="4" fillId="26" borderId="0" xfId="105" applyFont="1" applyFill="1" applyAlignment="1" applyProtection="1">
      <alignment horizontal="center" vertical="center"/>
    </xf>
    <xf numFmtId="0" fontId="4" fillId="26" borderId="0" xfId="105" applyFont="1" applyFill="1" applyBorder="1" applyAlignment="1" applyProtection="1">
      <alignment horizontal="left" vertical="center"/>
    </xf>
    <xf numFmtId="0" fontId="1" fillId="0" borderId="0" xfId="105" applyNumberFormat="1" applyFont="1" applyFill="1" applyBorder="1" applyAlignment="1" applyProtection="1">
      <alignment vertical="center"/>
    </xf>
    <xf numFmtId="0" fontId="4" fillId="26" borderId="36" xfId="105" applyNumberFormat="1" applyFont="1" applyFill="1" applyBorder="1" applyAlignment="1" applyProtection="1">
      <alignment horizontal="center" vertical="center"/>
    </xf>
    <xf numFmtId="0" fontId="1" fillId="46" borderId="41" xfId="0" applyNumberFormat="1" applyFont="1" applyFill="1" applyBorder="1" applyAlignment="1" applyProtection="1">
      <alignment vertical="top"/>
    </xf>
    <xf numFmtId="0" fontId="1" fillId="46" borderId="42" xfId="0" applyNumberFormat="1" applyFont="1" applyFill="1" applyBorder="1" applyAlignment="1" applyProtection="1">
      <alignment vertical="top"/>
    </xf>
    <xf numFmtId="0" fontId="1" fillId="46" borderId="43" xfId="0" applyNumberFormat="1" applyFont="1" applyFill="1" applyBorder="1" applyAlignment="1" applyProtection="1">
      <alignment vertical="top"/>
    </xf>
    <xf numFmtId="0" fontId="1" fillId="46" borderId="47" xfId="0" applyNumberFormat="1" applyFont="1" applyFill="1" applyBorder="1" applyAlignment="1" applyProtection="1">
      <alignment vertical="top"/>
    </xf>
    <xf numFmtId="0" fontId="31" fillId="46" borderId="0" xfId="0" applyNumberFormat="1" applyFont="1" applyFill="1" applyBorder="1" applyAlignment="1" applyProtection="1">
      <alignment horizontal="right" vertical="top"/>
    </xf>
    <xf numFmtId="0" fontId="26" fillId="46" borderId="0" xfId="0" applyNumberFormat="1" applyFont="1" applyFill="1" applyBorder="1" applyAlignment="1" applyProtection="1">
      <alignment vertical="top" wrapText="1"/>
    </xf>
    <xf numFmtId="0" fontId="26" fillId="46" borderId="48" xfId="0" applyNumberFormat="1" applyFont="1" applyFill="1" applyBorder="1" applyAlignment="1" applyProtection="1">
      <alignment vertical="top" wrapText="1"/>
    </xf>
    <xf numFmtId="0" fontId="1" fillId="46" borderId="52" xfId="0" applyNumberFormat="1" applyFont="1" applyFill="1" applyBorder="1" applyAlignment="1" applyProtection="1">
      <alignment vertical="top"/>
    </xf>
    <xf numFmtId="0" fontId="61" fillId="46" borderId="53" xfId="0" applyNumberFormat="1" applyFont="1" applyFill="1" applyBorder="1" applyAlignment="1" applyProtection="1">
      <alignment vertical="top" wrapText="1"/>
    </xf>
    <xf numFmtId="0" fontId="61" fillId="46" borderId="54" xfId="0" applyNumberFormat="1" applyFont="1" applyFill="1" applyBorder="1" applyAlignment="1" applyProtection="1">
      <alignment vertical="top" wrapText="1"/>
    </xf>
    <xf numFmtId="0" fontId="1" fillId="36" borderId="0" xfId="0" applyFont="1" applyFill="1" applyAlignment="1" applyProtection="1"/>
    <xf numFmtId="0" fontId="1" fillId="36" borderId="0" xfId="0" applyFont="1" applyFill="1" applyAlignment="1" applyProtection="1">
      <alignment horizontal="center"/>
    </xf>
    <xf numFmtId="0" fontId="4" fillId="36" borderId="0" xfId="105" applyNumberFormat="1" applyFont="1" applyFill="1" applyBorder="1" applyAlignment="1" applyProtection="1">
      <alignment vertical="top"/>
    </xf>
    <xf numFmtId="0" fontId="55" fillId="26" borderId="0" xfId="0" applyFont="1" applyFill="1" applyBorder="1" applyAlignment="1" applyProtection="1">
      <alignment horizontal="left" vertical="top" wrapText="1"/>
    </xf>
    <xf numFmtId="0" fontId="22" fillId="26" borderId="0" xfId="0" applyFont="1" applyFill="1" applyBorder="1" applyAlignment="1" applyProtection="1"/>
    <xf numFmtId="0" fontId="1" fillId="30" borderId="24" xfId="1" applyNumberFormat="1" applyFont="1" applyFill="1" applyBorder="1" applyAlignment="1" applyProtection="1">
      <alignment vertical="top"/>
      <protection locked="0"/>
    </xf>
    <xf numFmtId="0" fontId="1" fillId="30" borderId="30" xfId="1" applyNumberFormat="1" applyFont="1" applyFill="1" applyBorder="1" applyAlignment="1" applyProtection="1">
      <alignment vertical="top"/>
      <protection locked="0"/>
    </xf>
    <xf numFmtId="0" fontId="1" fillId="26" borderId="38" xfId="0" applyNumberFormat="1" applyFont="1" applyFill="1" applyBorder="1" applyAlignment="1" applyProtection="1">
      <alignment vertical="top"/>
    </xf>
    <xf numFmtId="0" fontId="1" fillId="26" borderId="29" xfId="0" applyNumberFormat="1" applyFont="1" applyFill="1" applyBorder="1" applyAlignment="1" applyProtection="1">
      <alignment vertical="top"/>
    </xf>
    <xf numFmtId="0" fontId="26" fillId="36" borderId="0" xfId="0" quotePrefix="1" applyFont="1" applyFill="1" applyBorder="1" applyAlignment="1" applyProtection="1">
      <alignment horizontal="right" vertical="top" wrapText="1"/>
    </xf>
    <xf numFmtId="0" fontId="0" fillId="26" borderId="38" xfId="0" applyFill="1" applyBorder="1" applyAlignment="1" applyProtection="1"/>
    <xf numFmtId="0" fontId="4" fillId="26" borderId="0" xfId="0" applyFont="1" applyFill="1" applyBorder="1" applyAlignment="1" applyProtection="1">
      <alignment horizontal="center" vertical="top"/>
    </xf>
    <xf numFmtId="0" fontId="1" fillId="26" borderId="0" xfId="0" applyFont="1" applyFill="1" applyBorder="1" applyAlignment="1" applyProtection="1">
      <alignment vertical="top"/>
    </xf>
    <xf numFmtId="0" fontId="22" fillId="26" borderId="38" xfId="0" applyFont="1" applyFill="1" applyBorder="1" applyAlignment="1" applyProtection="1"/>
    <xf numFmtId="0" fontId="1" fillId="26" borderId="88" xfId="0" applyNumberFormat="1" applyFont="1" applyFill="1" applyBorder="1" applyAlignment="1" applyProtection="1">
      <alignment vertical="top"/>
    </xf>
    <xf numFmtId="0" fontId="1" fillId="26" borderId="89" xfId="0" applyFont="1" applyFill="1" applyBorder="1" applyAlignment="1" applyProtection="1">
      <alignment horizontal="right" vertical="top"/>
    </xf>
    <xf numFmtId="0" fontId="26" fillId="26" borderId="89" xfId="0" applyFont="1" applyFill="1" applyBorder="1" applyAlignment="1" applyProtection="1">
      <alignment vertical="top" wrapText="1"/>
    </xf>
    <xf numFmtId="0" fontId="26" fillId="26" borderId="90" xfId="0" applyFont="1" applyFill="1" applyBorder="1" applyAlignment="1" applyProtection="1">
      <alignment vertical="top" wrapText="1"/>
    </xf>
    <xf numFmtId="0" fontId="1" fillId="26" borderId="91" xfId="0" applyNumberFormat="1" applyFont="1" applyFill="1" applyBorder="1" applyAlignment="1" applyProtection="1">
      <alignment vertical="top"/>
    </xf>
    <xf numFmtId="0" fontId="1" fillId="26" borderId="92" xfId="0" applyNumberFormat="1" applyFont="1" applyFill="1" applyBorder="1" applyAlignment="1" applyProtection="1">
      <alignment vertical="top"/>
    </xf>
    <xf numFmtId="0" fontId="1" fillId="26" borderId="93" xfId="0" applyNumberFormat="1" applyFont="1" applyFill="1" applyBorder="1" applyAlignment="1" applyProtection="1">
      <alignment vertical="top"/>
    </xf>
    <xf numFmtId="0" fontId="1" fillId="26" borderId="92" xfId="0" applyNumberFormat="1" applyFont="1" applyFill="1" applyBorder="1" applyAlignment="1" applyProtection="1">
      <alignment horizontal="right" vertical="top"/>
    </xf>
    <xf numFmtId="0" fontId="1" fillId="36" borderId="52" xfId="0" applyNumberFormat="1" applyFont="1" applyFill="1" applyBorder="1" applyAlignment="1" applyProtection="1">
      <alignment vertical="top"/>
    </xf>
    <xf numFmtId="0" fontId="1" fillId="36" borderId="86" xfId="0" applyNumberFormat="1" applyFont="1" applyFill="1" applyBorder="1" applyAlignment="1" applyProtection="1">
      <alignment vertical="top"/>
    </xf>
    <xf numFmtId="0" fontId="1" fillId="28" borderId="0" xfId="0" applyNumberFormat="1" applyFont="1" applyFill="1" applyBorder="1" applyAlignment="1" applyProtection="1">
      <alignment vertical="center"/>
    </xf>
    <xf numFmtId="0" fontId="27" fillId="36" borderId="84" xfId="0" applyFont="1" applyFill="1" applyBorder="1" applyAlignment="1" applyProtection="1">
      <alignment horizontal="right" vertical="center"/>
    </xf>
    <xf numFmtId="0" fontId="1" fillId="32" borderId="0" xfId="0" applyNumberFormat="1" applyFont="1" applyFill="1" applyBorder="1" applyAlignment="1" applyProtection="1">
      <alignment vertical="center"/>
    </xf>
    <xf numFmtId="0" fontId="1" fillId="36" borderId="0" xfId="0" applyNumberFormat="1" applyFont="1" applyFill="1" applyBorder="1" applyAlignment="1" applyProtection="1">
      <alignment vertical="center"/>
    </xf>
    <xf numFmtId="0" fontId="24" fillId="25" borderId="0" xfId="0" applyFont="1" applyFill="1" applyAlignment="1" applyProtection="1">
      <alignment vertical="top" wrapText="1"/>
    </xf>
    <xf numFmtId="0" fontId="1" fillId="2" borderId="16" xfId="0" applyNumberFormat="1" applyFont="1" applyFill="1" applyBorder="1" applyAlignment="1" applyProtection="1">
      <alignment horizontal="center" vertical="top"/>
      <protection locked="0"/>
    </xf>
    <xf numFmtId="0" fontId="22" fillId="36" borderId="0" xfId="0" applyFont="1" applyFill="1" applyProtection="1"/>
    <xf numFmtId="0" fontId="40" fillId="32" borderId="0" xfId="0" applyFont="1" applyFill="1" applyProtection="1"/>
    <xf numFmtId="0" fontId="1" fillId="32" borderId="0" xfId="1" applyFont="1" applyFill="1" applyProtection="1"/>
    <xf numFmtId="0" fontId="1" fillId="32" borderId="16" xfId="1" applyFont="1" applyFill="1" applyBorder="1" applyProtection="1"/>
    <xf numFmtId="15" fontId="22" fillId="32" borderId="0" xfId="0" applyNumberFormat="1" applyFont="1" applyFill="1" applyProtection="1"/>
    <xf numFmtId="15" fontId="22" fillId="36" borderId="0" xfId="0" applyNumberFormat="1" applyFont="1" applyFill="1" applyProtection="1"/>
    <xf numFmtId="0" fontId="41" fillId="46" borderId="0" xfId="0" applyFont="1" applyFill="1" applyBorder="1" applyProtection="1"/>
    <xf numFmtId="0" fontId="40" fillId="32" borderId="0" xfId="0" applyFont="1" applyFill="1" applyBorder="1" applyProtection="1"/>
    <xf numFmtId="0" fontId="40" fillId="37" borderId="33" xfId="0" applyFont="1" applyFill="1" applyBorder="1" applyProtection="1"/>
    <xf numFmtId="0" fontId="40" fillId="32" borderId="34" xfId="0" applyFont="1" applyFill="1" applyBorder="1" applyProtection="1"/>
    <xf numFmtId="0" fontId="40" fillId="32" borderId="59" xfId="0" applyFont="1" applyFill="1" applyBorder="1" applyProtection="1"/>
    <xf numFmtId="15" fontId="40" fillId="32" borderId="0" xfId="0" applyNumberFormat="1" applyFont="1" applyFill="1" applyBorder="1" applyProtection="1"/>
    <xf numFmtId="15" fontId="40" fillId="32" borderId="0" xfId="0" applyNumberFormat="1" applyFont="1" applyFill="1" applyProtection="1"/>
    <xf numFmtId="15" fontId="40" fillId="32" borderId="34" xfId="0" applyNumberFormat="1" applyFont="1" applyFill="1" applyBorder="1" applyProtection="1"/>
    <xf numFmtId="0" fontId="40" fillId="0" borderId="0" xfId="0" applyFont="1" applyAlignment="1" applyProtection="1">
      <alignment horizontal="left"/>
    </xf>
    <xf numFmtId="15" fontId="40" fillId="32" borderId="1" xfId="0" applyNumberFormat="1" applyFont="1" applyFill="1" applyBorder="1" applyProtection="1"/>
    <xf numFmtId="0" fontId="40" fillId="37" borderId="34" xfId="0" applyFont="1" applyFill="1" applyBorder="1" applyProtection="1"/>
    <xf numFmtId="15" fontId="40" fillId="32" borderId="35" xfId="0" applyNumberFormat="1" applyFont="1" applyFill="1" applyBorder="1" applyProtection="1"/>
    <xf numFmtId="0" fontId="1" fillId="2" borderId="16" xfId="0" applyNumberFormat="1" applyFont="1" applyFill="1" applyBorder="1" applyAlignment="1" applyProtection="1">
      <alignment vertical="top" wrapText="1"/>
      <protection locked="0"/>
    </xf>
    <xf numFmtId="0" fontId="1" fillId="2" borderId="16" xfId="0" applyNumberFormat="1" applyFont="1" applyFill="1" applyBorder="1" applyAlignment="1" applyProtection="1">
      <alignment vertical="top"/>
      <protection locked="0"/>
    </xf>
    <xf numFmtId="0" fontId="40" fillId="32" borderId="0" xfId="0" applyFont="1" applyFill="1" applyAlignment="1" applyProtection="1">
      <alignment vertical="center"/>
    </xf>
    <xf numFmtId="0" fontId="22" fillId="32" borderId="0" xfId="0" applyFont="1" applyFill="1" applyAlignment="1" applyProtection="1">
      <alignment vertical="center"/>
    </xf>
    <xf numFmtId="0" fontId="22" fillId="36" borderId="0" xfId="0" applyFont="1" applyFill="1" applyAlignment="1" applyProtection="1">
      <alignment vertical="center"/>
    </xf>
    <xf numFmtId="0" fontId="22" fillId="0" borderId="0" xfId="0" applyFont="1" applyBorder="1" applyProtection="1"/>
    <xf numFmtId="0" fontId="40" fillId="32" borderId="74" xfId="0" applyFont="1" applyFill="1" applyBorder="1" applyProtection="1"/>
    <xf numFmtId="0" fontId="40" fillId="0" borderId="0" xfId="0" applyFont="1" applyBorder="1" applyAlignment="1" applyProtection="1">
      <alignment horizontal="left"/>
    </xf>
    <xf numFmtId="0" fontId="40" fillId="32" borderId="75" xfId="0" applyFont="1" applyFill="1" applyBorder="1" applyProtection="1"/>
    <xf numFmtId="0" fontId="40" fillId="32" borderId="35" xfId="0" applyFont="1" applyFill="1" applyBorder="1" applyAlignment="1" applyProtection="1">
      <alignment vertical="center"/>
    </xf>
    <xf numFmtId="14" fontId="40" fillId="32" borderId="0" xfId="0" applyNumberFormat="1" applyFont="1" applyFill="1" applyProtection="1"/>
    <xf numFmtId="0" fontId="40" fillId="37" borderId="35" xfId="0" applyFont="1" applyFill="1" applyBorder="1" applyProtection="1"/>
    <xf numFmtId="0" fontId="40" fillId="32" borderId="76" xfId="0" applyFont="1" applyFill="1" applyBorder="1" applyProtection="1"/>
    <xf numFmtId="0" fontId="40" fillId="32" borderId="1" xfId="0" applyFont="1" applyFill="1" applyBorder="1" applyProtection="1"/>
    <xf numFmtId="0" fontId="40" fillId="32" borderId="35" xfId="0" applyFont="1" applyFill="1" applyBorder="1" applyProtection="1"/>
    <xf numFmtId="0" fontId="0" fillId="0" borderId="0" xfId="0" applyProtection="1"/>
    <xf numFmtId="0" fontId="1" fillId="28" borderId="0" xfId="0" applyFont="1" applyFill="1" applyProtection="1"/>
    <xf numFmtId="0" fontId="40" fillId="32" borderId="16" xfId="0" applyFont="1" applyFill="1" applyBorder="1" applyProtection="1"/>
    <xf numFmtId="14" fontId="44" fillId="31" borderId="61" xfId="104" applyNumberFormat="1" applyFill="1" applyBorder="1" applyAlignment="1" applyProtection="1">
      <alignment horizontal="left"/>
    </xf>
    <xf numFmtId="0" fontId="44" fillId="29" borderId="14" xfId="104" applyFill="1" applyBorder="1" applyAlignment="1" applyProtection="1">
      <alignment horizontal="left" vertical="top"/>
    </xf>
    <xf numFmtId="14" fontId="1" fillId="2" borderId="16" xfId="0" applyNumberFormat="1" applyFont="1" applyFill="1" applyBorder="1" applyAlignment="1" applyProtection="1">
      <alignment vertical="top"/>
      <protection locked="0"/>
    </xf>
    <xf numFmtId="0" fontId="1" fillId="26" borderId="52" xfId="0" applyNumberFormat="1" applyFont="1" applyFill="1" applyBorder="1" applyAlignment="1" applyProtection="1">
      <alignment vertical="top"/>
    </xf>
    <xf numFmtId="0" fontId="1" fillId="26" borderId="86" xfId="0" applyNumberFormat="1" applyFont="1" applyFill="1" applyBorder="1" applyAlignment="1" applyProtection="1">
      <alignment vertical="top"/>
    </xf>
    <xf numFmtId="0" fontId="1" fillId="26" borderId="86" xfId="0" applyNumberFormat="1" applyFont="1" applyFill="1" applyBorder="1" applyAlignment="1" applyProtection="1">
      <alignment horizontal="center" vertical="top"/>
    </xf>
    <xf numFmtId="0" fontId="0" fillId="26" borderId="100" xfId="0" applyFill="1" applyBorder="1" applyAlignment="1" applyProtection="1"/>
    <xf numFmtId="0" fontId="1" fillId="26" borderId="101" xfId="0" applyNumberFormat="1" applyFont="1" applyFill="1" applyBorder="1" applyAlignment="1" applyProtection="1">
      <alignment vertical="top"/>
    </xf>
    <xf numFmtId="0" fontId="1" fillId="26" borderId="102" xfId="0" applyNumberFormat="1" applyFont="1" applyFill="1" applyBorder="1" applyAlignment="1" applyProtection="1">
      <alignment vertical="top"/>
    </xf>
    <xf numFmtId="0" fontId="1" fillId="26" borderId="94" xfId="0" applyNumberFormat="1" applyFont="1" applyFill="1" applyBorder="1" applyAlignment="1" applyProtection="1">
      <alignment vertical="top"/>
    </xf>
    <xf numFmtId="0" fontId="1" fillId="36" borderId="0" xfId="1" applyFont="1" applyFill="1" applyProtection="1"/>
    <xf numFmtId="0" fontId="44" fillId="36" borderId="0" xfId="104" applyFill="1" applyBorder="1" applyProtection="1"/>
    <xf numFmtId="0" fontId="44" fillId="36" borderId="0" xfId="104" applyFill="1" applyBorder="1" applyAlignment="1" applyProtection="1"/>
    <xf numFmtId="0" fontId="44" fillId="36" borderId="0" xfId="104" applyFill="1" applyBorder="1" applyAlignment="1" applyProtection="1">
      <alignment vertical="top"/>
    </xf>
    <xf numFmtId="0" fontId="24" fillId="25" borderId="0" xfId="0" applyFont="1" applyFill="1" applyBorder="1" applyAlignment="1" applyProtection="1">
      <alignment horizontal="left"/>
    </xf>
    <xf numFmtId="0" fontId="1" fillId="26" borderId="24" xfId="0" applyNumberFormat="1" applyFont="1" applyFill="1" applyBorder="1" applyAlignment="1" applyProtection="1">
      <alignment horizontal="center" vertical="top"/>
    </xf>
    <xf numFmtId="0" fontId="1" fillId="26" borderId="30" xfId="0" applyNumberFormat="1" applyFont="1" applyFill="1" applyBorder="1" applyAlignment="1" applyProtection="1">
      <alignment horizontal="center" vertical="top"/>
    </xf>
    <xf numFmtId="0" fontId="1" fillId="26" borderId="27" xfId="0" applyNumberFormat="1" applyFont="1" applyFill="1" applyBorder="1" applyAlignment="1" applyProtection="1">
      <alignment horizontal="center" vertical="top"/>
    </xf>
    <xf numFmtId="0" fontId="4" fillId="26" borderId="32" xfId="0" applyNumberFormat="1" applyFont="1" applyFill="1" applyBorder="1" applyAlignment="1" applyProtection="1">
      <alignment horizontal="center" wrapText="1"/>
    </xf>
    <xf numFmtId="0" fontId="1" fillId="29" borderId="24" xfId="0" applyNumberFormat="1" applyFont="1" applyFill="1" applyBorder="1" applyAlignment="1" applyProtection="1">
      <alignment horizontal="center" vertical="top"/>
    </xf>
    <xf numFmtId="0" fontId="1" fillId="29" borderId="30" xfId="0" applyNumberFormat="1" applyFont="1" applyFill="1" applyBorder="1" applyAlignment="1" applyProtection="1">
      <alignment horizontal="center" vertical="top"/>
    </xf>
    <xf numFmtId="0" fontId="1" fillId="29" borderId="27" xfId="0" applyNumberFormat="1" applyFont="1" applyFill="1" applyBorder="1" applyAlignment="1" applyProtection="1">
      <alignment horizontal="center" vertical="top"/>
    </xf>
    <xf numFmtId="0" fontId="1" fillId="39" borderId="1" xfId="0" applyNumberFormat="1" applyFont="1" applyFill="1" applyBorder="1" applyAlignment="1" applyProtection="1">
      <alignment horizontal="center" vertical="top"/>
    </xf>
    <xf numFmtId="0" fontId="4" fillId="47" borderId="44" xfId="0" applyFont="1" applyFill="1" applyBorder="1" applyProtection="1"/>
    <xf numFmtId="0" fontId="22" fillId="47" borderId="45" xfId="0" applyFont="1" applyFill="1" applyBorder="1" applyProtection="1"/>
    <xf numFmtId="0" fontId="22" fillId="47" borderId="0" xfId="0" applyFont="1" applyFill="1" applyBorder="1" applyAlignment="1" applyProtection="1">
      <alignment horizontal="center" vertical="center" wrapText="1"/>
    </xf>
    <xf numFmtId="0" fontId="4" fillId="47" borderId="44" xfId="105" applyFont="1" applyFill="1" applyBorder="1" applyProtection="1"/>
    <xf numFmtId="0" fontId="63" fillId="47" borderId="45" xfId="105" applyFill="1" applyBorder="1" applyProtection="1"/>
    <xf numFmtId="0" fontId="63" fillId="47" borderId="0" xfId="105" applyFill="1" applyBorder="1" applyAlignment="1" applyProtection="1">
      <alignment horizontal="center" vertical="center" wrapText="1"/>
    </xf>
    <xf numFmtId="0" fontId="63" fillId="47" borderId="0" xfId="105" applyFill="1" applyBorder="1" applyAlignment="1" applyProtection="1">
      <alignment horizontal="center" vertical="top" wrapText="1"/>
    </xf>
    <xf numFmtId="0" fontId="4" fillId="47" borderId="45" xfId="104" applyFont="1" applyFill="1" applyBorder="1" applyProtection="1"/>
    <xf numFmtId="0" fontId="44" fillId="47" borderId="45" xfId="104" applyFill="1" applyBorder="1" applyProtection="1"/>
    <xf numFmtId="0" fontId="4" fillId="26" borderId="0" xfId="0" applyNumberFormat="1" applyFont="1" applyFill="1" applyBorder="1" applyAlignment="1" applyProtection="1">
      <alignment vertical="top"/>
    </xf>
    <xf numFmtId="0" fontId="4" fillId="26" borderId="38" xfId="0" applyNumberFormat="1" applyFont="1" applyFill="1" applyBorder="1" applyAlignment="1" applyProtection="1">
      <alignment vertical="top"/>
    </xf>
    <xf numFmtId="0" fontId="4" fillId="26" borderId="0" xfId="0" applyFont="1" applyFill="1" applyBorder="1" applyAlignment="1" applyProtection="1">
      <alignment horizontal="right" vertical="top"/>
    </xf>
    <xf numFmtId="0" fontId="67" fillId="32" borderId="0" xfId="0" applyFont="1" applyFill="1" applyProtection="1"/>
    <xf numFmtId="0" fontId="42" fillId="36" borderId="0" xfId="0" applyFont="1" applyFill="1" applyProtection="1"/>
    <xf numFmtId="0" fontId="1" fillId="28" borderId="0" xfId="0" applyFont="1" applyFill="1" applyBorder="1" applyAlignment="1" applyProtection="1">
      <alignment horizontal="center"/>
    </xf>
    <xf numFmtId="0" fontId="1" fillId="28" borderId="0" xfId="0" applyNumberFormat="1" applyFont="1" applyFill="1" applyBorder="1" applyAlignment="1" applyProtection="1">
      <alignment horizontal="right" vertical="top"/>
    </xf>
    <xf numFmtId="0" fontId="1" fillId="31" borderId="16" xfId="0" applyNumberFormat="1" applyFont="1" applyFill="1" applyBorder="1" applyAlignment="1" applyProtection="1">
      <alignment vertical="top"/>
    </xf>
    <xf numFmtId="0" fontId="33" fillId="26" borderId="0" xfId="0" applyFont="1" applyFill="1" applyBorder="1" applyAlignment="1" applyProtection="1">
      <alignment horizontal="left" vertical="center" wrapText="1"/>
    </xf>
    <xf numFmtId="0" fontId="1" fillId="37" borderId="45" xfId="105" applyNumberFormat="1" applyFont="1" applyFill="1" applyBorder="1" applyAlignment="1" applyProtection="1">
      <alignment vertical="top"/>
    </xf>
    <xf numFmtId="0" fontId="1" fillId="46" borderId="91" xfId="0" applyNumberFormat="1" applyFont="1" applyFill="1" applyBorder="1" applyAlignment="1" applyProtection="1">
      <alignment vertical="top"/>
    </xf>
    <xf numFmtId="0" fontId="1" fillId="46" borderId="92" xfId="0" applyNumberFormat="1" applyFont="1" applyFill="1" applyBorder="1" applyAlignment="1" applyProtection="1">
      <alignment vertical="top"/>
    </xf>
    <xf numFmtId="0" fontId="1" fillId="46" borderId="93" xfId="0" applyNumberFormat="1" applyFont="1" applyFill="1" applyBorder="1" applyAlignment="1" applyProtection="1">
      <alignment vertical="top"/>
    </xf>
    <xf numFmtId="0" fontId="1" fillId="46" borderId="38" xfId="0" applyNumberFormat="1" applyFont="1" applyFill="1" applyBorder="1" applyAlignment="1" applyProtection="1">
      <alignment vertical="top"/>
    </xf>
    <xf numFmtId="0" fontId="1" fillId="46" borderId="0" xfId="0" applyNumberFormat="1" applyFont="1" applyFill="1" applyBorder="1" applyAlignment="1" applyProtection="1">
      <alignment vertical="top"/>
    </xf>
    <xf numFmtId="0" fontId="1" fillId="46" borderId="29" xfId="0" applyNumberFormat="1" applyFont="1" applyFill="1" applyBorder="1" applyAlignment="1" applyProtection="1">
      <alignment vertical="top"/>
    </xf>
    <xf numFmtId="0" fontId="4" fillId="46" borderId="0" xfId="0" applyFont="1" applyFill="1" applyBorder="1" applyAlignment="1" applyProtection="1">
      <alignment vertical="top"/>
    </xf>
    <xf numFmtId="0" fontId="1" fillId="46" borderId="0" xfId="0" applyNumberFormat="1" applyFont="1" applyFill="1" applyBorder="1" applyAlignment="1" applyProtection="1">
      <alignment horizontal="right" vertical="top"/>
    </xf>
    <xf numFmtId="0" fontId="26" fillId="46" borderId="0" xfId="0" quotePrefix="1" applyFont="1" applyFill="1" applyBorder="1" applyAlignment="1" applyProtection="1">
      <alignment horizontal="right" vertical="top" wrapText="1"/>
    </xf>
    <xf numFmtId="0" fontId="1" fillId="46" borderId="0" xfId="0" applyFont="1" applyFill="1" applyBorder="1" applyAlignment="1" applyProtection="1">
      <alignment horizontal="right" vertical="top" wrapText="1"/>
    </xf>
    <xf numFmtId="15" fontId="1" fillId="46" borderId="0" xfId="0" applyNumberFormat="1" applyFont="1" applyFill="1" applyBorder="1" applyAlignment="1" applyProtection="1">
      <alignment horizontal="right" vertical="top"/>
    </xf>
    <xf numFmtId="0" fontId="33" fillId="46" borderId="0" xfId="0" applyFont="1" applyFill="1" applyBorder="1" applyAlignment="1" applyProtection="1">
      <alignment horizontal="left" vertical="center" wrapText="1"/>
    </xf>
    <xf numFmtId="0" fontId="33" fillId="46" borderId="29" xfId="0" applyFont="1" applyFill="1" applyBorder="1" applyAlignment="1" applyProtection="1">
      <alignment horizontal="left" vertical="center" wrapText="1"/>
    </xf>
    <xf numFmtId="0" fontId="1" fillId="46" borderId="92" xfId="0" applyNumberFormat="1" applyFont="1" applyFill="1" applyBorder="1" applyAlignment="1" applyProtection="1">
      <alignment horizontal="right" vertical="top"/>
    </xf>
    <xf numFmtId="0" fontId="1" fillId="46" borderId="29" xfId="0" applyNumberFormat="1" applyFont="1" applyFill="1" applyBorder="1" applyAlignment="1" applyProtection="1">
      <alignment horizontal="right" vertical="top"/>
    </xf>
    <xf numFmtId="0" fontId="40" fillId="46" borderId="0" xfId="0" applyFont="1" applyFill="1" applyBorder="1" applyAlignment="1" applyProtection="1">
      <alignment horizontal="left"/>
    </xf>
    <xf numFmtId="15" fontId="1" fillId="46" borderId="0" xfId="0" applyNumberFormat="1" applyFont="1" applyFill="1" applyBorder="1" applyAlignment="1" applyProtection="1">
      <alignment vertical="top"/>
    </xf>
    <xf numFmtId="15" fontId="22" fillId="46" borderId="0" xfId="0" applyNumberFormat="1" applyFont="1" applyFill="1" applyBorder="1" applyProtection="1"/>
    <xf numFmtId="0" fontId="26" fillId="46" borderId="13" xfId="0" applyFont="1" applyFill="1" applyBorder="1" applyAlignment="1" applyProtection="1">
      <alignment vertical="top" wrapText="1"/>
    </xf>
    <xf numFmtId="0" fontId="1" fillId="46" borderId="13" xfId="0" applyFont="1" applyFill="1" applyBorder="1" applyAlignment="1" applyProtection="1">
      <alignment vertical="top" wrapText="1"/>
    </xf>
    <xf numFmtId="0" fontId="1" fillId="46" borderId="28" xfId="0" applyFont="1" applyFill="1" applyBorder="1" applyAlignment="1" applyProtection="1">
      <alignment vertical="top" wrapText="1"/>
    </xf>
    <xf numFmtId="0" fontId="22" fillId="46" borderId="0" xfId="0" applyFont="1" applyFill="1" applyBorder="1" applyProtection="1"/>
    <xf numFmtId="0" fontId="1" fillId="46" borderId="32" xfId="0" applyNumberFormat="1" applyFont="1" applyFill="1" applyBorder="1" applyAlignment="1" applyProtection="1">
      <alignment vertical="top"/>
    </xf>
    <xf numFmtId="0" fontId="1" fillId="46" borderId="13" xfId="0" applyNumberFormat="1" applyFont="1" applyFill="1" applyBorder="1" applyAlignment="1" applyProtection="1">
      <alignment vertical="top"/>
    </xf>
    <xf numFmtId="0" fontId="1" fillId="46" borderId="28" xfId="0" applyNumberFormat="1" applyFont="1" applyFill="1" applyBorder="1" applyAlignment="1" applyProtection="1">
      <alignment vertical="top"/>
    </xf>
    <xf numFmtId="0" fontId="1" fillId="0" borderId="13" xfId="1" applyFont="1" applyBorder="1" applyProtection="1"/>
    <xf numFmtId="0" fontId="1" fillId="0" borderId="0" xfId="1" applyFont="1" applyProtection="1"/>
    <xf numFmtId="0" fontId="1" fillId="0" borderId="0" xfId="1" applyFont="1" applyFill="1" applyProtection="1"/>
    <xf numFmtId="0" fontId="1" fillId="0" borderId="0" xfId="1" applyFont="1" applyBorder="1" applyProtection="1"/>
    <xf numFmtId="0" fontId="40" fillId="0" borderId="0" xfId="0" applyFont="1" applyProtection="1"/>
    <xf numFmtId="0" fontId="40" fillId="0" borderId="0" xfId="0" applyFont="1" applyFill="1" applyProtection="1"/>
    <xf numFmtId="0" fontId="40" fillId="28" borderId="0" xfId="0" applyFont="1" applyFill="1" applyProtection="1"/>
    <xf numFmtId="16" fontId="40" fillId="32" borderId="16" xfId="0" applyNumberFormat="1" applyFont="1" applyFill="1" applyBorder="1" applyProtection="1"/>
    <xf numFmtId="0" fontId="40" fillId="32" borderId="0" xfId="0" applyFont="1" applyFill="1" applyBorder="1" applyAlignment="1" applyProtection="1">
      <alignment vertical="center"/>
    </xf>
    <xf numFmtId="0" fontId="1" fillId="36" borderId="38" xfId="0" applyNumberFormat="1" applyFont="1" applyFill="1" applyBorder="1" applyAlignment="1" applyProtection="1">
      <alignment vertical="top"/>
    </xf>
    <xf numFmtId="0" fontId="4" fillId="36" borderId="0" xfId="0" applyFont="1" applyFill="1" applyBorder="1" applyAlignment="1" applyProtection="1">
      <alignment vertical="top"/>
    </xf>
    <xf numFmtId="0" fontId="1" fillId="36" borderId="0" xfId="0" applyNumberFormat="1" applyFont="1" applyFill="1" applyBorder="1" applyAlignment="1" applyProtection="1">
      <alignment horizontal="right" vertical="top"/>
    </xf>
    <xf numFmtId="0" fontId="26" fillId="36" borderId="13" xfId="0" applyFont="1" applyFill="1" applyBorder="1" applyAlignment="1" applyProtection="1">
      <alignment vertical="top" wrapText="1"/>
    </xf>
    <xf numFmtId="0" fontId="1" fillId="36" borderId="13" xfId="0" applyFont="1" applyFill="1" applyBorder="1" applyAlignment="1" applyProtection="1">
      <alignment vertical="top" wrapText="1"/>
    </xf>
    <xf numFmtId="0" fontId="1" fillId="36" borderId="28" xfId="0" applyFont="1" applyFill="1" applyBorder="1" applyAlignment="1" applyProtection="1">
      <alignment vertical="top" wrapText="1"/>
    </xf>
    <xf numFmtId="0" fontId="1" fillId="36" borderId="0" xfId="0" applyFont="1" applyFill="1" applyBorder="1" applyAlignment="1" applyProtection="1">
      <alignment horizontal="right" vertical="top" wrapText="1"/>
    </xf>
    <xf numFmtId="15" fontId="1" fillId="36" borderId="0" xfId="0" applyNumberFormat="1" applyFont="1" applyFill="1" applyBorder="1" applyAlignment="1" applyProtection="1">
      <alignment horizontal="right" vertical="top"/>
    </xf>
    <xf numFmtId="0" fontId="26" fillId="36" borderId="40" xfId="0" applyFont="1" applyFill="1" applyBorder="1" applyAlignment="1" applyProtection="1">
      <alignment vertical="top" wrapText="1"/>
    </xf>
    <xf numFmtId="0" fontId="1" fillId="46" borderId="103" xfId="0" applyNumberFormat="1" applyFont="1" applyFill="1" applyBorder="1" applyAlignment="1" applyProtection="1">
      <alignment vertical="top"/>
    </xf>
    <xf numFmtId="0" fontId="1" fillId="46" borderId="58" xfId="0" applyNumberFormat="1" applyFont="1" applyFill="1" applyBorder="1" applyAlignment="1" applyProtection="1">
      <alignment vertical="top"/>
    </xf>
    <xf numFmtId="0" fontId="1" fillId="46" borderId="104" xfId="0" applyNumberFormat="1" applyFont="1" applyFill="1" applyBorder="1" applyAlignment="1" applyProtection="1">
      <alignment vertical="top"/>
    </xf>
    <xf numFmtId="0" fontId="1" fillId="28" borderId="0" xfId="0" applyNumberFormat="1" applyFont="1" applyFill="1" applyBorder="1" applyAlignment="1" applyProtection="1">
      <alignment horizontal="right" vertical="center"/>
    </xf>
    <xf numFmtId="0" fontId="1" fillId="37" borderId="45" xfId="0" applyNumberFormat="1" applyFont="1" applyFill="1" applyBorder="1" applyAlignment="1" applyProtection="1">
      <alignment vertical="center"/>
    </xf>
    <xf numFmtId="0" fontId="4" fillId="46" borderId="0" xfId="0" applyNumberFormat="1" applyFont="1" applyFill="1" applyBorder="1" applyAlignment="1" applyProtection="1">
      <alignment horizontal="center" vertical="center"/>
    </xf>
    <xf numFmtId="0" fontId="40" fillId="32" borderId="44" xfId="0" applyFont="1" applyFill="1" applyBorder="1" applyProtection="1"/>
    <xf numFmtId="0" fontId="1" fillId="28" borderId="0" xfId="0" applyFont="1" applyFill="1" applyAlignment="1" applyProtection="1">
      <alignment vertical="center"/>
    </xf>
    <xf numFmtId="0" fontId="1" fillId="28" borderId="0" xfId="0" applyFont="1" applyFill="1" applyBorder="1" applyAlignment="1" applyProtection="1">
      <alignment horizontal="center" vertical="center"/>
    </xf>
    <xf numFmtId="0" fontId="40" fillId="32" borderId="59" xfId="0" applyFont="1" applyFill="1" applyBorder="1" applyAlignment="1" applyProtection="1">
      <alignment vertical="center"/>
    </xf>
    <xf numFmtId="0" fontId="40" fillId="37" borderId="34" xfId="0" applyFont="1" applyFill="1" applyBorder="1" applyAlignment="1" applyProtection="1">
      <alignment vertical="center"/>
    </xf>
    <xf numFmtId="0" fontId="40" fillId="32" borderId="75" xfId="0" applyFont="1" applyFill="1" applyBorder="1" applyAlignment="1" applyProtection="1">
      <alignment vertical="center"/>
    </xf>
    <xf numFmtId="15" fontId="40" fillId="32" borderId="0" xfId="0" applyNumberFormat="1" applyFont="1" applyFill="1" applyAlignment="1" applyProtection="1">
      <alignment vertical="center"/>
    </xf>
    <xf numFmtId="0" fontId="40" fillId="37" borderId="33" xfId="0" applyFont="1" applyFill="1" applyBorder="1" applyAlignment="1" applyProtection="1">
      <alignment vertical="center"/>
    </xf>
    <xf numFmtId="0" fontId="40" fillId="32" borderId="34" xfId="0" applyFont="1" applyFill="1" applyBorder="1" applyAlignment="1" applyProtection="1">
      <alignment vertical="center"/>
    </xf>
    <xf numFmtId="15" fontId="40" fillId="32" borderId="34" xfId="0" applyNumberFormat="1" applyFont="1" applyFill="1" applyBorder="1" applyAlignment="1" applyProtection="1">
      <alignment vertical="center"/>
    </xf>
    <xf numFmtId="15" fontId="40" fillId="32" borderId="35" xfId="0" applyNumberFormat="1" applyFont="1" applyFill="1" applyBorder="1" applyAlignment="1" applyProtection="1">
      <alignment vertical="center"/>
    </xf>
    <xf numFmtId="15" fontId="40" fillId="32" borderId="45" xfId="0" applyNumberFormat="1" applyFont="1" applyFill="1" applyBorder="1" applyProtection="1"/>
    <xf numFmtId="0" fontId="40" fillId="32" borderId="49" xfId="0" applyFont="1" applyFill="1" applyBorder="1" applyAlignment="1" applyProtection="1">
      <alignment vertical="center"/>
    </xf>
    <xf numFmtId="0" fontId="40" fillId="37" borderId="44" xfId="0" applyFont="1" applyFill="1" applyBorder="1" applyProtection="1"/>
    <xf numFmtId="0" fontId="1" fillId="32" borderId="16" xfId="0" applyNumberFormat="1" applyFont="1" applyFill="1" applyBorder="1" applyAlignment="1" applyProtection="1">
      <alignment horizontal="center" vertical="top"/>
    </xf>
    <xf numFmtId="0" fontId="40" fillId="37" borderId="74" xfId="0" applyFont="1" applyFill="1" applyBorder="1" applyAlignment="1" applyProtection="1">
      <alignment vertical="center"/>
    </xf>
    <xf numFmtId="0" fontId="22" fillId="26" borderId="0" xfId="0" applyFont="1" applyFill="1" applyAlignment="1" applyProtection="1"/>
    <xf numFmtId="0" fontId="1" fillId="28" borderId="16" xfId="0" applyFont="1" applyFill="1" applyBorder="1" applyAlignment="1" applyProtection="1">
      <alignment horizontal="center"/>
    </xf>
    <xf numFmtId="0" fontId="27" fillId="26" borderId="84" xfId="0" applyFont="1" applyFill="1" applyBorder="1" applyAlignment="1" applyProtection="1">
      <alignment horizontal="right" vertical="center"/>
    </xf>
    <xf numFmtId="0" fontId="42" fillId="26" borderId="0" xfId="0" applyFont="1" applyFill="1" applyProtection="1"/>
    <xf numFmtId="0" fontId="26" fillId="26" borderId="0" xfId="0" quotePrefix="1" applyFont="1" applyFill="1" applyAlignment="1" applyProtection="1">
      <alignment horizontal="right" vertical="top"/>
    </xf>
    <xf numFmtId="0" fontId="40" fillId="37" borderId="45" xfId="0" applyFont="1" applyFill="1" applyBorder="1" applyProtection="1"/>
    <xf numFmtId="0" fontId="1" fillId="36" borderId="32" xfId="0" applyNumberFormat="1" applyFont="1" applyFill="1" applyBorder="1" applyAlignment="1" applyProtection="1">
      <alignment vertical="top"/>
    </xf>
    <xf numFmtId="0" fontId="1" fillId="36" borderId="13" xfId="0" applyNumberFormat="1" applyFont="1" applyFill="1" applyBorder="1" applyAlignment="1" applyProtection="1">
      <alignment vertical="top"/>
    </xf>
    <xf numFmtId="0" fontId="1" fillId="36" borderId="29" xfId="0" applyNumberFormat="1" applyFont="1" applyFill="1" applyBorder="1" applyAlignment="1" applyProtection="1">
      <alignment vertical="top"/>
    </xf>
    <xf numFmtId="0" fontId="1" fillId="36" borderId="28" xfId="0" applyNumberFormat="1" applyFont="1" applyFill="1" applyBorder="1" applyAlignment="1" applyProtection="1">
      <alignment vertical="top"/>
    </xf>
    <xf numFmtId="0" fontId="0" fillId="26" borderId="84" xfId="0" applyFill="1" applyBorder="1" applyAlignment="1" applyProtection="1"/>
    <xf numFmtId="0" fontId="0" fillId="26" borderId="85" xfId="0" applyFill="1" applyBorder="1" applyAlignment="1" applyProtection="1"/>
    <xf numFmtId="0" fontId="1" fillId="26" borderId="85" xfId="0" applyFont="1" applyFill="1" applyBorder="1" applyAlignment="1" applyProtection="1"/>
    <xf numFmtId="0" fontId="1" fillId="26" borderId="43" xfId="0" applyFont="1" applyFill="1" applyBorder="1" applyAlignment="1" applyProtection="1"/>
    <xf numFmtId="0" fontId="1" fillId="26" borderId="47" xfId="0" applyNumberFormat="1" applyFont="1" applyFill="1" applyBorder="1" applyAlignment="1" applyProtection="1">
      <alignment vertical="top"/>
    </xf>
    <xf numFmtId="0" fontId="0" fillId="26" borderId="52" xfId="0" applyFill="1" applyBorder="1" applyAlignment="1" applyProtection="1"/>
    <xf numFmtId="0" fontId="0" fillId="26" borderId="86" xfId="0" applyFill="1" applyBorder="1" applyAlignment="1" applyProtection="1"/>
    <xf numFmtId="0" fontId="1" fillId="26" borderId="86" xfId="0" applyFont="1" applyFill="1" applyBorder="1" applyAlignment="1" applyProtection="1"/>
    <xf numFmtId="0" fontId="1" fillId="26" borderId="87" xfId="0" applyFont="1" applyFill="1" applyBorder="1" applyAlignment="1" applyProtection="1"/>
    <xf numFmtId="0" fontId="30" fillId="26" borderId="48" xfId="0" applyNumberFormat="1" applyFont="1" applyFill="1" applyBorder="1" applyAlignment="1" applyProtection="1">
      <alignment vertical="top" wrapText="1"/>
    </xf>
    <xf numFmtId="0" fontId="4" fillId="26" borderId="0" xfId="104" applyFont="1" applyFill="1" applyBorder="1" applyAlignment="1" applyProtection="1">
      <alignment horizontal="left" vertical="top"/>
    </xf>
    <xf numFmtId="0" fontId="1" fillId="26" borderId="0" xfId="0" applyFont="1" applyFill="1" applyBorder="1" applyAlignment="1" applyProtection="1"/>
    <xf numFmtId="0" fontId="0" fillId="26" borderId="0" xfId="0" applyFill="1" applyBorder="1" applyProtection="1"/>
    <xf numFmtId="0" fontId="1" fillId="26" borderId="0" xfId="0" applyFont="1" applyFill="1" applyBorder="1" applyAlignment="1" applyProtection="1">
      <alignment horizontal="center" vertical="top"/>
    </xf>
    <xf numFmtId="0" fontId="0" fillId="47" borderId="45" xfId="0" applyFill="1" applyBorder="1" applyProtection="1"/>
    <xf numFmtId="0" fontId="31" fillId="26" borderId="0" xfId="0" applyFont="1" applyFill="1" applyBorder="1" applyAlignment="1" applyProtection="1"/>
    <xf numFmtId="0" fontId="0" fillId="26" borderId="0" xfId="0" applyFill="1" applyBorder="1" applyAlignment="1" applyProtection="1"/>
    <xf numFmtId="0" fontId="0" fillId="26" borderId="0" xfId="0" applyFill="1" applyBorder="1" applyAlignment="1" applyProtection="1">
      <alignment horizontal="center"/>
    </xf>
    <xf numFmtId="0" fontId="23" fillId="26" borderId="0" xfId="0" applyFont="1" applyFill="1" applyAlignment="1" applyProtection="1">
      <alignment vertical="top"/>
    </xf>
    <xf numFmtId="0" fontId="27" fillId="26" borderId="0" xfId="0" applyFont="1" applyFill="1" applyAlignment="1" applyProtection="1">
      <alignment horizontal="center"/>
    </xf>
    <xf numFmtId="0" fontId="4" fillId="26" borderId="13" xfId="0" applyFont="1" applyFill="1" applyBorder="1" applyAlignment="1" applyProtection="1">
      <alignment horizontal="left" vertical="top"/>
    </xf>
    <xf numFmtId="0" fontId="4" fillId="26" borderId="28" xfId="0" applyFont="1" applyFill="1" applyBorder="1" applyAlignment="1" applyProtection="1">
      <alignment horizontal="left" vertical="top"/>
    </xf>
    <xf numFmtId="0" fontId="1" fillId="26" borderId="13" xfId="0" applyNumberFormat="1" applyFont="1" applyFill="1" applyBorder="1" applyAlignment="1" applyProtection="1">
      <alignment vertical="top"/>
    </xf>
    <xf numFmtId="0" fontId="27" fillId="26" borderId="13" xfId="0" applyFont="1" applyFill="1" applyBorder="1" applyAlignment="1" applyProtection="1">
      <alignment horizontal="center"/>
    </xf>
    <xf numFmtId="0" fontId="1" fillId="44" borderId="0" xfId="0" applyNumberFormat="1" applyFont="1" applyFill="1" applyBorder="1" applyAlignment="1" applyProtection="1">
      <alignment vertical="top"/>
    </xf>
    <xf numFmtId="0" fontId="24" fillId="25" borderId="0" xfId="0" applyFont="1" applyFill="1" applyBorder="1" applyAlignment="1" applyProtection="1"/>
    <xf numFmtId="0" fontId="0" fillId="36" borderId="0" xfId="0" applyFill="1" applyProtection="1"/>
    <xf numFmtId="0" fontId="0" fillId="0" borderId="0" xfId="0" applyAlignment="1" applyProtection="1">
      <alignment vertical="top"/>
    </xf>
    <xf numFmtId="0" fontId="19" fillId="0" borderId="13" xfId="106" applyFont="1" applyBorder="1" applyAlignment="1" applyProtection="1">
      <alignment vertical="top" wrapText="1"/>
    </xf>
    <xf numFmtId="0" fontId="4" fillId="47" borderId="45" xfId="104" applyFont="1" applyFill="1" applyBorder="1" applyAlignment="1" applyProtection="1">
      <alignment horizontal="left"/>
    </xf>
    <xf numFmtId="0" fontId="0" fillId="0" borderId="0" xfId="0" quotePrefix="1" applyAlignment="1" applyProtection="1">
      <alignment vertical="top"/>
    </xf>
    <xf numFmtId="0" fontId="46" fillId="26" borderId="0" xfId="104" applyFont="1" applyFill="1" applyBorder="1" applyAlignment="1" applyProtection="1">
      <alignment horizontal="left"/>
    </xf>
    <xf numFmtId="0" fontId="23" fillId="26" borderId="0" xfId="104" applyFont="1" applyFill="1" applyBorder="1" applyAlignment="1" applyProtection="1">
      <alignment horizontal="left" vertical="top"/>
    </xf>
    <xf numFmtId="0" fontId="44" fillId="26" borderId="77" xfId="104" applyFill="1" applyBorder="1" applyAlignment="1" applyProtection="1">
      <alignment horizontal="left" vertical="top"/>
    </xf>
    <xf numFmtId="0" fontId="44" fillId="26" borderId="52" xfId="104" applyFill="1" applyBorder="1" applyAlignment="1" applyProtection="1">
      <alignment horizontal="left" vertical="top"/>
    </xf>
    <xf numFmtId="0" fontId="44" fillId="26" borderId="82" xfId="104" applyFill="1" applyBorder="1" applyAlignment="1" applyProtection="1">
      <alignment horizontal="left" vertical="top"/>
    </xf>
    <xf numFmtId="0" fontId="1" fillId="26" borderId="83" xfId="104" applyFont="1" applyFill="1" applyBorder="1" applyAlignment="1" applyProtection="1">
      <alignment horizontal="left"/>
    </xf>
    <xf numFmtId="0" fontId="4" fillId="26" borderId="0" xfId="104" applyFont="1" applyFill="1" applyBorder="1" applyAlignment="1" applyProtection="1">
      <alignment horizontal="left" vertical="top" wrapText="1"/>
    </xf>
    <xf numFmtId="0" fontId="44" fillId="26" borderId="37" xfId="104" applyFill="1" applyBorder="1" applyAlignment="1" applyProtection="1">
      <alignment horizontal="left" vertical="top" wrapText="1"/>
    </xf>
    <xf numFmtId="0" fontId="24" fillId="25" borderId="0" xfId="104" applyFont="1" applyFill="1" applyBorder="1" applyAlignment="1" applyProtection="1">
      <alignment horizontal="left" vertical="top" wrapText="1"/>
    </xf>
    <xf numFmtId="0" fontId="52" fillId="26" borderId="0" xfId="104" applyFont="1" applyFill="1" applyAlignment="1" applyProtection="1">
      <alignment horizontal="left" vertical="top" wrapText="1"/>
    </xf>
    <xf numFmtId="0" fontId="4" fillId="26" borderId="0" xfId="104" applyFont="1" applyFill="1" applyAlignment="1" applyProtection="1">
      <alignment horizontal="left" vertical="top" wrapText="1"/>
    </xf>
    <xf numFmtId="0" fontId="53" fillId="26" borderId="0" xfId="104" applyFont="1" applyFill="1" applyAlignment="1" applyProtection="1">
      <alignment horizontal="left" vertical="top" wrapText="1"/>
    </xf>
    <xf numFmtId="0" fontId="26" fillId="26" borderId="13" xfId="104" applyFont="1" applyFill="1" applyBorder="1" applyAlignment="1" applyProtection="1">
      <alignment horizontal="left" vertical="top" wrapText="1"/>
    </xf>
    <xf numFmtId="0" fontId="53" fillId="26" borderId="38" xfId="104" applyFont="1" applyFill="1" applyBorder="1" applyAlignment="1" applyProtection="1">
      <alignment horizontal="left" vertical="top" wrapText="1"/>
    </xf>
    <xf numFmtId="0" fontId="44" fillId="48" borderId="39" xfId="104" applyFill="1" applyBorder="1" applyAlignment="1" applyProtection="1">
      <alignment horizontal="left" vertical="top" wrapText="1"/>
    </xf>
    <xf numFmtId="0" fontId="23" fillId="26" borderId="0" xfId="0" applyFont="1" applyFill="1" applyAlignment="1" applyProtection="1">
      <alignment horizontal="left" vertical="top" wrapText="1"/>
    </xf>
    <xf numFmtId="0" fontId="4" fillId="26" borderId="16"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left" vertical="top" wrapText="1"/>
    </xf>
    <xf numFmtId="0" fontId="25" fillId="26" borderId="0" xfId="0" applyNumberFormat="1" applyFont="1" applyFill="1" applyBorder="1" applyAlignment="1" applyProtection="1">
      <alignment horizontal="left" vertical="top" wrapText="1"/>
    </xf>
    <xf numFmtId="0" fontId="58" fillId="48" borderId="0" xfId="0" applyFont="1" applyFill="1" applyAlignment="1" applyProtection="1">
      <alignment horizontal="left" vertical="top" wrapText="1"/>
    </xf>
    <xf numFmtId="0" fontId="4" fillId="26" borderId="0" xfId="0" applyFont="1" applyFill="1" applyAlignment="1" applyProtection="1">
      <alignment horizontal="left" wrapText="1"/>
    </xf>
    <xf numFmtId="0" fontId="26" fillId="26" borderId="0" xfId="0" applyFont="1" applyFill="1" applyAlignment="1" applyProtection="1">
      <alignment horizontal="left" vertical="top" wrapText="1"/>
    </xf>
    <xf numFmtId="0" fontId="30" fillId="26" borderId="0" xfId="1" applyFont="1" applyFill="1" applyAlignment="1" applyProtection="1">
      <alignment horizontal="left" vertical="top" wrapText="1"/>
    </xf>
    <xf numFmtId="0" fontId="4" fillId="26" borderId="32" xfId="0" applyNumberFormat="1" applyFont="1" applyFill="1" applyBorder="1" applyAlignment="1" applyProtection="1">
      <alignment horizontal="left" wrapText="1"/>
    </xf>
    <xf numFmtId="0" fontId="29" fillId="26" borderId="0" xfId="0" applyFont="1" applyFill="1" applyAlignment="1" applyProtection="1">
      <alignment horizontal="left" vertical="top" wrapText="1"/>
    </xf>
    <xf numFmtId="0" fontId="24" fillId="25" borderId="0" xfId="1" applyFont="1" applyFill="1" applyBorder="1" applyAlignment="1" applyProtection="1">
      <alignment horizontal="left" vertical="top" wrapText="1"/>
    </xf>
    <xf numFmtId="0" fontId="4" fillId="26" borderId="0" xfId="0" applyFont="1" applyFill="1" applyAlignment="1" applyProtection="1">
      <alignment horizontal="left" vertical="top" wrapText="1"/>
    </xf>
    <xf numFmtId="0" fontId="26" fillId="36" borderId="0" xfId="1" applyFont="1" applyFill="1" applyAlignment="1" applyProtection="1">
      <alignment horizontal="left" vertical="top" wrapText="1"/>
    </xf>
    <xf numFmtId="0" fontId="4" fillId="0" borderId="32" xfId="0" applyNumberFormat="1" applyFont="1" applyFill="1" applyBorder="1" applyAlignment="1" applyProtection="1">
      <alignment horizontal="left" wrapText="1"/>
    </xf>
    <xf numFmtId="0" fontId="26" fillId="36" borderId="0" xfId="0" applyFont="1" applyFill="1" applyBorder="1" applyAlignment="1" applyProtection="1">
      <alignment horizontal="left" vertical="top" wrapText="1"/>
    </xf>
    <xf numFmtId="0" fontId="4" fillId="26" borderId="0" xfId="1" applyFont="1" applyFill="1" applyAlignment="1" applyProtection="1">
      <alignment horizontal="left" vertical="top" wrapText="1"/>
    </xf>
    <xf numFmtId="0" fontId="61" fillId="46" borderId="0" xfId="0" applyNumberFormat="1" applyFont="1" applyFill="1" applyBorder="1" applyAlignment="1" applyProtection="1">
      <alignment horizontal="left" vertical="top" wrapText="1"/>
    </xf>
    <xf numFmtId="0" fontId="29"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left" vertical="center" wrapText="1"/>
    </xf>
    <xf numFmtId="0" fontId="26" fillId="36" borderId="0" xfId="0" applyFont="1" applyFill="1" applyAlignment="1" applyProtection="1">
      <alignment horizontal="left" vertical="top" wrapText="1"/>
    </xf>
    <xf numFmtId="0" fontId="24" fillId="25" borderId="0" xfId="0" applyFont="1" applyFill="1" applyBorder="1" applyAlignment="1" applyProtection="1">
      <alignment horizontal="left" vertical="center" wrapText="1"/>
    </xf>
    <xf numFmtId="0" fontId="27" fillId="36" borderId="85" xfId="0" applyFont="1" applyFill="1" applyBorder="1" applyAlignment="1" applyProtection="1">
      <alignment horizontal="left" vertical="center" wrapText="1"/>
    </xf>
    <xf numFmtId="0" fontId="26" fillId="36" borderId="86" xfId="0" applyFont="1" applyFill="1" applyBorder="1" applyAlignment="1" applyProtection="1">
      <alignment horizontal="left" vertical="top" wrapText="1"/>
    </xf>
    <xf numFmtId="0" fontId="29" fillId="36" borderId="0" xfId="0" applyFont="1" applyFill="1" applyBorder="1" applyAlignment="1" applyProtection="1">
      <alignment horizontal="left" vertical="top" wrapText="1"/>
    </xf>
    <xf numFmtId="0" fontId="26" fillId="36" borderId="37" xfId="0" applyFont="1" applyFill="1" applyBorder="1" applyAlignment="1" applyProtection="1">
      <alignment horizontal="left" vertical="top" wrapText="1"/>
    </xf>
    <xf numFmtId="0" fontId="27" fillId="46" borderId="0" xfId="0" applyFont="1" applyFill="1" applyBorder="1" applyAlignment="1" applyProtection="1">
      <alignment horizontal="left" vertical="top" wrapText="1"/>
    </xf>
    <xf numFmtId="0" fontId="29" fillId="46" borderId="0" xfId="0" applyFont="1" applyFill="1" applyBorder="1" applyAlignment="1" applyProtection="1">
      <alignment horizontal="left" vertical="top" wrapText="1"/>
    </xf>
    <xf numFmtId="0" fontId="27" fillId="26" borderId="85" xfId="0" applyFont="1" applyFill="1" applyBorder="1" applyAlignment="1" applyProtection="1">
      <alignment horizontal="left" vertical="top" wrapText="1"/>
    </xf>
    <xf numFmtId="0" fontId="4" fillId="46" borderId="0" xfId="0" applyNumberFormat="1" applyFont="1" applyFill="1" applyBorder="1" applyAlignment="1" applyProtection="1">
      <alignment horizontal="left" vertical="center"/>
    </xf>
    <xf numFmtId="0" fontId="23" fillId="26" borderId="0" xfId="105" applyFont="1" applyFill="1" applyAlignment="1" applyProtection="1">
      <alignment horizontal="left" vertical="top" wrapText="1"/>
    </xf>
    <xf numFmtId="0" fontId="27" fillId="26" borderId="0" xfId="105" applyFont="1" applyFill="1" applyAlignment="1" applyProtection="1">
      <alignment horizontal="left" vertical="top" wrapText="1"/>
    </xf>
    <xf numFmtId="0" fontId="4" fillId="26" borderId="0" xfId="105" applyFont="1" applyFill="1" applyAlignment="1" applyProtection="1">
      <alignment horizontal="left" vertical="top" wrapText="1"/>
    </xf>
    <xf numFmtId="0" fontId="26" fillId="26" borderId="13" xfId="105" applyFont="1" applyFill="1" applyBorder="1" applyAlignment="1" applyProtection="1">
      <alignment horizontal="left" vertical="top" wrapText="1"/>
    </xf>
    <xf numFmtId="0" fontId="26" fillId="26" borderId="0" xfId="105" applyFont="1" applyFill="1" applyAlignment="1" applyProtection="1">
      <alignment horizontal="left" vertical="top" wrapText="1"/>
    </xf>
    <xf numFmtId="0" fontId="4" fillId="26" borderId="13" xfId="105" applyNumberFormat="1" applyFont="1" applyFill="1" applyBorder="1" applyAlignment="1" applyProtection="1">
      <alignment horizontal="left" vertical="center"/>
    </xf>
    <xf numFmtId="0" fontId="4" fillId="47" borderId="84" xfId="0" applyFont="1" applyFill="1" applyBorder="1" applyAlignment="1" applyProtection="1">
      <alignment horizontal="left" vertical="center" wrapText="1"/>
    </xf>
    <xf numFmtId="0" fontId="23" fillId="26" borderId="0" xfId="0" applyFont="1" applyFill="1" applyAlignment="1" applyProtection="1">
      <alignment horizontal="left" vertical="top"/>
    </xf>
    <xf numFmtId="0" fontId="24" fillId="25" borderId="0" xfId="0" applyFont="1" applyFill="1" applyBorder="1" applyAlignment="1" applyProtection="1">
      <alignment horizontal="left" vertical="top" wrapText="1"/>
    </xf>
    <xf numFmtId="0" fontId="27" fillId="26" borderId="0" xfId="0" applyFont="1" applyFill="1" applyAlignment="1" applyProtection="1">
      <alignment horizontal="left" vertical="top" wrapText="1"/>
    </xf>
    <xf numFmtId="0" fontId="4" fillId="0" borderId="13" xfId="1" applyFont="1" applyBorder="1" applyAlignment="1" applyProtection="1">
      <alignment horizontal="left"/>
    </xf>
    <xf numFmtId="0" fontId="40" fillId="32" borderId="0" xfId="0" applyFont="1" applyFill="1" applyAlignment="1" applyProtection="1">
      <alignment horizontal="left"/>
    </xf>
    <xf numFmtId="0" fontId="1" fillId="32" borderId="0" xfId="0" applyFont="1" applyFill="1" applyAlignment="1" applyProtection="1">
      <alignment horizontal="left"/>
    </xf>
    <xf numFmtId="0" fontId="1" fillId="28" borderId="0" xfId="0" applyNumberFormat="1" applyFont="1" applyFill="1" applyBorder="1" applyAlignment="1" applyProtection="1">
      <alignment horizontal="left" vertical="top"/>
    </xf>
    <xf numFmtId="0" fontId="1" fillId="28" borderId="0" xfId="1" applyFont="1" applyFill="1" applyAlignment="1" applyProtection="1">
      <alignment horizontal="left"/>
    </xf>
    <xf numFmtId="0" fontId="40" fillId="28" borderId="0" xfId="0" applyFont="1" applyFill="1" applyAlignment="1" applyProtection="1">
      <alignment horizontal="left"/>
    </xf>
    <xf numFmtId="0" fontId="1" fillId="28" borderId="0" xfId="0" applyFont="1" applyFill="1" applyAlignment="1" applyProtection="1">
      <alignment horizontal="left"/>
    </xf>
    <xf numFmtId="0" fontId="21" fillId="25" borderId="0" xfId="1" applyFont="1" applyFill="1" applyAlignment="1" applyProtection="1">
      <alignment horizontal="left"/>
    </xf>
    <xf numFmtId="0" fontId="40" fillId="32" borderId="16" xfId="0" applyFont="1" applyFill="1" applyBorder="1" applyAlignment="1" applyProtection="1">
      <alignment horizontal="left"/>
    </xf>
    <xf numFmtId="0" fontId="40" fillId="0" borderId="0" xfId="0" applyFont="1" applyAlignment="1" applyProtection="1">
      <alignment horizontal="left" vertical="center"/>
    </xf>
    <xf numFmtId="0" fontId="0" fillId="0" borderId="0" xfId="0" applyAlignment="1" applyProtection="1">
      <alignment horizontal="center" vertical="top" wrapText="1"/>
    </xf>
    <xf numFmtId="0" fontId="0" fillId="28" borderId="0" xfId="0" applyFill="1" applyAlignment="1" applyProtection="1"/>
    <xf numFmtId="0" fontId="49" fillId="26" borderId="0" xfId="0" applyNumberFormat="1" applyFont="1" applyFill="1" applyAlignment="1" applyProtection="1">
      <alignment horizontal="left" vertical="top" wrapText="1"/>
    </xf>
    <xf numFmtId="0" fontId="0" fillId="0" borderId="0" xfId="0" applyAlignment="1" applyProtection="1">
      <alignment wrapText="1"/>
    </xf>
    <xf numFmtId="0" fontId="1" fillId="26" borderId="18" xfId="0" applyNumberFormat="1" applyFont="1" applyFill="1" applyBorder="1" applyAlignment="1" applyProtection="1">
      <alignment horizontal="center" vertical="top"/>
    </xf>
    <xf numFmtId="0" fontId="1" fillId="26" borderId="19" xfId="0" applyNumberFormat="1" applyFont="1" applyFill="1" applyBorder="1" applyAlignment="1" applyProtection="1">
      <alignment horizontal="center" vertical="top"/>
    </xf>
    <xf numFmtId="0" fontId="4" fillId="26" borderId="31" xfId="0" applyNumberFormat="1" applyFont="1" applyFill="1" applyBorder="1" applyAlignment="1" applyProtection="1">
      <alignment horizontal="center" wrapText="1"/>
    </xf>
    <xf numFmtId="164" fontId="1" fillId="26" borderId="23" xfId="0" applyNumberFormat="1" applyFont="1" applyFill="1" applyBorder="1" applyAlignment="1" applyProtection="1">
      <alignment horizontal="right" vertical="top"/>
    </xf>
    <xf numFmtId="164" fontId="1" fillId="26" borderId="21" xfId="0" applyNumberFormat="1" applyFont="1" applyFill="1" applyBorder="1" applyAlignment="1" applyProtection="1">
      <alignment horizontal="right" vertical="top"/>
    </xf>
    <xf numFmtId="164" fontId="1" fillId="26" borderId="26" xfId="0" applyNumberFormat="1" applyFont="1" applyFill="1" applyBorder="1" applyAlignment="1" applyProtection="1">
      <alignment horizontal="right" vertical="top"/>
    </xf>
    <xf numFmtId="0" fontId="1" fillId="26" borderId="103" xfId="0" applyNumberFormat="1" applyFont="1" applyFill="1" applyBorder="1" applyAlignment="1" applyProtection="1">
      <alignment horizontal="center" vertical="top"/>
    </xf>
    <xf numFmtId="0" fontId="1" fillId="30" borderId="18" xfId="1" applyNumberFormat="1" applyFont="1" applyFill="1" applyBorder="1" applyAlignment="1" applyProtection="1">
      <alignment vertical="top"/>
      <protection locked="0"/>
    </xf>
    <xf numFmtId="0" fontId="1" fillId="30" borderId="19" xfId="1" applyNumberFormat="1" applyFont="1" applyFill="1" applyBorder="1" applyAlignment="1" applyProtection="1">
      <alignment vertical="top"/>
      <protection locked="0"/>
    </xf>
    <xf numFmtId="0" fontId="40" fillId="32" borderId="16" xfId="0" applyFont="1" applyFill="1" applyBorder="1" applyAlignment="1" applyProtection="1">
      <alignment wrapText="1"/>
    </xf>
    <xf numFmtId="1" fontId="40" fillId="32" borderId="16" xfId="0" applyNumberFormat="1" applyFont="1" applyFill="1" applyBorder="1" applyProtection="1"/>
    <xf numFmtId="166" fontId="40" fillId="32" borderId="16" xfId="0" applyNumberFormat="1" applyFont="1" applyFill="1" applyBorder="1" applyProtection="1"/>
    <xf numFmtId="0" fontId="1" fillId="32" borderId="16" xfId="1" applyFont="1" applyFill="1" applyBorder="1" applyAlignment="1" applyProtection="1">
      <alignment horizontal="center"/>
    </xf>
    <xf numFmtId="0" fontId="1" fillId="32" borderId="16" xfId="1" applyNumberFormat="1" applyFont="1" applyFill="1" applyBorder="1" applyAlignment="1" applyProtection="1">
      <alignment horizontal="left" vertical="top"/>
    </xf>
    <xf numFmtId="0" fontId="1" fillId="32" borderId="16" xfId="1" applyNumberFormat="1" applyFont="1" applyFill="1" applyBorder="1" applyAlignment="1" applyProtection="1">
      <alignment vertical="top"/>
    </xf>
    <xf numFmtId="0" fontId="40" fillId="32" borderId="33" xfId="0" applyFont="1" applyFill="1" applyBorder="1" applyProtection="1"/>
    <xf numFmtId="0" fontId="1" fillId="31" borderId="17" xfId="0" applyNumberFormat="1" applyFont="1" applyFill="1" applyBorder="1" applyAlignment="1" applyProtection="1">
      <alignment horizontal="center" vertical="top"/>
    </xf>
    <xf numFmtId="0" fontId="1" fillId="31" borderId="18" xfId="0" applyNumberFormat="1" applyFont="1" applyFill="1" applyBorder="1" applyAlignment="1" applyProtection="1">
      <alignment horizontal="center" vertical="top"/>
    </xf>
    <xf numFmtId="0" fontId="1" fillId="31" borderId="19" xfId="0" applyNumberFormat="1" applyFont="1" applyFill="1" applyBorder="1" applyAlignment="1" applyProtection="1">
      <alignment horizontal="center" vertical="top"/>
    </xf>
    <xf numFmtId="0" fontId="1" fillId="2" borderId="19" xfId="0" applyFont="1" applyFill="1" applyBorder="1" applyAlignment="1" applyProtection="1">
      <alignment vertical="center" wrapText="1"/>
      <protection locked="0"/>
    </xf>
    <xf numFmtId="0" fontId="69" fillId="47" borderId="0" xfId="0" applyFont="1" applyFill="1" applyBorder="1" applyAlignment="1" applyProtection="1">
      <alignment horizontal="left"/>
    </xf>
    <xf numFmtId="0" fontId="1" fillId="44" borderId="0" xfId="0" applyNumberFormat="1" applyFont="1" applyFill="1" applyBorder="1" applyAlignment="1" applyProtection="1">
      <alignment vertical="top"/>
      <protection locked="0"/>
    </xf>
    <xf numFmtId="0" fontId="40" fillId="37" borderId="45" xfId="0" applyFont="1" applyFill="1" applyBorder="1" applyAlignment="1" applyProtection="1">
      <alignment vertical="center"/>
    </xf>
    <xf numFmtId="0" fontId="4" fillId="26" borderId="31" xfId="0" applyNumberFormat="1" applyFont="1" applyFill="1" applyBorder="1" applyAlignment="1" applyProtection="1">
      <alignment horizontal="left" wrapText="1"/>
    </xf>
    <xf numFmtId="0" fontId="4" fillId="36" borderId="0" xfId="0" applyNumberFormat="1" applyFont="1" applyFill="1" applyBorder="1" applyAlignment="1" applyProtection="1">
      <alignment horizontal="left" vertical="top"/>
    </xf>
    <xf numFmtId="0" fontId="0" fillId="2" borderId="0" xfId="0" applyFill="1" applyAlignment="1" applyProtection="1">
      <alignment horizontal="center" vertical="top" wrapText="1"/>
      <protection locked="0"/>
    </xf>
    <xf numFmtId="0" fontId="40" fillId="2" borderId="0" xfId="0" applyFont="1" applyFill="1" applyAlignment="1" applyProtection="1">
      <alignment horizontal="left" vertical="center"/>
      <protection locked="0"/>
    </xf>
    <xf numFmtId="0" fontId="4" fillId="26" borderId="0" xfId="87" applyFont="1" applyFill="1" applyBorder="1" applyAlignment="1" applyProtection="1">
      <alignment vertical="top"/>
    </xf>
    <xf numFmtId="0" fontId="38" fillId="47" borderId="0" xfId="87" applyFont="1" applyFill="1" applyBorder="1" applyAlignment="1" applyProtection="1">
      <alignment horizontal="center"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33" fillId="26" borderId="0" xfId="0" applyFont="1" applyFill="1" applyAlignment="1" applyProtection="1">
      <alignment vertical="top" wrapText="1"/>
    </xf>
    <xf numFmtId="0" fontId="22" fillId="26" borderId="0" xfId="0" applyFont="1" applyFill="1" applyAlignment="1" applyProtection="1">
      <alignment wrapText="1"/>
    </xf>
    <xf numFmtId="0" fontId="4" fillId="26" borderId="32" xfId="0" applyNumberFormat="1" applyFont="1" applyFill="1" applyBorder="1" applyAlignment="1" applyProtection="1">
      <alignment wrapText="1"/>
    </xf>
    <xf numFmtId="0" fontId="0" fillId="0" borderId="0" xfId="0" applyAlignment="1" applyProtection="1">
      <alignment vertical="top" wrapText="1"/>
    </xf>
    <xf numFmtId="0" fontId="26" fillId="26" borderId="0" xfId="0"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15" fontId="1" fillId="26" borderId="0" xfId="0" applyNumberFormat="1" applyFont="1" applyFill="1" applyBorder="1" applyAlignment="1" applyProtection="1">
      <alignment vertical="top" wrapText="1"/>
    </xf>
    <xf numFmtId="0" fontId="4" fillId="26" borderId="16" xfId="0" applyNumberFormat="1" applyFont="1" applyFill="1" applyBorder="1" applyAlignment="1" applyProtection="1">
      <alignment horizontal="center"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0" fontId="26" fillId="46" borderId="0"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4" fillId="26" borderId="29" xfId="0" applyFont="1" applyFill="1" applyBorder="1" applyAlignment="1" applyProtection="1">
      <alignment horizontal="lef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32" fillId="26" borderId="0" xfId="0" applyNumberFormat="1" applyFont="1" applyFill="1" applyBorder="1" applyAlignment="1" applyProtection="1">
      <alignment vertical="top" wrapText="1"/>
    </xf>
    <xf numFmtId="0" fontId="4" fillId="36" borderId="29" xfId="0" applyFont="1" applyFill="1" applyBorder="1" applyAlignment="1" applyProtection="1">
      <alignment horizontal="left" vertical="top" wrapText="1"/>
    </xf>
    <xf numFmtId="0" fontId="44" fillId="48" borderId="0" xfId="104" applyFill="1" applyAlignment="1" applyProtection="1">
      <alignment horizontal="left" vertical="top" wrapText="1"/>
    </xf>
    <xf numFmtId="0" fontId="54" fillId="26" borderId="0" xfId="104" applyFont="1" applyFill="1" applyAlignment="1" applyProtection="1">
      <alignment horizontal="left" vertical="top" wrapText="1"/>
    </xf>
    <xf numFmtId="0" fontId="49" fillId="26" borderId="0" xfId="104" applyNumberFormat="1" applyFont="1" applyFill="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28" fillId="26" borderId="0" xfId="104" applyNumberFormat="1" applyFont="1" applyFill="1" applyAlignment="1" applyProtection="1">
      <alignment horizontal="left" vertical="top" wrapText="1"/>
    </xf>
    <xf numFmtId="0" fontId="49" fillId="26" borderId="1" xfId="104" applyNumberFormat="1" applyFont="1" applyFill="1"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4" fillId="26" borderId="0" xfId="104"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4" fillId="26" borderId="1"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24" fillId="25" borderId="0" xfId="0" applyFont="1"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wrapText="1"/>
    </xf>
    <xf numFmtId="0" fontId="4" fillId="26" borderId="0" xfId="0" applyFont="1" applyFill="1" applyAlignment="1" applyProtection="1">
      <alignment horizontal="left" vertical="top"/>
    </xf>
    <xf numFmtId="0" fontId="4" fillId="26" borderId="0" xfId="0" applyFont="1" applyFill="1" applyBorder="1" applyAlignment="1" applyProtection="1">
      <alignment horizontal="left" wrapText="1"/>
    </xf>
    <xf numFmtId="0" fontId="56" fillId="43" borderId="0" xfId="0" applyFont="1" applyFill="1" applyBorder="1" applyAlignment="1" applyProtection="1">
      <alignment horizontal="left" vertical="top" wrapText="1"/>
    </xf>
    <xf numFmtId="0" fontId="29" fillId="36" borderId="0" xfId="1" applyFont="1" applyFill="1" applyAlignment="1" applyProtection="1">
      <alignment horizontal="left" vertical="top" wrapText="1"/>
    </xf>
    <xf numFmtId="0" fontId="33" fillId="26" borderId="0" xfId="0" applyFont="1" applyFill="1" applyBorder="1" applyAlignment="1" applyProtection="1">
      <alignment horizontal="left" vertical="top" wrapText="1"/>
    </xf>
    <xf numFmtId="0" fontId="0" fillId="0" borderId="0" xfId="0" applyAlignment="1" applyProtection="1">
      <alignment vertical="top" wrapText="1"/>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4" fillId="26" borderId="32" xfId="1" applyNumberFormat="1" applyFont="1" applyFill="1" applyBorder="1" applyAlignment="1" applyProtection="1">
      <alignment horizontal="left" wrapText="1"/>
    </xf>
    <xf numFmtId="0" fontId="4" fillId="26" borderId="38"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31" fillId="26" borderId="14" xfId="0" applyFont="1" applyFill="1" applyBorder="1" applyAlignment="1" applyProtection="1">
      <alignment horizontal="left" vertical="top" wrapText="1"/>
    </xf>
    <xf numFmtId="0" fontId="30" fillId="26" borderId="0" xfId="0" applyFont="1" applyFill="1" applyBorder="1" applyAlignment="1" applyProtection="1">
      <alignment horizontal="left" vertical="top" wrapText="1"/>
    </xf>
    <xf numFmtId="0" fontId="4" fillId="26" borderId="73" xfId="0" applyNumberFormat="1" applyFont="1" applyFill="1" applyBorder="1" applyAlignment="1" applyProtection="1">
      <alignment horizontal="left" vertical="top"/>
    </xf>
    <xf numFmtId="0" fontId="4" fillId="26" borderId="39" xfId="0" applyNumberFormat="1" applyFont="1" applyFill="1" applyBorder="1" applyAlignment="1" applyProtection="1">
      <alignment horizontal="left" vertical="top" wrapText="1"/>
    </xf>
    <xf numFmtId="0" fontId="70" fillId="26" borderId="0" xfId="0" applyFont="1" applyFill="1" applyBorder="1" applyAlignment="1" applyProtection="1">
      <alignment horizontal="left" vertical="top" wrapText="1"/>
    </xf>
    <xf numFmtId="0" fontId="43" fillId="26" borderId="0" xfId="0" applyFont="1" applyFill="1" applyBorder="1" applyAlignment="1" applyProtection="1">
      <alignment horizontal="left" vertical="top" wrapText="1"/>
    </xf>
    <xf numFmtId="0" fontId="1" fillId="36" borderId="2"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NumberFormat="1" applyFont="1" applyFill="1" applyBorder="1" applyAlignment="1" applyProtection="1">
      <alignment horizontal="left" vertical="top" wrapText="1"/>
    </xf>
    <xf numFmtId="0" fontId="1" fillId="36" borderId="13" xfId="0" applyFont="1" applyFill="1" applyBorder="1" applyAlignment="1" applyProtection="1">
      <alignment horizontal="left" vertical="top" wrapText="1"/>
    </xf>
    <xf numFmtId="0" fontId="1" fillId="36" borderId="22" xfId="0"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1" fillId="36" borderId="25"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14" xfId="0" applyFont="1" applyFill="1" applyBorder="1" applyAlignment="1" applyProtection="1">
      <alignment horizontal="left" vertical="top" wrapText="1"/>
    </xf>
    <xf numFmtId="0" fontId="1" fillId="46" borderId="25" xfId="0" applyFont="1" applyFill="1" applyBorder="1" applyAlignment="1" applyProtection="1">
      <alignment horizontal="left" vertical="top" wrapText="1"/>
    </xf>
    <xf numFmtId="0" fontId="1" fillId="46" borderId="26" xfId="0"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26" fillId="46" borderId="0" xfId="0" applyFont="1" applyFill="1" applyBorder="1" applyAlignment="1" applyProtection="1">
      <alignment horizontal="left" vertical="top" wrapText="1"/>
    </xf>
    <xf numFmtId="0" fontId="37" fillId="47" borderId="50" xfId="87" applyFill="1" applyBorder="1" applyAlignment="1" applyProtection="1">
      <alignment horizontal="left"/>
    </xf>
    <xf numFmtId="0" fontId="68" fillId="49" borderId="0" xfId="0" quotePrefix="1" applyFont="1" applyFill="1" applyAlignment="1" applyProtection="1">
      <alignment horizontal="left" vertical="center" wrapText="1"/>
    </xf>
    <xf numFmtId="0" fontId="1" fillId="26" borderId="2" xfId="105" applyNumberFormat="1" applyFont="1" applyFill="1" applyBorder="1" applyAlignment="1" applyProtection="1">
      <alignment horizontal="left" vertical="top" wrapText="1"/>
    </xf>
    <xf numFmtId="0" fontId="27" fillId="26" borderId="13" xfId="0" applyFont="1" applyFill="1" applyBorder="1" applyAlignment="1" applyProtection="1">
      <alignment horizontal="left" vertical="top" wrapText="1"/>
    </xf>
    <xf numFmtId="0" fontId="40" fillId="47" borderId="0" xfId="0" applyFont="1" applyFill="1" applyBorder="1" applyAlignment="1" applyProtection="1">
      <alignment horizontal="center" vertical="top" wrapText="1"/>
    </xf>
    <xf numFmtId="0" fontId="37" fillId="26" borderId="0" xfId="87" applyFill="1" applyBorder="1" applyAlignment="1" applyProtection="1">
      <alignment vertical="top"/>
    </xf>
    <xf numFmtId="0" fontId="37" fillId="0" borderId="0" xfId="87" applyBorder="1" applyAlignment="1" applyProtection="1">
      <alignment vertical="top"/>
    </xf>
    <xf numFmtId="0" fontId="4" fillId="26" borderId="0" xfId="87" applyFont="1" applyFill="1" applyBorder="1" applyAlignment="1" applyProtection="1">
      <alignment vertical="top"/>
    </xf>
    <xf numFmtId="0" fontId="4" fillId="0" borderId="0" xfId="0" applyFont="1" applyBorder="1" applyAlignment="1" applyProtection="1">
      <alignment vertical="top"/>
    </xf>
    <xf numFmtId="0" fontId="4" fillId="0" borderId="0" xfId="104" applyFont="1" applyBorder="1" applyAlignment="1" applyProtection="1">
      <alignment vertical="top"/>
    </xf>
    <xf numFmtId="0" fontId="0" fillId="0" borderId="0" xfId="0" applyBorder="1" applyAlignment="1" applyProtection="1">
      <alignment vertical="top"/>
    </xf>
    <xf numFmtId="0" fontId="37" fillId="0" borderId="0" xfId="87" applyAlignment="1" applyProtection="1">
      <alignment vertical="top"/>
    </xf>
    <xf numFmtId="0" fontId="44" fillId="47" borderId="74" xfId="104" applyFill="1" applyBorder="1" applyAlignment="1" applyProtection="1">
      <alignment horizontal="center" vertical="center" wrapText="1"/>
    </xf>
    <xf numFmtId="0" fontId="44" fillId="47" borderId="59" xfId="104" applyFill="1" applyBorder="1" applyAlignment="1" applyProtection="1">
      <alignment horizontal="center" vertical="center" wrapText="1"/>
    </xf>
    <xf numFmtId="0" fontId="44" fillId="47" borderId="49" xfId="104" applyFill="1" applyBorder="1" applyAlignment="1" applyProtection="1">
      <alignment horizontal="center" vertical="center" wrapText="1"/>
    </xf>
    <xf numFmtId="0" fontId="38" fillId="47" borderId="45" xfId="87" applyFont="1" applyFill="1" applyBorder="1" applyAlignment="1" applyProtection="1">
      <alignment horizontal="center" vertical="top" wrapText="1"/>
    </xf>
    <xf numFmtId="0" fontId="38" fillId="47" borderId="41" xfId="87" applyFont="1" applyFill="1" applyBorder="1" applyAlignment="1" applyProtection="1">
      <alignment horizontal="center" vertical="top" wrapText="1"/>
    </xf>
    <xf numFmtId="0" fontId="38" fillId="47" borderId="42" xfId="87" applyFont="1" applyFill="1" applyBorder="1" applyAlignment="1" applyProtection="1">
      <alignment horizontal="center" vertical="top" wrapText="1"/>
    </xf>
    <xf numFmtId="0" fontId="38" fillId="47" borderId="43" xfId="87" applyFont="1" applyFill="1" applyBorder="1" applyAlignment="1" applyProtection="1">
      <alignment horizontal="center" vertical="top" wrapText="1"/>
    </xf>
    <xf numFmtId="0" fontId="44" fillId="47" borderId="41" xfId="104" applyFill="1" applyBorder="1" applyAlignment="1" applyProtection="1">
      <alignment horizontal="center" vertical="top" wrapText="1"/>
    </xf>
    <xf numFmtId="0" fontId="44" fillId="47" borderId="42" xfId="104" applyFill="1" applyBorder="1" applyAlignment="1" applyProtection="1">
      <alignment horizontal="center" vertical="top" wrapText="1"/>
    </xf>
    <xf numFmtId="0" fontId="38" fillId="47" borderId="47" xfId="87" applyFont="1" applyFill="1" applyBorder="1" applyAlignment="1" applyProtection="1">
      <alignment horizontal="center" vertical="top" wrapText="1"/>
    </xf>
    <xf numFmtId="0" fontId="38" fillId="47" borderId="0" xfId="87" applyFont="1" applyFill="1" applyBorder="1" applyAlignment="1" applyProtection="1">
      <alignment horizontal="center" vertical="top" wrapText="1"/>
    </xf>
    <xf numFmtId="0" fontId="38" fillId="47" borderId="48" xfId="87" applyFont="1" applyFill="1" applyBorder="1" applyAlignment="1" applyProtection="1">
      <alignment horizontal="center" vertical="top" wrapText="1"/>
    </xf>
    <xf numFmtId="0" fontId="44" fillId="47" borderId="47" xfId="104" applyFill="1" applyBorder="1" applyAlignment="1" applyProtection="1">
      <alignment horizontal="center" vertical="top" wrapText="1"/>
    </xf>
    <xf numFmtId="0" fontId="44" fillId="47" borderId="0" xfId="104" applyFill="1" applyBorder="1" applyAlignment="1" applyProtection="1">
      <alignment horizontal="center" vertical="top" wrapText="1"/>
    </xf>
    <xf numFmtId="0" fontId="44" fillId="26" borderId="37" xfId="104" applyFill="1" applyBorder="1" applyAlignment="1" applyProtection="1">
      <alignment horizontal="center" vertical="top" wrapText="1"/>
    </xf>
    <xf numFmtId="0" fontId="44" fillId="0" borderId="37" xfId="104" applyBorder="1" applyAlignment="1" applyProtection="1">
      <alignment vertical="top" wrapText="1"/>
    </xf>
    <xf numFmtId="0" fontId="4" fillId="26" borderId="0" xfId="104" applyFont="1" applyFill="1" applyBorder="1" applyAlignment="1" applyProtection="1">
      <alignment vertical="top" wrapText="1"/>
    </xf>
    <xf numFmtId="0" fontId="1" fillId="26" borderId="0" xfId="104" applyFont="1" applyFill="1" applyBorder="1" applyAlignment="1" applyProtection="1">
      <alignment vertical="top" wrapText="1"/>
    </xf>
    <xf numFmtId="0" fontId="23" fillId="26" borderId="0" xfId="104" applyFont="1" applyFill="1" applyAlignment="1" applyProtection="1">
      <alignment vertical="top" wrapText="1"/>
    </xf>
    <xf numFmtId="0" fontId="49" fillId="26" borderId="0" xfId="104" applyNumberFormat="1" applyFont="1" applyFill="1" applyAlignment="1" applyProtection="1">
      <alignment horizontal="left" vertical="top" wrapText="1"/>
    </xf>
    <xf numFmtId="0" fontId="44" fillId="0" borderId="0" xfId="104" applyAlignment="1" applyProtection="1">
      <alignment horizontal="left" vertical="top" wrapText="1"/>
    </xf>
    <xf numFmtId="0" fontId="44" fillId="26" borderId="0" xfId="104" applyFill="1" applyAlignment="1" applyProtection="1">
      <alignment horizontal="left" vertical="top" wrapText="1"/>
    </xf>
    <xf numFmtId="0" fontId="24" fillId="25" borderId="0" xfId="104" applyFont="1" applyFill="1" applyBorder="1" applyAlignment="1" applyProtection="1">
      <alignment vertical="top" wrapText="1"/>
    </xf>
    <xf numFmtId="0" fontId="37" fillId="26" borderId="0" xfId="87" applyFill="1" applyAlignment="1" applyProtection="1">
      <alignment horizontal="left" vertical="top"/>
    </xf>
    <xf numFmtId="0" fontId="37" fillId="0" borderId="0" xfId="87" applyAlignment="1" applyProtection="1">
      <alignment horizontal="left" vertical="top"/>
    </xf>
    <xf numFmtId="0" fontId="37" fillId="28" borderId="0" xfId="87" applyNumberFormat="1" applyFill="1" applyAlignment="1" applyProtection="1">
      <alignment horizontal="left" vertical="top" wrapText="1"/>
    </xf>
    <xf numFmtId="0" fontId="37" fillId="28" borderId="0" xfId="87"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51" fillId="28" borderId="0" xfId="104" applyFont="1" applyFill="1" applyAlignment="1" applyProtection="1">
      <alignment horizontal="left" vertical="top" wrapText="1"/>
    </xf>
    <xf numFmtId="0" fontId="4" fillId="26" borderId="0" xfId="104" applyFont="1" applyFill="1" applyAlignment="1" applyProtection="1">
      <alignment vertical="top" wrapText="1"/>
    </xf>
    <xf numFmtId="0" fontId="44" fillId="0" borderId="0" xfId="104" applyAlignment="1" applyProtection="1">
      <alignment vertical="top" wrapText="1"/>
    </xf>
    <xf numFmtId="0" fontId="53" fillId="26" borderId="0" xfId="104" applyFont="1" applyFill="1" applyAlignment="1" applyProtection="1">
      <alignment vertical="top" wrapText="1"/>
    </xf>
    <xf numFmtId="0" fontId="53" fillId="26" borderId="0" xfId="104" applyFont="1" applyFill="1" applyBorder="1" applyAlignment="1" applyProtection="1">
      <alignment vertical="top" wrapText="1"/>
    </xf>
    <xf numFmtId="0" fontId="49" fillId="26" borderId="1" xfId="104" applyNumberFormat="1" applyFont="1" applyFill="1" applyBorder="1" applyAlignment="1" applyProtection="1">
      <alignment horizontal="left" vertical="top" wrapText="1"/>
    </xf>
    <xf numFmtId="0" fontId="44" fillId="0" borderId="2" xfId="104"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9" fillId="26" borderId="37" xfId="104" applyNumberFormat="1" applyFont="1" applyFill="1" applyBorder="1" applyAlignment="1" applyProtection="1">
      <alignment horizontal="left" vertical="top" wrapText="1"/>
    </xf>
    <xf numFmtId="0" fontId="49" fillId="26" borderId="32" xfId="104" applyNumberFormat="1" applyFont="1" applyFill="1" applyBorder="1" applyAlignment="1" applyProtection="1">
      <alignment horizontal="left" vertical="top" wrapText="1"/>
    </xf>
    <xf numFmtId="0" fontId="49" fillId="26" borderId="13" xfId="104" applyNumberFormat="1" applyFont="1" applyFill="1" applyBorder="1" applyAlignment="1" applyProtection="1">
      <alignment horizontal="left" vertical="top" wrapText="1"/>
    </xf>
    <xf numFmtId="0" fontId="52" fillId="26" borderId="0" xfId="104" applyFont="1" applyFill="1" applyAlignment="1" applyProtection="1">
      <alignment vertical="top" wrapText="1"/>
    </xf>
    <xf numFmtId="0" fontId="26" fillId="26" borderId="13" xfId="104" applyFont="1" applyFill="1" applyBorder="1" applyAlignment="1" applyProtection="1">
      <alignment vertical="top" wrapText="1"/>
    </xf>
    <xf numFmtId="0" fontId="44" fillId="0" borderId="13" xfId="104" applyBorder="1" applyAlignment="1" applyProtection="1">
      <alignment vertical="top" wrapText="1"/>
    </xf>
    <xf numFmtId="0" fontId="44" fillId="30" borderId="1" xfId="104" applyFill="1" applyBorder="1" applyAlignment="1" applyProtection="1">
      <alignment vertical="top" wrapText="1"/>
      <protection locked="0"/>
    </xf>
    <xf numFmtId="0" fontId="44" fillId="0" borderId="3" xfId="104" applyBorder="1" applyAlignment="1" applyProtection="1">
      <alignment vertical="top" wrapText="1"/>
      <protection locked="0"/>
    </xf>
    <xf numFmtId="164" fontId="44" fillId="44" borderId="1" xfId="104" applyNumberFormat="1" applyFill="1" applyBorder="1" applyAlignment="1" applyProtection="1">
      <alignment vertical="top" wrapText="1"/>
      <protection locked="0"/>
    </xf>
    <xf numFmtId="0" fontId="53" fillId="26" borderId="38" xfId="104" applyFont="1" applyFill="1" applyBorder="1" applyAlignment="1" applyProtection="1">
      <alignment vertical="top" wrapText="1"/>
    </xf>
    <xf numFmtId="164" fontId="44" fillId="29" borderId="1" xfId="104" applyNumberFormat="1" applyFill="1" applyBorder="1" applyAlignment="1" applyProtection="1">
      <alignment vertical="top" wrapText="1"/>
    </xf>
    <xf numFmtId="0" fontId="44" fillId="0" borderId="3" xfId="104" applyBorder="1" applyAlignment="1" applyProtection="1">
      <alignment vertical="top" wrapText="1"/>
    </xf>
    <xf numFmtId="0" fontId="44" fillId="45" borderId="1" xfId="104" applyFill="1" applyBorder="1" applyAlignment="1" applyProtection="1">
      <alignment vertical="top" wrapText="1"/>
    </xf>
    <xf numFmtId="0" fontId="44" fillId="48" borderId="37" xfId="104" applyFill="1" applyBorder="1" applyAlignment="1" applyProtection="1">
      <alignment vertical="top" wrapText="1"/>
    </xf>
    <xf numFmtId="0" fontId="44" fillId="47" borderId="0" xfId="104" applyFill="1" applyAlignment="1" applyProtection="1">
      <alignment vertical="top" wrapText="1"/>
    </xf>
    <xf numFmtId="0" fontId="28" fillId="26" borderId="0" xfId="104" applyNumberFormat="1" applyFont="1" applyFill="1" applyAlignment="1" applyProtection="1">
      <alignment horizontal="left" vertical="top" wrapText="1"/>
    </xf>
    <xf numFmtId="0" fontId="28" fillId="0" borderId="0" xfId="104" applyFont="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4" fillId="38" borderId="68" xfId="104" applyFont="1" applyFill="1" applyBorder="1" applyAlignment="1" applyProtection="1">
      <alignment horizontal="left" vertical="center" wrapText="1"/>
    </xf>
    <xf numFmtId="0" fontId="4" fillId="38" borderId="46" xfId="104" applyFont="1" applyFill="1" applyBorder="1" applyAlignment="1" applyProtection="1">
      <alignment horizontal="left" vertical="center" wrapText="1"/>
    </xf>
    <xf numFmtId="0" fontId="44" fillId="26" borderId="0" xfId="104" applyFill="1" applyAlignment="1" applyProtection="1">
      <alignment vertical="top" wrapText="1"/>
    </xf>
    <xf numFmtId="0" fontId="44" fillId="48" borderId="39" xfId="104" applyFill="1" applyBorder="1" applyAlignment="1" applyProtection="1">
      <alignment horizontal="center" vertical="top" wrapText="1"/>
    </xf>
    <xf numFmtId="0" fontId="44" fillId="48" borderId="37" xfId="104" applyFill="1" applyBorder="1" applyAlignment="1" applyProtection="1">
      <alignment horizontal="center" vertical="top" wrapText="1"/>
    </xf>
    <xf numFmtId="0" fontId="44" fillId="48" borderId="40" xfId="104" applyFill="1" applyBorder="1" applyAlignment="1" applyProtection="1">
      <alignment horizontal="center" vertical="top" wrapText="1"/>
    </xf>
    <xf numFmtId="0" fontId="44" fillId="48" borderId="38" xfId="104" applyFill="1" applyBorder="1" applyAlignment="1" applyProtection="1">
      <alignment horizontal="center" vertical="top" wrapText="1"/>
    </xf>
    <xf numFmtId="0" fontId="44" fillId="48" borderId="0" xfId="104" applyFill="1" applyBorder="1" applyAlignment="1" applyProtection="1">
      <alignment horizontal="center" vertical="top" wrapText="1"/>
    </xf>
    <xf numFmtId="0" fontId="44" fillId="48" borderId="29" xfId="104" applyFill="1" applyBorder="1" applyAlignment="1" applyProtection="1">
      <alignment horizontal="center" vertical="top" wrapText="1"/>
    </xf>
    <xf numFmtId="0" fontId="44" fillId="48" borderId="32" xfId="104" applyFill="1" applyBorder="1" applyAlignment="1" applyProtection="1">
      <alignment horizontal="center" vertical="top" wrapText="1"/>
    </xf>
    <xf numFmtId="0" fontId="44" fillId="48" borderId="13" xfId="104" applyFill="1" applyBorder="1" applyAlignment="1" applyProtection="1">
      <alignment horizontal="center" vertical="top" wrapText="1"/>
    </xf>
    <xf numFmtId="0" fontId="44" fillId="48" borderId="28" xfId="104" applyFill="1" applyBorder="1" applyAlignment="1" applyProtection="1">
      <alignment horizontal="center" vertical="top" wrapText="1"/>
    </xf>
    <xf numFmtId="0" fontId="54" fillId="26" borderId="0" xfId="104" applyFont="1" applyFill="1" applyAlignment="1" applyProtection="1">
      <alignment vertical="top" wrapText="1"/>
    </xf>
    <xf numFmtId="0" fontId="37" fillId="26" borderId="0" xfId="87" applyFill="1" applyAlignment="1" applyProtection="1">
      <alignment vertical="top" wrapText="1"/>
    </xf>
    <xf numFmtId="0" fontId="44" fillId="48" borderId="0" xfId="104" applyFill="1" applyAlignment="1" applyProtection="1">
      <alignment horizontal="left" vertical="top" wrapText="1"/>
    </xf>
    <xf numFmtId="0" fontId="54" fillId="26" borderId="0" xfId="104" applyFont="1" applyFill="1" applyAlignment="1" applyProtection="1">
      <alignment horizontal="left" vertical="top" wrapText="1"/>
    </xf>
    <xf numFmtId="0" fontId="37" fillId="47" borderId="0" xfId="87" applyFill="1" applyAlignment="1" applyProtection="1">
      <alignment vertical="top"/>
    </xf>
    <xf numFmtId="0" fontId="37" fillId="47" borderId="0" xfId="87"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14" fontId="1" fillId="2" borderId="1" xfId="0" applyNumberFormat="1" applyFont="1" applyFill="1" applyBorder="1" applyAlignment="1" applyProtection="1">
      <alignment horizontal="left" vertical="top"/>
      <protection locked="0"/>
    </xf>
    <xf numFmtId="14" fontId="1" fillId="2" borderId="2" xfId="0" applyNumberFormat="1" applyFont="1" applyFill="1" applyBorder="1" applyAlignment="1" applyProtection="1">
      <alignment horizontal="left" vertical="top"/>
      <protection locked="0"/>
    </xf>
    <xf numFmtId="14" fontId="1" fillId="2" borderId="3" xfId="0" applyNumberFormat="1" applyFont="1" applyFill="1" applyBorder="1" applyAlignment="1" applyProtection="1">
      <alignment horizontal="left" vertical="top"/>
      <protection locked="0"/>
    </xf>
    <xf numFmtId="14" fontId="1" fillId="2" borderId="16" xfId="0" applyNumberFormat="1" applyFont="1" applyFill="1" applyBorder="1" applyAlignment="1" applyProtection="1">
      <alignment horizontal="left" vertical="top"/>
      <protection locked="0"/>
    </xf>
    <xf numFmtId="0" fontId="4" fillId="26" borderId="1" xfId="0" applyNumberFormat="1" applyFont="1" applyFill="1" applyBorder="1" applyAlignment="1" applyProtection="1">
      <alignment horizontal="left" vertical="center" wrapText="1"/>
    </xf>
    <xf numFmtId="0" fontId="4" fillId="26" borderId="2" xfId="0" applyNumberFormat="1" applyFont="1" applyFill="1" applyBorder="1" applyAlignment="1" applyProtection="1">
      <alignment horizontal="left" vertical="center" wrapText="1"/>
    </xf>
    <xf numFmtId="0" fontId="37" fillId="47" borderId="56" xfId="0" applyFont="1" applyFill="1" applyBorder="1" applyAlignment="1" applyProtection="1">
      <alignment horizontal="left"/>
    </xf>
    <xf numFmtId="0" fontId="4" fillId="47" borderId="41" xfId="0" applyFont="1" applyFill="1" applyBorder="1" applyAlignment="1" applyProtection="1">
      <alignment horizontal="center" vertical="center" wrapText="1"/>
    </xf>
    <xf numFmtId="0" fontId="1" fillId="47" borderId="42" xfId="0" applyFont="1" applyFill="1" applyBorder="1" applyAlignment="1" applyProtection="1">
      <alignment horizontal="center" vertical="center" wrapText="1"/>
    </xf>
    <xf numFmtId="0" fontId="1" fillId="47" borderId="43" xfId="0" applyFont="1" applyFill="1" applyBorder="1" applyAlignment="1" applyProtection="1">
      <alignment horizontal="center" vertical="center" wrapText="1"/>
    </xf>
    <xf numFmtId="0" fontId="22" fillId="47" borderId="47" xfId="0" applyFont="1" applyFill="1" applyBorder="1" applyAlignment="1" applyProtection="1">
      <alignment horizontal="center" vertical="center" wrapText="1"/>
    </xf>
    <xf numFmtId="0" fontId="22" fillId="47" borderId="0" xfId="0" applyFont="1" applyFill="1" applyAlignment="1" applyProtection="1">
      <alignment horizontal="center" vertical="center" wrapText="1"/>
    </xf>
    <xf numFmtId="0" fontId="22" fillId="47" borderId="48" xfId="0" applyFont="1" applyFill="1" applyBorder="1" applyAlignment="1" applyProtection="1">
      <alignment horizontal="center" vertical="center" wrapText="1"/>
    </xf>
    <xf numFmtId="0" fontId="22" fillId="47" borderId="52" xfId="0" applyFont="1" applyFill="1" applyBorder="1" applyAlignment="1" applyProtection="1">
      <alignment horizontal="center" vertical="center" wrapText="1"/>
    </xf>
    <xf numFmtId="0" fontId="22" fillId="47" borderId="53" xfId="0" applyFont="1" applyFill="1" applyBorder="1" applyAlignment="1" applyProtection="1">
      <alignment horizontal="center" vertical="center" wrapText="1"/>
    </xf>
    <xf numFmtId="0" fontId="22" fillId="47" borderId="54" xfId="0" applyFont="1" applyFill="1" applyBorder="1" applyAlignment="1" applyProtection="1">
      <alignment horizontal="center" vertical="center" wrapText="1"/>
    </xf>
    <xf numFmtId="0" fontId="38" fillId="47" borderId="46" xfId="87" applyFont="1" applyFill="1" applyBorder="1" applyAlignment="1" applyProtection="1">
      <alignment horizontal="center" vertical="top" wrapText="1"/>
    </xf>
    <xf numFmtId="0" fontId="4" fillId="26" borderId="3"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1" fillId="26" borderId="0" xfId="0" applyFont="1" applyFill="1" applyAlignment="1" applyProtection="1">
      <alignment horizontal="left" vertical="top" wrapText="1"/>
    </xf>
    <xf numFmtId="0" fontId="38" fillId="47" borderId="49" xfId="87" applyFont="1" applyFill="1" applyBorder="1" applyAlignment="1" applyProtection="1">
      <alignment horizontal="center" vertical="top" wrapText="1"/>
    </xf>
    <xf numFmtId="0" fontId="37" fillId="47" borderId="50" xfId="0" applyFont="1" applyFill="1" applyBorder="1" applyAlignment="1" applyProtection="1">
      <alignment horizontal="left"/>
    </xf>
    <xf numFmtId="0" fontId="37" fillId="47" borderId="51" xfId="0" applyFont="1" applyFill="1" applyBorder="1" applyAlignment="1" applyProtection="1">
      <alignment horizontal="left"/>
    </xf>
    <xf numFmtId="0" fontId="37" fillId="47" borderId="56" xfId="87" applyFont="1" applyFill="1" applyBorder="1" applyAlignment="1" applyProtection="1">
      <alignment horizontal="left"/>
    </xf>
    <xf numFmtId="0" fontId="23" fillId="26" borderId="0" xfId="0" applyFont="1" applyFill="1" applyAlignment="1" applyProtection="1">
      <alignment vertical="top" wrapText="1"/>
    </xf>
    <xf numFmtId="0" fontId="24" fillId="25" borderId="0" xfId="0" applyFont="1" applyFill="1" applyAlignment="1" applyProtection="1">
      <alignment horizontal="left" vertical="top" wrapText="1"/>
    </xf>
    <xf numFmtId="0" fontId="37" fillId="47" borderId="55" xfId="0" applyFont="1" applyFill="1" applyBorder="1" applyAlignment="1" applyProtection="1">
      <alignment horizontal="left"/>
    </xf>
    <xf numFmtId="0" fontId="1" fillId="26" borderId="0" xfId="0" applyFont="1" applyFill="1" applyBorder="1" applyAlignment="1" applyProtection="1">
      <alignment horizontal="left" wrapText="1"/>
    </xf>
    <xf numFmtId="0" fontId="1" fillId="26" borderId="29" xfId="0" applyFont="1" applyFill="1" applyBorder="1" applyAlignment="1" applyProtection="1">
      <alignment horizontal="left" wrapText="1"/>
    </xf>
    <xf numFmtId="0" fontId="1" fillId="30" borderId="16" xfId="0" applyNumberFormat="1" applyFont="1" applyFill="1" applyBorder="1" applyAlignment="1" applyProtection="1">
      <alignment horizontal="left" vertical="center" shrinkToFit="1"/>
      <protection locked="0"/>
    </xf>
    <xf numFmtId="0" fontId="58" fillId="48" borderId="0" xfId="0" applyFont="1" applyFill="1" applyAlignment="1" applyProtection="1">
      <alignment vertical="top" wrapText="1"/>
    </xf>
    <xf numFmtId="0" fontId="35" fillId="48" borderId="0" xfId="0" applyFont="1" applyFill="1" applyAlignment="1" applyProtection="1">
      <alignment vertical="top" wrapText="1"/>
    </xf>
    <xf numFmtId="0" fontId="4" fillId="26" borderId="0" xfId="0" applyFont="1" applyFill="1" applyAlignment="1" applyProtection="1">
      <alignment wrapText="1"/>
    </xf>
    <xf numFmtId="0" fontId="22" fillId="26" borderId="0" xfId="0" applyFont="1" applyFill="1" applyAlignment="1" applyProtection="1">
      <alignment wrapText="1"/>
    </xf>
    <xf numFmtId="0" fontId="33" fillId="26" borderId="0" xfId="0" applyFont="1" applyFill="1" applyAlignment="1" applyProtection="1">
      <alignment vertical="top" wrapText="1"/>
    </xf>
    <xf numFmtId="0" fontId="1" fillId="29" borderId="16" xfId="0" applyNumberFormat="1" applyFont="1" applyFill="1" applyBorder="1" applyAlignment="1" applyProtection="1">
      <alignment horizontal="left" vertical="top"/>
    </xf>
    <xf numFmtId="0" fontId="1" fillId="26" borderId="0" xfId="0" applyFont="1" applyFill="1" applyBorder="1" applyAlignment="1" applyProtection="1">
      <alignment wrapText="1"/>
    </xf>
    <xf numFmtId="0" fontId="31" fillId="30" borderId="16" xfId="0" applyNumberFormat="1" applyFont="1" applyFill="1" applyBorder="1" applyAlignment="1" applyProtection="1">
      <alignment horizontal="left" vertical="top" wrapText="1"/>
      <protection locked="0"/>
    </xf>
    <xf numFmtId="0" fontId="1" fillId="26" borderId="16" xfId="0" applyFont="1" applyFill="1" applyBorder="1" applyAlignment="1" applyProtection="1">
      <alignment vertical="top" wrapText="1"/>
      <protection locked="0"/>
    </xf>
    <xf numFmtId="0" fontId="25" fillId="26" borderId="0" xfId="0" applyNumberFormat="1" applyFont="1" applyFill="1" applyBorder="1" applyAlignment="1" applyProtection="1">
      <alignment vertical="top" wrapText="1"/>
    </xf>
    <xf numFmtId="0" fontId="56" fillId="30" borderId="1" xfId="0" applyFont="1" applyFill="1" applyBorder="1" applyAlignment="1" applyProtection="1">
      <alignment vertical="top" wrapText="1"/>
      <protection locked="0"/>
    </xf>
    <xf numFmtId="0" fontId="22" fillId="30" borderId="2" xfId="0" applyFont="1" applyFill="1" applyBorder="1" applyAlignment="1" applyProtection="1">
      <alignment vertical="top" wrapText="1"/>
      <protection locked="0"/>
    </xf>
    <xf numFmtId="0" fontId="22" fillId="30" borderId="3" xfId="0" applyFont="1" applyFill="1" applyBorder="1" applyAlignment="1" applyProtection="1">
      <alignment vertical="top" wrapText="1"/>
      <protection locked="0"/>
    </xf>
    <xf numFmtId="0" fontId="56" fillId="43" borderId="0" xfId="0" applyFont="1" applyFill="1" applyBorder="1" applyAlignment="1" applyProtection="1">
      <alignment horizontal="left" vertical="top" wrapText="1"/>
    </xf>
    <xf numFmtId="0" fontId="1" fillId="26" borderId="29" xfId="0" applyFont="1" applyFill="1" applyBorder="1" applyAlignment="1" applyProtection="1"/>
    <xf numFmtId="0" fontId="4" fillId="26" borderId="0" xfId="0" applyFont="1" applyFill="1" applyBorder="1" applyAlignment="1" applyProtection="1">
      <alignment horizontal="left" wrapText="1"/>
    </xf>
    <xf numFmtId="0" fontId="4" fillId="26" borderId="29" xfId="0" applyFont="1" applyFill="1" applyBorder="1" applyAlignment="1" applyProtection="1">
      <alignment horizontal="left" wrapText="1"/>
    </xf>
    <xf numFmtId="0" fontId="1" fillId="2" borderId="16" xfId="0" applyNumberFormat="1" applyFont="1" applyFill="1" applyBorder="1" applyAlignment="1" applyProtection="1">
      <alignment horizontal="left" vertical="top"/>
      <protection locked="0"/>
    </xf>
    <xf numFmtId="0" fontId="1" fillId="30" borderId="1" xfId="0" applyNumberFormat="1" applyFont="1" applyFill="1" applyBorder="1" applyAlignment="1" applyProtection="1">
      <alignment horizontal="left" vertical="center"/>
      <protection locked="0"/>
    </xf>
    <xf numFmtId="0" fontId="1" fillId="30" borderId="2" xfId="0" applyNumberFormat="1" applyFont="1" applyFill="1" applyBorder="1" applyAlignment="1" applyProtection="1">
      <alignment horizontal="left" vertical="center"/>
      <protection locked="0"/>
    </xf>
    <xf numFmtId="0" fontId="1" fillId="30" borderId="3" xfId="0" applyNumberFormat="1" applyFont="1" applyFill="1" applyBorder="1" applyAlignment="1" applyProtection="1">
      <alignment horizontal="left" vertical="center"/>
      <protection locked="0"/>
    </xf>
    <xf numFmtId="0" fontId="1" fillId="30" borderId="1" xfId="0" applyNumberFormat="1" applyFont="1" applyFill="1" applyBorder="1" applyAlignment="1" applyProtection="1">
      <alignment horizontal="left" vertical="center" shrinkToFit="1"/>
      <protection locked="0"/>
    </xf>
    <xf numFmtId="0" fontId="1" fillId="30" borderId="2" xfId="0" applyNumberFormat="1" applyFont="1" applyFill="1" applyBorder="1" applyAlignment="1" applyProtection="1">
      <alignment horizontal="left" vertical="center" shrinkToFit="1"/>
      <protection locked="0"/>
    </xf>
    <xf numFmtId="0" fontId="1" fillId="30" borderId="3" xfId="0" applyNumberFormat="1" applyFont="1" applyFill="1" applyBorder="1" applyAlignment="1" applyProtection="1">
      <alignment horizontal="left" vertical="center" shrinkToFit="1"/>
      <protection locked="0"/>
    </xf>
    <xf numFmtId="0" fontId="31" fillId="44" borderId="16" xfId="0" applyNumberFormat="1" applyFont="1" applyFill="1" applyBorder="1" applyAlignment="1" applyProtection="1">
      <alignment horizontal="left" vertical="top" wrapText="1"/>
      <protection locked="0"/>
    </xf>
    <xf numFmtId="0" fontId="4" fillId="26" borderId="0" xfId="0" applyFont="1" applyFill="1" applyAlignment="1" applyProtection="1">
      <alignment horizontal="left" vertical="top"/>
    </xf>
    <xf numFmtId="0" fontId="1" fillId="26" borderId="30" xfId="0" applyNumberFormat="1" applyFont="1" applyFill="1" applyBorder="1" applyAlignment="1" applyProtection="1">
      <alignment horizontal="left" wrapText="1"/>
    </xf>
    <xf numFmtId="0" fontId="1" fillId="26" borderId="14" xfId="0" applyNumberFormat="1" applyFont="1" applyFill="1" applyBorder="1" applyAlignment="1" applyProtection="1">
      <alignment horizontal="left" wrapText="1"/>
    </xf>
    <xf numFmtId="0" fontId="1" fillId="26" borderId="21" xfId="0" applyNumberFormat="1" applyFont="1" applyFill="1" applyBorder="1" applyAlignment="1" applyProtection="1">
      <alignment horizontal="left" wrapText="1"/>
    </xf>
    <xf numFmtId="0" fontId="4" fillId="26" borderId="0" xfId="0" applyNumberFormat="1" applyFont="1" applyFill="1" applyBorder="1" applyAlignment="1" applyProtection="1">
      <alignment vertical="top" wrapText="1"/>
    </xf>
    <xf numFmtId="0" fontId="1" fillId="2" borderId="1" xfId="0" applyNumberFormat="1" applyFont="1" applyFill="1" applyBorder="1" applyAlignment="1" applyProtection="1">
      <alignment vertical="top"/>
      <protection locked="0"/>
    </xf>
    <xf numFmtId="0" fontId="1" fillId="2" borderId="2" xfId="0" applyNumberFormat="1" applyFont="1" applyFill="1" applyBorder="1" applyAlignment="1" applyProtection="1">
      <alignment vertical="top"/>
      <protection locked="0"/>
    </xf>
    <xf numFmtId="0" fontId="1" fillId="2" borderId="3" xfId="0" applyNumberFormat="1" applyFont="1" applyFill="1" applyBorder="1" applyAlignment="1" applyProtection="1">
      <alignment vertical="top"/>
      <protection locked="0"/>
    </xf>
    <xf numFmtId="0" fontId="33" fillId="26" borderId="0" xfId="0" applyFont="1" applyFill="1" applyBorder="1" applyAlignment="1" applyProtection="1">
      <alignment horizontal="left" vertical="top" wrapText="1"/>
    </xf>
    <xf numFmtId="0" fontId="26" fillId="26" borderId="0" xfId="0" applyNumberFormat="1" applyFont="1" applyFill="1" applyBorder="1" applyAlignment="1" applyProtection="1">
      <alignment vertical="top" wrapText="1"/>
    </xf>
    <xf numFmtId="0" fontId="24" fillId="25" borderId="0" xfId="1" applyFont="1" applyFill="1" applyBorder="1" applyAlignment="1" applyProtection="1">
      <alignment vertical="top" wrapText="1"/>
    </xf>
    <xf numFmtId="15" fontId="1" fillId="26" borderId="0" xfId="0" applyNumberFormat="1" applyFont="1" applyFill="1" applyBorder="1" applyAlignment="1" applyProtection="1">
      <alignment vertical="top" wrapText="1"/>
    </xf>
    <xf numFmtId="0" fontId="1" fillId="26" borderId="27" xfId="0" applyNumberFormat="1" applyFont="1" applyFill="1" applyBorder="1" applyAlignment="1" applyProtection="1">
      <alignment horizontal="left" wrapText="1"/>
    </xf>
    <xf numFmtId="0" fontId="1" fillId="26" borderId="25" xfId="0" applyNumberFormat="1" applyFont="1" applyFill="1" applyBorder="1" applyAlignment="1" applyProtection="1">
      <alignment horizontal="left" wrapText="1"/>
    </xf>
    <xf numFmtId="0" fontId="4" fillId="26" borderId="32" xfId="1" applyNumberFormat="1" applyFont="1" applyFill="1" applyBorder="1" applyAlignment="1" applyProtection="1">
      <alignment horizontal="left" wrapText="1"/>
    </xf>
    <xf numFmtId="0" fontId="4" fillId="26" borderId="13" xfId="1" applyNumberFormat="1" applyFont="1" applyFill="1" applyBorder="1" applyAlignment="1" applyProtection="1">
      <alignment horizontal="left" wrapText="1"/>
    </xf>
    <xf numFmtId="0" fontId="4" fillId="26" borderId="28" xfId="1" applyNumberFormat="1" applyFont="1" applyFill="1" applyBorder="1" applyAlignment="1" applyProtection="1">
      <alignment horizontal="left" wrapText="1"/>
    </xf>
    <xf numFmtId="0" fontId="1" fillId="26" borderId="24" xfId="0" applyNumberFormat="1" applyFont="1" applyFill="1" applyBorder="1" applyAlignment="1" applyProtection="1">
      <alignment horizontal="left" wrapText="1"/>
    </xf>
    <xf numFmtId="0" fontId="1" fillId="26" borderId="22" xfId="0" applyNumberFormat="1" applyFont="1" applyFill="1" applyBorder="1" applyAlignment="1" applyProtection="1">
      <alignment horizontal="left" wrapText="1"/>
    </xf>
    <xf numFmtId="0" fontId="1" fillId="26" borderId="23" xfId="0" applyNumberFormat="1" applyFont="1" applyFill="1" applyBorder="1" applyAlignment="1" applyProtection="1">
      <alignment horizontal="left" wrapText="1"/>
    </xf>
    <xf numFmtId="0" fontId="30" fillId="26" borderId="0" xfId="1" applyFont="1" applyFill="1" applyAlignment="1" applyProtection="1">
      <alignment vertical="top" wrapText="1"/>
    </xf>
    <xf numFmtId="0" fontId="4" fillId="0" borderId="0" xfId="1" applyFont="1" applyAlignment="1" applyProtection="1">
      <alignment vertical="top" wrapText="1"/>
    </xf>
    <xf numFmtId="0" fontId="62" fillId="26" borderId="0" xfId="0" applyNumberFormat="1" applyFont="1" applyFill="1" applyBorder="1" applyAlignment="1" applyProtection="1">
      <alignment vertical="top" wrapText="1"/>
    </xf>
    <xf numFmtId="0" fontId="4" fillId="26" borderId="38" xfId="1" applyNumberFormat="1" applyFont="1" applyFill="1" applyBorder="1" applyAlignment="1" applyProtection="1">
      <alignment horizontal="left" wrapText="1"/>
    </xf>
    <xf numFmtId="0" fontId="4" fillId="26" borderId="0"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1" fillId="30" borderId="24" xfId="1" applyNumberFormat="1" applyFont="1" applyFill="1" applyBorder="1" applyAlignment="1" applyProtection="1">
      <alignment horizontal="left" vertical="top" wrapText="1"/>
      <protection locked="0"/>
    </xf>
    <xf numFmtId="0" fontId="1" fillId="30" borderId="22" xfId="1" applyNumberFormat="1" applyFont="1" applyFill="1" applyBorder="1" applyAlignment="1" applyProtection="1">
      <alignment horizontal="left" vertical="top" wrapText="1"/>
      <protection locked="0"/>
    </xf>
    <xf numFmtId="0" fontId="1" fillId="30" borderId="23" xfId="1" applyNumberFormat="1" applyFont="1" applyFill="1" applyBorder="1" applyAlignment="1" applyProtection="1">
      <alignment horizontal="left" vertical="top" wrapText="1"/>
      <protection locked="0"/>
    </xf>
    <xf numFmtId="0" fontId="1" fillId="30" borderId="30" xfId="1" applyNumberFormat="1" applyFont="1" applyFill="1" applyBorder="1" applyAlignment="1" applyProtection="1">
      <alignment horizontal="left" vertical="top" wrapText="1"/>
      <protection locked="0"/>
    </xf>
    <xf numFmtId="0" fontId="1" fillId="30" borderId="14" xfId="1" applyNumberFormat="1" applyFont="1" applyFill="1" applyBorder="1" applyAlignment="1" applyProtection="1">
      <alignment horizontal="left" vertical="top" wrapText="1"/>
      <protection locked="0"/>
    </xf>
    <xf numFmtId="0" fontId="1" fillId="30" borderId="21" xfId="1" applyNumberFormat="1" applyFont="1" applyFill="1" applyBorder="1" applyAlignment="1" applyProtection="1">
      <alignment horizontal="left" vertical="top" wrapText="1"/>
      <protection locked="0"/>
    </xf>
    <xf numFmtId="0" fontId="26" fillId="26" borderId="0" xfId="0" applyFont="1" applyFill="1" applyAlignment="1" applyProtection="1">
      <alignment vertical="top" wrapText="1"/>
    </xf>
    <xf numFmtId="0" fontId="0" fillId="0" borderId="0" xfId="0" applyAlignment="1" applyProtection="1">
      <alignment vertical="top" wrapText="1"/>
    </xf>
    <xf numFmtId="0" fontId="37" fillId="47" borderId="50" xfId="87" applyFill="1" applyBorder="1" applyAlignment="1" applyProtection="1">
      <alignment horizontal="center"/>
    </xf>
    <xf numFmtId="0" fontId="37" fillId="47" borderId="51" xfId="87" applyFill="1" applyBorder="1" applyAlignment="1" applyProtection="1">
      <alignment horizontal="center"/>
    </xf>
    <xf numFmtId="0" fontId="37" fillId="47" borderId="51" xfId="0" applyFont="1" applyFill="1" applyBorder="1" applyAlignment="1" applyProtection="1">
      <alignment horizontal="center"/>
    </xf>
    <xf numFmtId="0" fontId="37" fillId="47" borderId="55" xfId="0" applyFont="1" applyFill="1" applyBorder="1" applyAlignment="1" applyProtection="1">
      <alignment horizontal="center"/>
    </xf>
    <xf numFmtId="0" fontId="37" fillId="47" borderId="56" xfId="0" applyFont="1" applyFill="1" applyBorder="1" applyAlignment="1" applyProtection="1">
      <alignment horizontal="center"/>
    </xf>
    <xf numFmtId="0" fontId="37" fillId="47" borderId="56" xfId="87" applyFont="1" applyFill="1" applyBorder="1" applyAlignment="1" applyProtection="1">
      <alignment horizontal="center"/>
    </xf>
    <xf numFmtId="0" fontId="1" fillId="30" borderId="27" xfId="1" applyNumberFormat="1" applyFont="1" applyFill="1" applyBorder="1" applyAlignment="1" applyProtection="1">
      <alignment horizontal="left" vertical="top" wrapText="1"/>
      <protection locked="0"/>
    </xf>
    <xf numFmtId="0" fontId="1" fillId="30" borderId="25" xfId="1" applyNumberFormat="1" applyFont="1" applyFill="1" applyBorder="1" applyAlignment="1" applyProtection="1">
      <alignment horizontal="left" vertical="top" wrapText="1"/>
      <protection locked="0"/>
    </xf>
    <xf numFmtId="0" fontId="1" fillId="30" borderId="26" xfId="1" applyNumberFormat="1" applyFont="1" applyFill="1" applyBorder="1" applyAlignment="1" applyProtection="1">
      <alignment horizontal="left" vertical="top" wrapText="1"/>
      <protection locked="0"/>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1" fillId="2" borderId="38"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29" xfId="0" applyNumberFormat="1" applyFont="1" applyFill="1" applyBorder="1" applyAlignment="1" applyProtection="1">
      <alignment horizontal="left" vertical="top" wrapText="1"/>
      <protection locked="0"/>
    </xf>
    <xf numFmtId="0" fontId="1" fillId="2" borderId="32" xfId="0" applyNumberFormat="1" applyFont="1" applyFill="1" applyBorder="1" applyAlignment="1" applyProtection="1">
      <alignment horizontal="left" vertical="top" wrapText="1"/>
      <protection locked="0"/>
    </xf>
    <xf numFmtId="0" fontId="1" fillId="2" borderId="13" xfId="0" applyNumberFormat="1" applyFont="1" applyFill="1" applyBorder="1" applyAlignment="1" applyProtection="1">
      <alignment horizontal="left" vertical="top" wrapText="1"/>
      <protection locked="0"/>
    </xf>
    <xf numFmtId="0" fontId="1" fillId="2" borderId="28" xfId="0" applyNumberFormat="1" applyFont="1" applyFill="1" applyBorder="1" applyAlignment="1" applyProtection="1">
      <alignment horizontal="left" vertical="top" wrapText="1"/>
      <protection locked="0"/>
    </xf>
    <xf numFmtId="0" fontId="29" fillId="26" borderId="0" xfId="0" applyFont="1" applyFill="1" applyAlignment="1" applyProtection="1">
      <alignment vertical="top" wrapText="1"/>
    </xf>
    <xf numFmtId="0" fontId="4" fillId="0" borderId="0" xfId="0" applyFont="1" applyAlignment="1" applyProtection="1">
      <alignment vertical="top" wrapText="1"/>
    </xf>
    <xf numFmtId="0" fontId="1" fillId="2" borderId="39" xfId="0" applyNumberFormat="1" applyFont="1" applyFill="1" applyBorder="1" applyAlignment="1" applyProtection="1">
      <alignment horizontal="left" vertical="top" wrapText="1"/>
      <protection locked="0"/>
    </xf>
    <xf numFmtId="0" fontId="1" fillId="2" borderId="37" xfId="0" applyNumberFormat="1" applyFont="1" applyFill="1" applyBorder="1" applyAlignment="1" applyProtection="1">
      <alignment horizontal="left" vertical="top" wrapText="1"/>
      <protection locked="0"/>
    </xf>
    <xf numFmtId="0" fontId="1" fillId="2" borderId="40" xfId="0" applyNumberFormat="1" applyFont="1" applyFill="1" applyBorder="1" applyAlignment="1" applyProtection="1">
      <alignment horizontal="left" vertical="top" wrapText="1"/>
      <protection locked="0"/>
    </xf>
    <xf numFmtId="0" fontId="4" fillId="26" borderId="0" xfId="0" applyFont="1" applyFill="1" applyAlignment="1" applyProtection="1">
      <alignment vertical="top" wrapText="1"/>
    </xf>
    <xf numFmtId="0" fontId="22" fillId="0" borderId="0" xfId="0" applyFont="1" applyAlignment="1" applyProtection="1">
      <alignment vertical="top" wrapText="1"/>
    </xf>
    <xf numFmtId="0" fontId="4" fillId="26" borderId="32" xfId="0" applyNumberFormat="1" applyFont="1" applyFill="1" applyBorder="1" applyAlignment="1" applyProtection="1">
      <alignment wrapText="1"/>
    </xf>
    <xf numFmtId="0" fontId="22" fillId="0" borderId="13" xfId="0" applyFont="1" applyBorder="1" applyAlignment="1" applyProtection="1">
      <alignment wrapText="1"/>
    </xf>
    <xf numFmtId="0" fontId="22" fillId="0" borderId="28" xfId="0" applyFont="1" applyBorder="1" applyAlignment="1" applyProtection="1">
      <alignment wrapText="1"/>
    </xf>
    <xf numFmtId="0" fontId="26" fillId="36" borderId="0" xfId="1" applyFont="1" applyFill="1" applyAlignment="1" applyProtection="1">
      <alignment vertical="top" wrapText="1"/>
    </xf>
    <xf numFmtId="0" fontId="26" fillId="26" borderId="0" xfId="1" applyFont="1" applyFill="1" applyAlignment="1" applyProtection="1">
      <alignment vertical="top" wrapText="1"/>
    </xf>
    <xf numFmtId="0" fontId="29" fillId="36" borderId="0" xfId="1" applyFont="1" applyFill="1" applyAlignment="1" applyProtection="1">
      <alignment horizontal="left" vertical="top" wrapText="1"/>
    </xf>
    <xf numFmtId="0" fontId="1" fillId="30" borderId="30" xfId="0" applyNumberFormat="1" applyFont="1" applyFill="1" applyBorder="1" applyAlignment="1" applyProtection="1">
      <alignment horizontal="left" vertical="top"/>
      <protection locked="0"/>
    </xf>
    <xf numFmtId="0" fontId="22" fillId="0" borderId="21" xfId="0" applyFont="1" applyBorder="1" applyAlignment="1" applyProtection="1">
      <alignment horizontal="left" vertical="top"/>
      <protection locked="0"/>
    </xf>
    <xf numFmtId="0" fontId="1" fillId="30" borderId="21" xfId="0" applyNumberFormat="1" applyFont="1" applyFill="1" applyBorder="1" applyAlignment="1" applyProtection="1">
      <alignment horizontal="left" vertical="top"/>
      <protection locked="0"/>
    </xf>
    <xf numFmtId="0" fontId="1" fillId="30" borderId="30" xfId="0" applyNumberFormat="1" applyFont="1" applyFill="1" applyBorder="1" applyAlignment="1" applyProtection="1">
      <alignment vertical="top"/>
      <protection locked="0"/>
    </xf>
    <xf numFmtId="0" fontId="22" fillId="0" borderId="14" xfId="0" applyFont="1" applyBorder="1" applyAlignment="1" applyProtection="1">
      <alignment vertical="top"/>
      <protection locked="0"/>
    </xf>
    <xf numFmtId="0" fontId="1" fillId="30" borderId="14"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horizontal="left" vertical="top"/>
      <protection locked="0"/>
    </xf>
    <xf numFmtId="0" fontId="22" fillId="0" borderId="23" xfId="0" applyFont="1" applyBorder="1" applyAlignment="1" applyProtection="1">
      <alignment horizontal="left" vertical="top"/>
      <protection locked="0"/>
    </xf>
    <xf numFmtId="0" fontId="1" fillId="30" borderId="23"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vertical="top"/>
      <protection locked="0"/>
    </xf>
    <xf numFmtId="0" fontId="22" fillId="0" borderId="22" xfId="0" applyFont="1" applyBorder="1" applyAlignment="1" applyProtection="1">
      <alignment vertical="top"/>
      <protection locked="0"/>
    </xf>
    <xf numFmtId="0" fontId="1" fillId="30" borderId="22" xfId="0" applyNumberFormat="1" applyFont="1" applyFill="1" applyBorder="1" applyAlignment="1" applyProtection="1">
      <alignment horizontal="left" vertical="top"/>
      <protection locked="0"/>
    </xf>
    <xf numFmtId="49" fontId="4" fillId="30" borderId="27" xfId="0" applyNumberFormat="1" applyFont="1" applyFill="1" applyBorder="1" applyAlignment="1" applyProtection="1">
      <alignment vertical="top"/>
      <protection locked="0"/>
    </xf>
    <xf numFmtId="49" fontId="4" fillId="30" borderId="26" xfId="0" applyNumberFormat="1" applyFont="1" applyFill="1" applyBorder="1" applyAlignment="1" applyProtection="1">
      <alignment vertical="top"/>
      <protection locked="0"/>
    </xf>
    <xf numFmtId="0" fontId="1" fillId="2" borderId="27" xfId="0" applyNumberFormat="1" applyFont="1" applyFill="1" applyBorder="1" applyAlignment="1" applyProtection="1">
      <alignment horizontal="left" vertical="top"/>
      <protection locked="0"/>
    </xf>
    <xf numFmtId="0" fontId="1" fillId="2" borderId="26" xfId="0" applyNumberFormat="1" applyFont="1" applyFill="1" applyBorder="1" applyAlignment="1" applyProtection="1">
      <alignment horizontal="left" vertical="top"/>
      <protection locked="0"/>
    </xf>
    <xf numFmtId="0" fontId="1" fillId="2" borderId="25" xfId="0" applyNumberFormat="1" applyFont="1" applyFill="1" applyBorder="1" applyAlignment="1" applyProtection="1">
      <alignment horizontal="left" vertical="top"/>
      <protection locked="0"/>
    </xf>
    <xf numFmtId="49" fontId="1" fillId="2" borderId="27" xfId="0" applyNumberFormat="1" applyFont="1" applyFill="1" applyBorder="1" applyAlignment="1" applyProtection="1">
      <alignment horizontal="left" vertical="top"/>
      <protection locked="0"/>
    </xf>
    <xf numFmtId="49" fontId="1" fillId="2" borderId="25" xfId="0" applyNumberFormat="1" applyFont="1" applyFill="1" applyBorder="1" applyAlignment="1" applyProtection="1">
      <alignment horizontal="left" vertical="top"/>
      <protection locked="0"/>
    </xf>
    <xf numFmtId="49" fontId="4" fillId="30" borderId="30" xfId="0" applyNumberFormat="1" applyFont="1" applyFill="1" applyBorder="1" applyAlignment="1" applyProtection="1">
      <alignment vertical="top"/>
      <protection locked="0"/>
    </xf>
    <xf numFmtId="49" fontId="4" fillId="30" borderId="21" xfId="0" applyNumberFormat="1" applyFont="1" applyFill="1" applyBorder="1" applyAlignment="1" applyProtection="1">
      <alignment vertical="top"/>
      <protection locked="0"/>
    </xf>
    <xf numFmtId="0" fontId="1" fillId="2" borderId="30" xfId="0" applyNumberFormat="1" applyFont="1" applyFill="1" applyBorder="1" applyAlignment="1" applyProtection="1">
      <alignment horizontal="left" vertical="top"/>
      <protection locked="0"/>
    </xf>
    <xf numFmtId="0" fontId="1" fillId="2" borderId="21" xfId="0" applyNumberFormat="1" applyFont="1" applyFill="1" applyBorder="1" applyAlignment="1" applyProtection="1">
      <alignment horizontal="left" vertical="top"/>
      <protection locked="0"/>
    </xf>
    <xf numFmtId="0" fontId="1" fillId="2" borderId="14" xfId="0" applyNumberFormat="1" applyFont="1" applyFill="1" applyBorder="1" applyAlignment="1" applyProtection="1">
      <alignment horizontal="left" vertical="top"/>
      <protection locked="0"/>
    </xf>
    <xf numFmtId="49" fontId="1" fillId="2" borderId="30" xfId="0" applyNumberFormat="1" applyFont="1" applyFill="1" applyBorder="1" applyAlignment="1" applyProtection="1">
      <alignment horizontal="left" vertical="top"/>
      <protection locked="0"/>
    </xf>
    <xf numFmtId="49" fontId="1" fillId="2" borderId="14" xfId="0" applyNumberFormat="1" applyFont="1" applyFill="1" applyBorder="1" applyAlignment="1" applyProtection="1">
      <alignment horizontal="left" vertical="top"/>
      <protection locked="0"/>
    </xf>
    <xf numFmtId="0" fontId="4" fillId="0" borderId="32" xfId="0" applyNumberFormat="1" applyFont="1" applyFill="1" applyBorder="1" applyAlignment="1" applyProtection="1">
      <alignment wrapText="1"/>
    </xf>
    <xf numFmtId="0" fontId="4" fillId="26" borderId="13" xfId="0" applyNumberFormat="1" applyFont="1" applyFill="1" applyBorder="1" applyAlignment="1" applyProtection="1">
      <alignment wrapText="1"/>
    </xf>
    <xf numFmtId="49" fontId="4" fillId="30" borderId="24" xfId="0" applyNumberFormat="1" applyFont="1" applyFill="1" applyBorder="1" applyAlignment="1" applyProtection="1">
      <alignment vertical="top"/>
      <protection locked="0"/>
    </xf>
    <xf numFmtId="49" fontId="4" fillId="30" borderId="23" xfId="0" applyNumberFormat="1" applyFont="1" applyFill="1" applyBorder="1" applyAlignment="1" applyProtection="1">
      <alignment vertical="top"/>
      <protection locked="0"/>
    </xf>
    <xf numFmtId="0" fontId="1" fillId="2" borderId="24" xfId="0" applyNumberFormat="1" applyFont="1" applyFill="1" applyBorder="1" applyAlignment="1" applyProtection="1">
      <alignment horizontal="left" vertical="top"/>
      <protection locked="0"/>
    </xf>
    <xf numFmtId="0" fontId="1" fillId="2" borderId="23" xfId="0" applyNumberFormat="1" applyFont="1" applyFill="1" applyBorder="1" applyAlignment="1" applyProtection="1">
      <alignment horizontal="left" vertical="top"/>
      <protection locked="0"/>
    </xf>
    <xf numFmtId="0" fontId="1" fillId="2" borderId="22" xfId="0" applyNumberFormat="1" applyFont="1" applyFill="1" applyBorder="1" applyAlignment="1" applyProtection="1">
      <alignment horizontal="left" vertical="top"/>
      <protection locked="0"/>
    </xf>
    <xf numFmtId="49" fontId="1" fillId="2" borderId="24" xfId="0" applyNumberFormat="1"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horizontal="left" vertical="top"/>
      <protection locked="0"/>
    </xf>
    <xf numFmtId="0" fontId="1" fillId="30" borderId="26"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vertical="top"/>
      <protection locked="0"/>
    </xf>
    <xf numFmtId="0" fontId="22" fillId="0" borderId="25" xfId="0" applyFont="1" applyBorder="1" applyAlignment="1" applyProtection="1">
      <alignment vertical="top"/>
      <protection locked="0"/>
    </xf>
    <xf numFmtId="0" fontId="1" fillId="30" borderId="25" xfId="0" applyNumberFormat="1" applyFont="1" applyFill="1" applyBorder="1" applyAlignment="1" applyProtection="1">
      <alignment horizontal="left" vertical="top"/>
      <protection locked="0"/>
    </xf>
    <xf numFmtId="0" fontId="22" fillId="0" borderId="26" xfId="0" applyFont="1" applyBorder="1" applyAlignment="1" applyProtection="1">
      <alignment horizontal="left" vertical="top"/>
      <protection locked="0"/>
    </xf>
    <xf numFmtId="0" fontId="70" fillId="26" borderId="0" xfId="0" applyFont="1" applyFill="1" applyBorder="1" applyAlignment="1" applyProtection="1">
      <alignment horizontal="left" vertical="top" wrapText="1"/>
    </xf>
    <xf numFmtId="0" fontId="31" fillId="26" borderId="14" xfId="0" applyFont="1" applyFill="1" applyBorder="1" applyAlignment="1" applyProtection="1">
      <alignment horizontal="left" vertical="top" wrapText="1"/>
    </xf>
    <xf numFmtId="0" fontId="31" fillId="26" borderId="21" xfId="0" applyFont="1" applyFill="1" applyBorder="1" applyAlignment="1" applyProtection="1">
      <alignment horizontal="left" vertical="top" wrapText="1"/>
    </xf>
    <xf numFmtId="0" fontId="31" fillId="27" borderId="30" xfId="86" applyFont="1" applyFill="1" applyBorder="1" applyAlignment="1" applyProtection="1">
      <alignment vertical="top" wrapText="1"/>
      <protection locked="0"/>
    </xf>
    <xf numFmtId="0" fontId="31" fillId="27" borderId="14" xfId="86" applyFont="1" applyFill="1" applyBorder="1" applyAlignment="1" applyProtection="1">
      <alignment vertical="top" wrapText="1"/>
      <protection locked="0"/>
    </xf>
    <xf numFmtId="0" fontId="31" fillId="27" borderId="21" xfId="86" applyFont="1" applyFill="1" applyBorder="1" applyAlignment="1" applyProtection="1">
      <alignment vertical="top" wrapText="1"/>
      <protection locked="0"/>
    </xf>
    <xf numFmtId="0" fontId="31" fillId="26" borderId="26" xfId="86" applyFont="1" applyFill="1" applyBorder="1" applyAlignment="1" applyProtection="1">
      <alignment vertical="top" wrapText="1"/>
    </xf>
    <xf numFmtId="0" fontId="31" fillId="26" borderId="19" xfId="86" applyFont="1" applyFill="1" applyBorder="1" applyAlignment="1" applyProtection="1">
      <alignment vertical="top" wrapText="1"/>
    </xf>
    <xf numFmtId="0" fontId="31" fillId="27" borderId="19" xfId="86" applyFont="1" applyFill="1" applyBorder="1" applyAlignment="1" applyProtection="1">
      <alignment vertical="top" wrapText="1"/>
      <protection locked="0"/>
    </xf>
    <xf numFmtId="0" fontId="1" fillId="27" borderId="19" xfId="86" applyFont="1" applyFill="1" applyBorder="1" applyAlignment="1" applyProtection="1">
      <alignment vertical="top" wrapText="1"/>
      <protection locked="0"/>
    </xf>
    <xf numFmtId="0" fontId="31" fillId="26" borderId="21" xfId="86" applyFont="1" applyFill="1" applyBorder="1" applyAlignment="1" applyProtection="1">
      <alignment vertical="top" wrapText="1"/>
    </xf>
    <xf numFmtId="0" fontId="31" fillId="26" borderId="18" xfId="86" applyFont="1" applyFill="1" applyBorder="1" applyAlignment="1" applyProtection="1">
      <alignment vertical="top" wrapText="1"/>
    </xf>
    <xf numFmtId="0" fontId="31" fillId="27" borderId="18" xfId="86" applyFont="1" applyFill="1" applyBorder="1" applyAlignment="1" applyProtection="1">
      <alignment vertical="top" wrapText="1"/>
      <protection locked="0"/>
    </xf>
    <xf numFmtId="0" fontId="1" fillId="27" borderId="18" xfId="86" applyFont="1" applyFill="1" applyBorder="1" applyAlignment="1" applyProtection="1">
      <alignment vertical="top" wrapText="1"/>
      <protection locked="0"/>
    </xf>
    <xf numFmtId="0" fontId="31" fillId="26" borderId="23" xfId="86" applyFont="1" applyFill="1" applyBorder="1" applyAlignment="1" applyProtection="1">
      <alignment vertical="top" wrapText="1"/>
    </xf>
    <xf numFmtId="0" fontId="31" fillId="26" borderId="17" xfId="86" applyFont="1" applyFill="1" applyBorder="1" applyAlignment="1" applyProtection="1">
      <alignment vertical="top" wrapText="1"/>
    </xf>
    <xf numFmtId="0" fontId="31" fillId="30" borderId="17" xfId="86" applyFont="1" applyFill="1" applyBorder="1" applyAlignment="1" applyProtection="1">
      <alignment vertical="top" wrapText="1"/>
      <protection locked="0"/>
    </xf>
    <xf numFmtId="0" fontId="1" fillId="30" borderId="17" xfId="86" applyFont="1" applyFill="1" applyBorder="1" applyAlignment="1" applyProtection="1">
      <alignment vertical="top" wrapText="1"/>
      <protection locked="0"/>
    </xf>
    <xf numFmtId="0" fontId="31" fillId="30" borderId="18" xfId="86" applyFont="1" applyFill="1" applyBorder="1" applyAlignment="1" applyProtection="1">
      <alignment vertical="top" wrapText="1"/>
      <protection locked="0"/>
    </xf>
    <xf numFmtId="0" fontId="1" fillId="30" borderId="18" xfId="86" applyFont="1" applyFill="1" applyBorder="1" applyAlignment="1" applyProtection="1">
      <alignment vertical="top" wrapText="1"/>
      <protection locked="0"/>
    </xf>
    <xf numFmtId="0" fontId="4" fillId="26" borderId="0" xfId="1" applyFont="1" applyFill="1" applyAlignment="1" applyProtection="1">
      <alignment vertical="top" wrapText="1"/>
    </xf>
    <xf numFmtId="0" fontId="26" fillId="26" borderId="0" xfId="0" applyFont="1" applyFill="1" applyBorder="1" applyAlignment="1" applyProtection="1">
      <alignment vertical="top" wrapText="1"/>
    </xf>
    <xf numFmtId="0" fontId="22" fillId="0" borderId="0" xfId="0" applyFont="1" applyBorder="1" applyAlignment="1" applyProtection="1">
      <alignment vertical="top" wrapText="1"/>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1" fillId="27" borderId="16" xfId="0" applyNumberFormat="1" applyFont="1" applyFill="1" applyBorder="1" applyAlignment="1" applyProtection="1">
      <alignment horizontal="left" vertical="top"/>
      <protection locked="0"/>
    </xf>
    <xf numFmtId="0" fontId="26" fillId="36" borderId="0" xfId="0" applyFont="1" applyFill="1" applyBorder="1" applyAlignment="1" applyProtection="1">
      <alignment vertical="top" wrapText="1"/>
    </xf>
    <xf numFmtId="0" fontId="22" fillId="36" borderId="0" xfId="0" applyFont="1" applyFill="1" applyBorder="1" applyAlignment="1" applyProtection="1">
      <alignment vertical="top" wrapText="1"/>
    </xf>
    <xf numFmtId="0" fontId="30" fillId="26" borderId="0" xfId="0" applyFont="1" applyFill="1" applyBorder="1" applyAlignment="1" applyProtection="1">
      <alignment horizontal="left" vertical="top" wrapText="1"/>
    </xf>
    <xf numFmtId="15" fontId="1" fillId="2" borderId="39" xfId="0" applyNumberFormat="1" applyFont="1" applyFill="1"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15" fontId="1" fillId="2" borderId="38"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9" xfId="0" applyBorder="1" applyAlignment="1" applyProtection="1">
      <alignment horizontal="left" vertical="top" wrapText="1"/>
      <protection locked="0"/>
    </xf>
    <xf numFmtId="15" fontId="1" fillId="2" borderId="32" xfId="0" applyNumberFormat="1"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4" fillId="26" borderId="0" xfId="0" applyFont="1" applyFill="1" applyBorder="1" applyAlignment="1" applyProtection="1">
      <alignment vertical="top" wrapText="1"/>
    </xf>
    <xf numFmtId="0" fontId="4" fillId="26" borderId="73" xfId="0" applyNumberFormat="1" applyFont="1" applyFill="1" applyBorder="1" applyAlignment="1" applyProtection="1">
      <alignment horizontal="left" vertical="top"/>
    </xf>
    <xf numFmtId="0" fontId="4" fillId="26" borderId="31"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center" vertical="top"/>
    </xf>
    <xf numFmtId="0" fontId="4" fillId="26" borderId="39" xfId="0" applyNumberFormat="1" applyFont="1" applyFill="1" applyBorder="1" applyAlignment="1" applyProtection="1">
      <alignment horizontal="left" vertical="top" wrapText="1"/>
    </xf>
    <xf numFmtId="0" fontId="4" fillId="26" borderId="37" xfId="0" applyNumberFormat="1" applyFont="1" applyFill="1" applyBorder="1" applyAlignment="1" applyProtection="1">
      <alignment horizontal="left" vertical="top" wrapText="1"/>
    </xf>
    <xf numFmtId="0" fontId="4" fillId="26" borderId="40" xfId="0" applyNumberFormat="1" applyFont="1" applyFill="1" applyBorder="1" applyAlignment="1" applyProtection="1">
      <alignment horizontal="left" vertical="top" wrapText="1"/>
    </xf>
    <xf numFmtId="0" fontId="4" fillId="26" borderId="32" xfId="0" applyNumberFormat="1" applyFont="1" applyFill="1" applyBorder="1" applyAlignment="1" applyProtection="1">
      <alignment horizontal="left" vertical="top" wrapText="1"/>
    </xf>
    <xf numFmtId="0" fontId="4" fillId="26" borderId="13" xfId="0" applyNumberFormat="1" applyFont="1" applyFill="1" applyBorder="1" applyAlignment="1" applyProtection="1">
      <alignment horizontal="left" vertical="top" wrapText="1"/>
    </xf>
    <xf numFmtId="0" fontId="4" fillId="26" borderId="28" xfId="0" applyNumberFormat="1" applyFont="1" applyFill="1" applyBorder="1" applyAlignment="1" applyProtection="1">
      <alignment horizontal="left" vertical="top" wrapText="1"/>
    </xf>
    <xf numFmtId="0" fontId="31" fillId="27" borderId="17" xfId="86" applyFont="1" applyFill="1" applyBorder="1" applyAlignment="1" applyProtection="1">
      <alignment vertical="top" wrapText="1"/>
      <protection locked="0"/>
    </xf>
    <xf numFmtId="0" fontId="1" fillId="27" borderId="17" xfId="86" applyFont="1" applyFill="1" applyBorder="1" applyAlignment="1" applyProtection="1">
      <alignment vertical="top" wrapText="1"/>
      <protection locked="0"/>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15" fontId="1" fillId="2" borderId="1" xfId="0" applyNumberFormat="1" applyFont="1" applyFill="1" applyBorder="1" applyAlignment="1" applyProtection="1">
      <alignment horizontal="left" vertical="top" wrapText="1"/>
      <protection locked="0"/>
    </xf>
    <xf numFmtId="15" fontId="1" fillId="2" borderId="2" xfId="0" applyNumberFormat="1"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left" vertical="top" wrapText="1"/>
      <protection locked="0"/>
    </xf>
    <xf numFmtId="0" fontId="1" fillId="36" borderId="22" xfId="0" applyFont="1" applyFill="1" applyBorder="1" applyAlignment="1" applyProtection="1">
      <alignment horizontal="left" vertical="top" wrapText="1"/>
    </xf>
    <xf numFmtId="0" fontId="1" fillId="36" borderId="23" xfId="0" applyFont="1" applyFill="1" applyBorder="1" applyAlignment="1" applyProtection="1">
      <alignment horizontal="left" vertical="top" wrapText="1"/>
    </xf>
    <xf numFmtId="0" fontId="1" fillId="2" borderId="24" xfId="0" applyNumberFormat="1" applyFont="1" applyFill="1" applyBorder="1" applyAlignment="1" applyProtection="1">
      <alignment horizontal="left" vertical="top" wrapText="1"/>
      <protection locked="0"/>
    </xf>
    <xf numFmtId="0" fontId="1" fillId="2" borderId="22" xfId="0" applyNumberFormat="1" applyFont="1" applyFill="1" applyBorder="1" applyAlignment="1" applyProtection="1">
      <alignment horizontal="left" vertical="top" wrapText="1"/>
      <protection locked="0"/>
    </xf>
    <xf numFmtId="0" fontId="1" fillId="27" borderId="24" xfId="0" applyNumberFormat="1" applyFont="1" applyFill="1" applyBorder="1" applyAlignment="1" applyProtection="1">
      <alignment horizontal="left" vertical="top" wrapText="1"/>
      <protection locked="0"/>
    </xf>
    <xf numFmtId="0" fontId="1" fillId="27" borderId="22" xfId="0" applyNumberFormat="1" applyFont="1" applyFill="1" applyBorder="1" applyAlignment="1" applyProtection="1">
      <alignment horizontal="left" vertical="top" wrapText="1"/>
      <protection locked="0"/>
    </xf>
    <xf numFmtId="0" fontId="1" fillId="27" borderId="23" xfId="0" applyNumberFormat="1" applyFont="1" applyFill="1" applyBorder="1" applyAlignment="1" applyProtection="1">
      <alignment horizontal="left" vertical="top" wrapText="1"/>
      <protection locked="0"/>
    </xf>
    <xf numFmtId="0" fontId="1" fillId="2" borderId="1" xfId="0" applyNumberFormat="1" applyFont="1" applyFill="1" applyBorder="1" applyAlignment="1" applyProtection="1">
      <alignment horizontal="left" vertical="top" wrapText="1"/>
      <protection locked="0"/>
    </xf>
    <xf numFmtId="0" fontId="1" fillId="2" borderId="2" xfId="0" applyNumberFormat="1" applyFont="1" applyFill="1" applyBorder="1" applyAlignment="1" applyProtection="1">
      <alignment horizontal="left" vertical="top" wrapText="1"/>
      <protection locked="0"/>
    </xf>
    <xf numFmtId="0" fontId="1" fillId="27" borderId="1" xfId="0" applyNumberFormat="1" applyFont="1" applyFill="1" applyBorder="1" applyAlignment="1" applyProtection="1">
      <alignment horizontal="left" vertical="top" wrapText="1"/>
      <protection locked="0"/>
    </xf>
    <xf numFmtId="0" fontId="1" fillId="27" borderId="2" xfId="0" applyNumberFormat="1" applyFont="1" applyFill="1" applyBorder="1" applyAlignment="1" applyProtection="1">
      <alignment horizontal="left" vertical="top" wrapText="1"/>
      <protection locked="0"/>
    </xf>
    <xf numFmtId="0" fontId="1" fillId="27" borderId="3" xfId="0" applyNumberFormat="1" applyFont="1" applyFill="1" applyBorder="1" applyAlignment="1" applyProtection="1">
      <alignment horizontal="left" vertical="top" wrapText="1"/>
      <protection locked="0"/>
    </xf>
    <xf numFmtId="0" fontId="1" fillId="36" borderId="25" xfId="0" applyFont="1" applyFill="1" applyBorder="1" applyAlignment="1" applyProtection="1">
      <alignment horizontal="left" vertical="top" wrapText="1"/>
    </xf>
    <xf numFmtId="0" fontId="1" fillId="36" borderId="26" xfId="0" applyFont="1" applyFill="1" applyBorder="1" applyAlignment="1" applyProtection="1">
      <alignment horizontal="left" vertical="top" wrapText="1"/>
    </xf>
    <xf numFmtId="0" fontId="1" fillId="2" borderId="27" xfId="0" applyNumberFormat="1" applyFont="1" applyFill="1" applyBorder="1" applyAlignment="1" applyProtection="1">
      <alignment horizontal="left" vertical="top" wrapText="1"/>
      <protection locked="0"/>
    </xf>
    <xf numFmtId="0" fontId="1" fillId="2" borderId="26" xfId="0" applyNumberFormat="1" applyFont="1" applyFill="1" applyBorder="1" applyAlignment="1" applyProtection="1">
      <alignment horizontal="left" vertical="top" wrapText="1"/>
      <protection locked="0"/>
    </xf>
    <xf numFmtId="0" fontId="1" fillId="27" borderId="27" xfId="0" applyNumberFormat="1" applyFont="1" applyFill="1" applyBorder="1" applyAlignment="1" applyProtection="1">
      <alignment horizontal="left" vertical="top" wrapText="1"/>
      <protection locked="0"/>
    </xf>
    <xf numFmtId="0" fontId="1" fillId="27" borderId="26" xfId="0" applyNumberFormat="1" applyFont="1" applyFill="1" applyBorder="1" applyAlignment="1" applyProtection="1">
      <alignment horizontal="left" vertical="top" wrapText="1"/>
      <protection locked="0"/>
    </xf>
    <xf numFmtId="0" fontId="1" fillId="36" borderId="0" xfId="0" applyFont="1" applyFill="1" applyBorder="1" applyAlignment="1" applyProtection="1">
      <alignment vertical="top" wrapText="1"/>
    </xf>
    <xf numFmtId="0" fontId="26" fillId="36" borderId="0" xfId="0" applyFont="1" applyFill="1" applyAlignment="1" applyProtection="1">
      <alignment vertical="top" wrapText="1"/>
    </xf>
    <xf numFmtId="0" fontId="1" fillId="36" borderId="0" xfId="0" applyFont="1" applyFill="1" applyAlignment="1" applyProtection="1">
      <alignment vertical="top" wrapText="1"/>
    </xf>
    <xf numFmtId="0" fontId="38" fillId="47" borderId="0" xfId="87" applyFont="1" applyFill="1" applyAlignment="1" applyProtection="1">
      <alignment horizontal="left" vertical="top" wrapText="1"/>
    </xf>
    <xf numFmtId="0" fontId="1" fillId="36" borderId="13" xfId="0" applyFont="1" applyFill="1" applyBorder="1" applyAlignment="1" applyProtection="1">
      <alignment horizontal="left" vertical="top" wrapText="1"/>
    </xf>
    <xf numFmtId="0" fontId="1" fillId="36" borderId="28" xfId="0" applyFont="1" applyFill="1" applyBorder="1" applyAlignment="1" applyProtection="1">
      <alignment horizontal="left" vertical="top" wrapText="1"/>
    </xf>
    <xf numFmtId="0" fontId="1" fillId="2" borderId="3" xfId="0" applyNumberFormat="1" applyFont="1" applyFill="1" applyBorder="1" applyAlignment="1" applyProtection="1">
      <alignment horizontal="left" vertical="top" wrapText="1"/>
      <protection locked="0"/>
    </xf>
    <xf numFmtId="0" fontId="4" fillId="26" borderId="0" xfId="0" applyFont="1" applyFill="1" applyBorder="1" applyAlignment="1" applyProtection="1">
      <alignment horizontal="left" vertical="top" wrapText="1"/>
    </xf>
    <xf numFmtId="0" fontId="29" fillId="26" borderId="0" xfId="0" applyFont="1" applyFill="1" applyBorder="1" applyAlignment="1" applyProtection="1">
      <alignment vertical="top" wrapText="1"/>
    </xf>
    <xf numFmtId="0" fontId="42" fillId="0" borderId="0" xfId="0" applyFont="1" applyBorder="1" applyAlignment="1" applyProtection="1">
      <alignment vertical="top" wrapText="1"/>
    </xf>
    <xf numFmtId="0" fontId="43" fillId="26" borderId="0" xfId="0" applyFont="1" applyFill="1" applyBorder="1" applyAlignment="1" applyProtection="1">
      <alignment horizontal="left" vertical="top" wrapText="1"/>
    </xf>
    <xf numFmtId="0" fontId="1" fillId="30" borderId="16" xfId="0" applyFont="1" applyFill="1" applyBorder="1" applyAlignment="1" applyProtection="1">
      <alignment vertical="center" wrapText="1"/>
      <protection locked="0"/>
    </xf>
    <xf numFmtId="0" fontId="24" fillId="25" borderId="0" xfId="0" applyFont="1" applyFill="1" applyBorder="1" applyAlignment="1" applyProtection="1">
      <alignment vertical="center" wrapText="1"/>
    </xf>
    <xf numFmtId="0" fontId="1" fillId="27" borderId="16" xfId="0" applyNumberFormat="1" applyFont="1" applyFill="1" applyBorder="1" applyAlignment="1" applyProtection="1">
      <alignment horizontal="left" vertical="top" wrapText="1"/>
      <protection locked="0"/>
    </xf>
    <xf numFmtId="0" fontId="4" fillId="26" borderId="36" xfId="0" applyNumberFormat="1" applyFont="1" applyFill="1" applyBorder="1" applyAlignment="1" applyProtection="1">
      <alignment horizontal="center" vertical="center" wrapText="1"/>
    </xf>
    <xf numFmtId="0" fontId="37" fillId="47" borderId="1" xfId="87" applyFill="1" applyBorder="1" applyAlignment="1" applyProtection="1">
      <alignment horizontal="left" vertical="top" wrapText="1"/>
    </xf>
    <xf numFmtId="0" fontId="66" fillId="47" borderId="2" xfId="0" applyFont="1" applyFill="1" applyBorder="1" applyAlignment="1" applyProtection="1">
      <alignment horizontal="left" vertical="top" wrapText="1"/>
    </xf>
    <xf numFmtId="0" fontId="66" fillId="47" borderId="3"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6" borderId="0" xfId="0" applyNumberFormat="1" applyFont="1" applyFill="1" applyBorder="1" applyAlignment="1" applyProtection="1">
      <alignment horizontal="left" vertical="top"/>
    </xf>
    <xf numFmtId="0" fontId="37" fillId="47" borderId="1" xfId="0" applyFont="1" applyFill="1" applyBorder="1" applyAlignment="1" applyProtection="1">
      <alignment vertical="top" wrapText="1"/>
    </xf>
    <xf numFmtId="0" fontId="22" fillId="47" borderId="2" xfId="0" applyFont="1" applyFill="1" applyBorder="1" applyAlignment="1" applyProtection="1">
      <alignment vertical="top" wrapText="1"/>
    </xf>
    <xf numFmtId="0" fontId="22" fillId="47" borderId="3" xfId="0" applyFont="1" applyFill="1" applyBorder="1" applyAlignment="1" applyProtection="1">
      <alignment vertical="top" wrapText="1"/>
    </xf>
    <xf numFmtId="0" fontId="37" fillId="47" borderId="1" xfId="0" applyFont="1" applyFill="1" applyBorder="1" applyAlignment="1" applyProtection="1">
      <alignment horizontal="left" vertical="top" wrapText="1"/>
    </xf>
    <xf numFmtId="0" fontId="37" fillId="47" borderId="2" xfId="0" applyFont="1" applyFill="1" applyBorder="1" applyAlignment="1" applyProtection="1">
      <alignment horizontal="left" vertical="top" wrapText="1"/>
    </xf>
    <xf numFmtId="0" fontId="37" fillId="47" borderId="3" xfId="0" applyFont="1" applyFill="1" applyBorder="1" applyAlignment="1" applyProtection="1">
      <alignment horizontal="left" vertical="top" wrapText="1"/>
    </xf>
    <xf numFmtId="0" fontId="61" fillId="46" borderId="0" xfId="0" applyNumberFormat="1" applyFont="1" applyFill="1" applyBorder="1" applyAlignment="1" applyProtection="1">
      <alignment vertical="top" wrapText="1"/>
    </xf>
    <xf numFmtId="0" fontId="61" fillId="46" borderId="48" xfId="0" applyNumberFormat="1" applyFont="1" applyFill="1" applyBorder="1" applyAlignment="1" applyProtection="1">
      <alignment vertical="top" wrapText="1"/>
    </xf>
    <xf numFmtId="0" fontId="26" fillId="46" borderId="0" xfId="0" applyNumberFormat="1" applyFont="1" applyFill="1" applyBorder="1" applyAlignment="1" applyProtection="1">
      <alignment horizontal="left" vertical="top" wrapText="1"/>
    </xf>
    <xf numFmtId="0" fontId="26" fillId="46" borderId="48" xfId="0" applyNumberFormat="1" applyFont="1" applyFill="1" applyBorder="1" applyAlignment="1" applyProtection="1">
      <alignment horizontal="left" vertical="top" wrapText="1"/>
    </xf>
    <xf numFmtId="0" fontId="1" fillId="2" borderId="25" xfId="0" applyNumberFormat="1" applyFont="1" applyFill="1" applyBorder="1" applyAlignment="1" applyProtection="1">
      <alignment horizontal="left" vertical="top" wrapText="1"/>
      <protection locked="0"/>
    </xf>
    <xf numFmtId="0" fontId="1" fillId="27" borderId="25" xfId="0" applyNumberFormat="1" applyFont="1" applyFill="1" applyBorder="1" applyAlignment="1" applyProtection="1">
      <alignment horizontal="left" vertical="top" wrapText="1"/>
      <protection locked="0"/>
    </xf>
    <xf numFmtId="0" fontId="4" fillId="26" borderId="38" xfId="0" applyNumberFormat="1" applyFont="1" applyFill="1" applyBorder="1" applyAlignment="1" applyProtection="1">
      <alignment horizontal="center" vertical="center" wrapText="1"/>
    </xf>
    <xf numFmtId="0" fontId="1" fillId="36" borderId="29" xfId="0" applyFont="1" applyFill="1" applyBorder="1" applyAlignment="1" applyProtection="1">
      <alignment vertical="top" wrapText="1"/>
    </xf>
    <xf numFmtId="0" fontId="66" fillId="47" borderId="1" xfId="0" applyFont="1" applyFill="1" applyBorder="1" applyAlignment="1" applyProtection="1">
      <alignment horizontal="left" vertical="top" wrapText="1"/>
    </xf>
    <xf numFmtId="0" fontId="26" fillId="46" borderId="2" xfId="0" applyFont="1" applyFill="1" applyBorder="1" applyAlignment="1" applyProtection="1">
      <alignment horizontal="left" vertical="top" wrapText="1"/>
    </xf>
    <xf numFmtId="0" fontId="26" fillId="46" borderId="3" xfId="0" applyFont="1" applyFill="1" applyBorder="1" applyAlignment="1" applyProtection="1">
      <alignment horizontal="left" vertical="top" wrapText="1"/>
    </xf>
    <xf numFmtId="0" fontId="1" fillId="27" borderId="30" xfId="0" applyNumberFormat="1" applyFont="1" applyFill="1" applyBorder="1" applyAlignment="1" applyProtection="1">
      <alignment horizontal="left" vertical="top" wrapText="1"/>
      <protection locked="0"/>
    </xf>
    <xf numFmtId="0" fontId="1" fillId="27" borderId="21" xfId="0" applyNumberFormat="1" applyFont="1" applyFill="1" applyBorder="1" applyAlignment="1" applyProtection="1">
      <alignment horizontal="left" vertical="top" wrapText="1"/>
      <protection locked="0"/>
    </xf>
    <xf numFmtId="0" fontId="43" fillId="46" borderId="0" xfId="0" applyFont="1" applyFill="1" applyBorder="1" applyAlignment="1" applyProtection="1">
      <alignment horizontal="left" vertical="top" wrapText="1"/>
    </xf>
    <xf numFmtId="0" fontId="1" fillId="2" borderId="16" xfId="0" applyFont="1" applyFill="1" applyBorder="1" applyAlignment="1" applyProtection="1">
      <alignment vertical="center" wrapText="1"/>
      <protection locked="0"/>
    </xf>
    <xf numFmtId="0" fontId="26" fillId="46" borderId="0" xfId="0" applyFont="1" applyFill="1" applyBorder="1" applyAlignment="1" applyProtection="1">
      <alignment vertical="top" wrapText="1"/>
    </xf>
    <xf numFmtId="0" fontId="22" fillId="46" borderId="0" xfId="0" applyFont="1" applyFill="1" applyBorder="1" applyAlignment="1" applyProtection="1">
      <alignment vertical="top" wrapText="1"/>
    </xf>
    <xf numFmtId="0" fontId="22" fillId="46" borderId="29"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68" fillId="49" borderId="0" xfId="0" quotePrefix="1" applyFont="1" applyFill="1" applyAlignment="1" applyProtection="1">
      <alignment horizontal="left" vertical="center" wrapText="1"/>
    </xf>
    <xf numFmtId="0" fontId="43" fillId="26" borderId="29" xfId="0" applyFont="1" applyFill="1" applyBorder="1" applyAlignment="1" applyProtection="1">
      <alignment horizontal="left" vertical="top" wrapText="1"/>
    </xf>
    <xf numFmtId="0" fontId="26" fillId="26" borderId="29" xfId="0" applyFont="1" applyFill="1" applyBorder="1" applyAlignment="1" applyProtection="1">
      <alignment vertical="top" wrapText="1"/>
    </xf>
    <xf numFmtId="0" fontId="40" fillId="33" borderId="51" xfId="0" applyFont="1" applyFill="1" applyBorder="1" applyAlignment="1" applyProtection="1">
      <alignment horizontal="center" vertical="top" wrapText="1"/>
    </xf>
    <xf numFmtId="0" fontId="40" fillId="33" borderId="55" xfId="0" applyFont="1" applyFill="1" applyBorder="1" applyAlignment="1" applyProtection="1">
      <alignment horizontal="center" vertical="top" wrapText="1"/>
    </xf>
    <xf numFmtId="0" fontId="40" fillId="33" borderId="56" xfId="0" applyFont="1" applyFill="1" applyBorder="1" applyAlignment="1" applyProtection="1">
      <alignment horizontal="center" vertical="top" wrapText="1"/>
    </xf>
    <xf numFmtId="0" fontId="37" fillId="47" borderId="50" xfId="87" applyFill="1" applyBorder="1" applyAlignment="1" applyProtection="1">
      <alignment horizontal="left"/>
    </xf>
    <xf numFmtId="0" fontId="40" fillId="33" borderId="15" xfId="0" applyFont="1" applyFill="1" applyBorder="1" applyAlignment="1" applyProtection="1">
      <alignment horizontal="center"/>
    </xf>
    <xf numFmtId="0" fontId="40" fillId="33" borderId="50" xfId="0" applyFont="1" applyFill="1" applyBorder="1" applyAlignment="1" applyProtection="1">
      <alignment horizontal="center"/>
    </xf>
    <xf numFmtId="0" fontId="40" fillId="33" borderId="58" xfId="0" applyFont="1" applyFill="1" applyBorder="1" applyAlignment="1" applyProtection="1">
      <alignment horizontal="center" vertical="top" wrapText="1"/>
    </xf>
    <xf numFmtId="0" fontId="32" fillId="26" borderId="0" xfId="0" applyNumberFormat="1" applyFont="1" applyFill="1" applyBorder="1" applyAlignment="1" applyProtection="1">
      <alignment vertical="top" wrapText="1"/>
    </xf>
    <xf numFmtId="0" fontId="40" fillId="33" borderId="57" xfId="0" applyFont="1" applyFill="1" applyBorder="1" applyAlignment="1" applyProtection="1">
      <alignment horizontal="center" vertical="top" wrapText="1"/>
    </xf>
    <xf numFmtId="0" fontId="37" fillId="47" borderId="56" xfId="0" applyFont="1" applyFill="1" applyBorder="1" applyAlignment="1" applyProtection="1">
      <alignment horizontal="left" vertical="top" wrapText="1"/>
    </xf>
    <xf numFmtId="0" fontId="27" fillId="36" borderId="85" xfId="0" applyFont="1" applyFill="1" applyBorder="1" applyAlignment="1" applyProtection="1">
      <alignment vertical="center" wrapText="1"/>
    </xf>
    <xf numFmtId="0" fontId="22" fillId="36" borderId="85" xfId="0" applyFont="1" applyFill="1" applyBorder="1" applyAlignment="1" applyProtection="1">
      <alignment vertical="center" wrapText="1"/>
    </xf>
    <xf numFmtId="0" fontId="36" fillId="29" borderId="44" xfId="0" applyFont="1" applyFill="1" applyBorder="1" applyAlignment="1" applyProtection="1">
      <alignment vertical="center" wrapText="1"/>
    </xf>
    <xf numFmtId="0" fontId="22" fillId="0" borderId="68" xfId="0" applyFont="1" applyBorder="1" applyAlignment="1" applyProtection="1">
      <alignment vertical="center" wrapText="1"/>
    </xf>
    <xf numFmtId="0" fontId="22" fillId="0" borderId="46" xfId="0" applyFont="1" applyBorder="1" applyAlignment="1" applyProtection="1">
      <alignment vertical="center" wrapText="1"/>
    </xf>
    <xf numFmtId="0" fontId="22" fillId="0" borderId="29" xfId="0" applyFont="1" applyBorder="1" applyAlignment="1" applyProtection="1">
      <alignment vertical="top" wrapText="1"/>
    </xf>
    <xf numFmtId="0" fontId="26" fillId="36" borderId="29" xfId="0" applyFont="1" applyFill="1" applyBorder="1" applyAlignment="1" applyProtection="1">
      <alignment vertical="top" wrapText="1"/>
    </xf>
    <xf numFmtId="0" fontId="1" fillId="26" borderId="29" xfId="0" applyFont="1" applyFill="1" applyBorder="1" applyAlignment="1" applyProtection="1">
      <alignment horizontal="left" vertical="top" wrapText="1"/>
    </xf>
    <xf numFmtId="15" fontId="4" fillId="2" borderId="1" xfId="0" applyNumberFormat="1" applyFont="1" applyFill="1" applyBorder="1" applyAlignment="1" applyProtection="1">
      <alignment horizontal="left" vertical="top" wrapText="1"/>
      <protection locked="0"/>
    </xf>
    <xf numFmtId="15" fontId="4" fillId="2" borderId="2" xfId="0" applyNumberFormat="1" applyFont="1" applyFill="1" applyBorder="1" applyAlignment="1" applyProtection="1">
      <alignment horizontal="left" vertical="top" wrapText="1"/>
      <protection locked="0"/>
    </xf>
    <xf numFmtId="15" fontId="4" fillId="2" borderId="3" xfId="0" applyNumberFormat="1" applyFont="1" applyFill="1" applyBorder="1" applyAlignment="1" applyProtection="1">
      <alignment horizontal="left" vertical="top" wrapText="1"/>
      <protection locked="0"/>
    </xf>
    <xf numFmtId="0" fontId="43" fillId="26" borderId="0" xfId="0" applyFont="1" applyFill="1" applyBorder="1" applyAlignment="1" applyProtection="1">
      <alignment vertical="top" wrapText="1"/>
    </xf>
    <xf numFmtId="0" fontId="43" fillId="26" borderId="29" xfId="0" applyFont="1" applyFill="1" applyBorder="1" applyAlignment="1" applyProtection="1">
      <alignment vertical="top" wrapText="1"/>
    </xf>
    <xf numFmtId="0" fontId="26" fillId="36" borderId="86" xfId="0" applyFont="1" applyFill="1" applyBorder="1" applyAlignment="1" applyProtection="1">
      <alignment vertical="top" wrapText="1"/>
    </xf>
    <xf numFmtId="0" fontId="22" fillId="36" borderId="86" xfId="0" applyFont="1" applyFill="1" applyBorder="1" applyAlignment="1" applyProtection="1">
      <alignment vertical="top" wrapText="1"/>
    </xf>
    <xf numFmtId="0" fontId="22" fillId="36" borderId="87" xfId="0" applyFont="1" applyFill="1" applyBorder="1" applyAlignment="1" applyProtection="1">
      <alignment vertical="top" wrapText="1"/>
    </xf>
    <xf numFmtId="0" fontId="4" fillId="26" borderId="29" xfId="0" applyFont="1" applyFill="1" applyBorder="1" applyAlignment="1" applyProtection="1">
      <alignment vertical="top" wrapText="1"/>
    </xf>
    <xf numFmtId="0" fontId="29" fillId="26" borderId="29" xfId="0" applyFont="1" applyFill="1" applyBorder="1" applyAlignment="1" applyProtection="1">
      <alignment vertical="top" wrapText="1"/>
    </xf>
    <xf numFmtId="0" fontId="1" fillId="2" borderId="1" xfId="0" applyNumberFormat="1" applyFont="1" applyFill="1" applyBorder="1" applyAlignment="1" applyProtection="1">
      <alignment vertical="top" wrapText="1"/>
      <protection locked="0"/>
    </xf>
    <xf numFmtId="0" fontId="1" fillId="2" borderId="2" xfId="0" applyNumberFormat="1" applyFont="1" applyFill="1" applyBorder="1" applyAlignment="1" applyProtection="1">
      <alignment vertical="top" wrapText="1"/>
      <protection locked="0"/>
    </xf>
    <xf numFmtId="0" fontId="1" fillId="2" borderId="3" xfId="0" applyNumberFormat="1" applyFont="1" applyFill="1" applyBorder="1" applyAlignment="1" applyProtection="1">
      <alignment vertical="top" wrapText="1"/>
      <protection locked="0"/>
    </xf>
    <xf numFmtId="0" fontId="43" fillId="26" borderId="0" xfId="0" applyNumberFormat="1" applyFont="1" applyFill="1" applyBorder="1" applyAlignment="1" applyProtection="1">
      <alignment horizontal="left" vertical="top"/>
    </xf>
    <xf numFmtId="0" fontId="43" fillId="26" borderId="29" xfId="0" applyNumberFormat="1" applyFont="1" applyFill="1" applyBorder="1" applyAlignment="1" applyProtection="1">
      <alignment horizontal="left" vertical="top"/>
    </xf>
    <xf numFmtId="0" fontId="26" fillId="26" borderId="29" xfId="0" applyFont="1" applyFill="1" applyBorder="1" applyAlignment="1" applyProtection="1">
      <alignment horizontal="left" vertical="top" wrapText="1"/>
    </xf>
    <xf numFmtId="0" fontId="1" fillId="2" borderId="16" xfId="0" applyNumberFormat="1" applyFont="1" applyFill="1" applyBorder="1" applyAlignment="1" applyProtection="1">
      <alignment horizontal="left" vertical="top" wrapText="1"/>
      <protection locked="0"/>
    </xf>
    <xf numFmtId="0" fontId="42" fillId="0" borderId="29" xfId="0" applyFont="1" applyBorder="1" applyAlignment="1" applyProtection="1">
      <alignment vertical="top" wrapText="1"/>
    </xf>
    <xf numFmtId="0" fontId="29" fillId="36" borderId="0" xfId="0" applyFont="1" applyFill="1" applyBorder="1" applyAlignment="1" applyProtection="1">
      <alignment vertical="top" wrapText="1"/>
    </xf>
    <xf numFmtId="0" fontId="42" fillId="36" borderId="0" xfId="0" applyFont="1" applyFill="1" applyBorder="1" applyAlignment="1" applyProtection="1">
      <alignment vertical="top" wrapText="1"/>
    </xf>
    <xf numFmtId="0" fontId="42"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22" fillId="36" borderId="29" xfId="0" applyFont="1" applyFill="1" applyBorder="1" applyAlignment="1" applyProtection="1">
      <alignment vertical="top" wrapText="1"/>
    </xf>
    <xf numFmtId="0" fontId="1" fillId="36" borderId="0" xfId="0" applyFont="1" applyFill="1" applyBorder="1" applyAlignment="1" applyProtection="1">
      <alignment horizontal="left" vertical="top" wrapText="1"/>
    </xf>
    <xf numFmtId="0" fontId="1" fillId="36" borderId="29" xfId="0" applyFont="1" applyFill="1" applyBorder="1" applyAlignment="1" applyProtection="1">
      <alignment horizontal="left" vertical="top" wrapText="1"/>
    </xf>
    <xf numFmtId="0" fontId="26" fillId="26" borderId="2" xfId="0" applyFont="1" applyFill="1" applyBorder="1" applyAlignment="1" applyProtection="1">
      <alignment horizontal="left" vertical="top" wrapText="1"/>
    </xf>
    <xf numFmtId="0" fontId="26" fillId="26" borderId="3" xfId="0" applyFont="1" applyFill="1" applyBorder="1" applyAlignment="1" applyProtection="1">
      <alignment horizontal="left" vertical="top" wrapText="1"/>
    </xf>
    <xf numFmtId="0" fontId="1" fillId="2" borderId="1"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1" fillId="46" borderId="0" xfId="0" applyNumberFormat="1" applyFont="1" applyFill="1" applyBorder="1" applyAlignment="1" applyProtection="1">
      <alignment horizontal="left" vertical="top"/>
    </xf>
    <xf numFmtId="0" fontId="26" fillId="36" borderId="37" xfId="0" applyFont="1" applyFill="1" applyBorder="1" applyAlignment="1" applyProtection="1">
      <alignment vertical="top" wrapText="1"/>
    </xf>
    <xf numFmtId="0" fontId="1" fillId="36" borderId="37" xfId="0" applyFont="1" applyFill="1" applyBorder="1" applyAlignment="1" applyProtection="1">
      <alignment vertical="top" wrapText="1"/>
    </xf>
    <xf numFmtId="0" fontId="1" fillId="36" borderId="40" xfId="0" applyFont="1" applyFill="1" applyBorder="1" applyAlignment="1" applyProtection="1">
      <alignment vertical="top" wrapText="1"/>
    </xf>
    <xf numFmtId="0" fontId="27" fillId="46" borderId="0" xfId="0" applyFont="1" applyFill="1" applyBorder="1" applyAlignment="1" applyProtection="1">
      <alignment vertical="top" wrapText="1"/>
    </xf>
    <xf numFmtId="0" fontId="0" fillId="46" borderId="0" xfId="0" applyFill="1" applyBorder="1" applyAlignment="1" applyProtection="1">
      <alignment vertical="top" wrapText="1"/>
    </xf>
    <xf numFmtId="0" fontId="0" fillId="46" borderId="29" xfId="0" applyFill="1" applyBorder="1" applyAlignment="1" applyProtection="1">
      <alignment vertical="top" wrapText="1"/>
    </xf>
    <xf numFmtId="0" fontId="4" fillId="46" borderId="0" xfId="0" applyFont="1" applyFill="1" applyBorder="1" applyAlignment="1" applyProtection="1">
      <alignment vertical="top" wrapText="1"/>
    </xf>
    <xf numFmtId="0" fontId="4" fillId="46" borderId="29" xfId="0" applyFont="1" applyFill="1" applyBorder="1" applyAlignment="1" applyProtection="1">
      <alignment vertical="top" wrapText="1"/>
    </xf>
    <xf numFmtId="0" fontId="43" fillId="46" borderId="29" xfId="0" applyFont="1" applyFill="1" applyBorder="1" applyAlignment="1" applyProtection="1">
      <alignment horizontal="left" vertical="top" wrapText="1"/>
    </xf>
    <xf numFmtId="0" fontId="29" fillId="46" borderId="0" xfId="0" applyFont="1" applyFill="1" applyBorder="1" applyAlignment="1" applyProtection="1">
      <alignment vertical="top" wrapText="1"/>
    </xf>
    <xf numFmtId="0" fontId="42" fillId="46" borderId="0" xfId="0" applyFont="1" applyFill="1" applyBorder="1" applyAlignment="1" applyProtection="1">
      <alignment vertical="top" wrapText="1"/>
    </xf>
    <xf numFmtId="0" fontId="42" fillId="46" borderId="29" xfId="0" applyFont="1" applyFill="1" applyBorder="1" applyAlignment="1" applyProtection="1">
      <alignment vertical="top" wrapText="1"/>
    </xf>
    <xf numFmtId="0" fontId="1" fillId="46" borderId="3" xfId="0" applyFont="1" applyFill="1" applyBorder="1" applyAlignment="1" applyProtection="1">
      <alignment horizontal="left" vertical="top" wrapText="1"/>
    </xf>
    <xf numFmtId="0" fontId="1" fillId="46" borderId="16"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4" fillId="46" borderId="36" xfId="0" applyNumberFormat="1" applyFont="1" applyFill="1" applyBorder="1" applyAlignment="1" applyProtection="1">
      <alignment horizontal="center" vertical="center"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1" fillId="46" borderId="0" xfId="0" applyFont="1" applyFill="1" applyBorder="1" applyAlignment="1" applyProtection="1">
      <alignment horizontal="left" vertical="top" wrapText="1"/>
    </xf>
    <xf numFmtId="0" fontId="1" fillId="46" borderId="29" xfId="0" applyFont="1" applyFill="1" applyBorder="1" applyAlignment="1" applyProtection="1">
      <alignment horizontal="left" vertical="top" wrapText="1"/>
    </xf>
    <xf numFmtId="0" fontId="1" fillId="46" borderId="13" xfId="0" applyFont="1" applyFill="1" applyBorder="1" applyAlignment="1" applyProtection="1">
      <alignment horizontal="left" vertical="top" wrapText="1"/>
    </xf>
    <xf numFmtId="0" fontId="1" fillId="46" borderId="28"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23" xfId="0" applyFont="1" applyFill="1" applyBorder="1" applyAlignment="1" applyProtection="1">
      <alignment horizontal="left" vertical="top" wrapText="1"/>
    </xf>
    <xf numFmtId="0" fontId="1" fillId="46" borderId="14" xfId="0" applyFont="1" applyFill="1" applyBorder="1" applyAlignment="1" applyProtection="1">
      <alignment horizontal="left" vertical="top" wrapText="1"/>
    </xf>
    <xf numFmtId="0" fontId="1" fillId="46" borderId="21" xfId="0" applyFont="1" applyFill="1" applyBorder="1" applyAlignment="1" applyProtection="1">
      <alignment horizontal="left" vertical="top" wrapText="1"/>
    </xf>
    <xf numFmtId="0" fontId="1" fillId="2" borderId="30" xfId="0" applyNumberFormat="1" applyFont="1" applyFill="1" applyBorder="1" applyAlignment="1" applyProtection="1">
      <alignment horizontal="left" vertical="top" wrapText="1"/>
      <protection locked="0"/>
    </xf>
    <xf numFmtId="0" fontId="1" fillId="2" borderId="14" xfId="0" applyNumberFormat="1" applyFont="1" applyFill="1" applyBorder="1" applyAlignment="1" applyProtection="1">
      <alignment horizontal="left" vertical="top" wrapText="1"/>
      <protection locked="0"/>
    </xf>
    <xf numFmtId="0" fontId="1" fillId="27" borderId="14" xfId="0" applyNumberFormat="1" applyFont="1" applyFill="1" applyBorder="1" applyAlignment="1" applyProtection="1">
      <alignment horizontal="left" vertical="top" wrapText="1"/>
      <protection locked="0"/>
    </xf>
    <xf numFmtId="0" fontId="1" fillId="46" borderId="25" xfId="0" applyFont="1" applyFill="1" applyBorder="1" applyAlignment="1" applyProtection="1">
      <alignment horizontal="left" vertical="top" wrapText="1"/>
    </xf>
    <xf numFmtId="0" fontId="1" fillId="46" borderId="26" xfId="0" applyFont="1" applyFill="1" applyBorder="1" applyAlignment="1" applyProtection="1">
      <alignment horizontal="left" vertical="top" wrapText="1"/>
    </xf>
    <xf numFmtId="0" fontId="26" fillId="46" borderId="0" xfId="0" applyFont="1" applyFill="1" applyBorder="1" applyAlignment="1" applyProtection="1">
      <alignment horizontal="left" vertical="top" wrapText="1"/>
    </xf>
    <xf numFmtId="0" fontId="26" fillId="46" borderId="29" xfId="0" applyFont="1" applyFill="1" applyBorder="1" applyAlignment="1" applyProtection="1">
      <alignment horizontal="left" vertical="top" wrapText="1"/>
    </xf>
    <xf numFmtId="0" fontId="26" fillId="46" borderId="29" xfId="0" applyFont="1" applyFill="1" applyBorder="1" applyAlignment="1" applyProtection="1">
      <alignment vertical="top" wrapText="1"/>
    </xf>
    <xf numFmtId="0" fontId="38" fillId="47" borderId="0" xfId="87" applyFont="1" applyFill="1" applyBorder="1" applyAlignment="1" applyProtection="1">
      <alignment horizontal="left" vertical="top" wrapText="1"/>
    </xf>
    <xf numFmtId="0" fontId="4" fillId="36" borderId="0" xfId="0" applyFont="1" applyFill="1" applyBorder="1" applyAlignment="1" applyProtection="1">
      <alignment vertical="top" wrapText="1"/>
    </xf>
    <xf numFmtId="0" fontId="4" fillId="36" borderId="29" xfId="0" applyFont="1" applyFill="1" applyBorder="1" applyAlignment="1" applyProtection="1">
      <alignment vertical="top" wrapText="1"/>
    </xf>
    <xf numFmtId="0" fontId="1" fillId="47" borderId="98" xfId="0" applyNumberFormat="1" applyFont="1" applyFill="1" applyBorder="1" applyAlignment="1" applyProtection="1">
      <alignment horizontal="left" vertical="top"/>
    </xf>
    <xf numFmtId="0" fontId="1" fillId="47" borderId="99" xfId="0" applyFont="1" applyFill="1" applyBorder="1" applyAlignment="1" applyProtection="1">
      <alignment horizontal="left" vertical="top"/>
    </xf>
    <xf numFmtId="0" fontId="1" fillId="47" borderId="86" xfId="0" applyFont="1" applyFill="1" applyBorder="1" applyAlignment="1" applyProtection="1">
      <alignment horizontal="left" vertical="top"/>
    </xf>
    <xf numFmtId="0" fontId="1" fillId="47" borderId="87" xfId="0" applyFont="1" applyFill="1" applyBorder="1" applyAlignment="1" applyProtection="1">
      <alignment horizontal="left" vertical="top"/>
    </xf>
    <xf numFmtId="0" fontId="1" fillId="36" borderId="0" xfId="0" applyNumberFormat="1" applyFont="1" applyFill="1" applyBorder="1" applyAlignment="1" applyProtection="1">
      <alignment horizontal="left" vertical="top"/>
    </xf>
    <xf numFmtId="0" fontId="27" fillId="26" borderId="85" xfId="0" applyFont="1" applyFill="1" applyBorder="1" applyAlignment="1" applyProtection="1">
      <alignment vertical="top" wrapText="1"/>
    </xf>
    <xf numFmtId="0" fontId="22" fillId="0" borderId="85" xfId="0" applyFont="1" applyBorder="1" applyAlignment="1" applyProtection="1">
      <alignment vertical="top" wrapText="1"/>
    </xf>
    <xf numFmtId="0" fontId="22" fillId="0" borderId="94" xfId="0" applyFont="1" applyBorder="1" applyAlignment="1" applyProtection="1">
      <alignment vertical="top" wrapText="1"/>
    </xf>
    <xf numFmtId="0" fontId="36" fillId="29" borderId="95" xfId="0" applyFont="1" applyFill="1" applyBorder="1" applyAlignment="1" applyProtection="1">
      <alignment vertical="top" shrinkToFit="1"/>
    </xf>
    <xf numFmtId="0" fontId="0" fillId="0" borderId="96" xfId="0" applyBorder="1" applyAlignment="1" applyProtection="1">
      <alignment vertical="top" shrinkToFit="1"/>
    </xf>
    <xf numFmtId="0" fontId="0" fillId="0" borderId="97" xfId="0" applyBorder="1" applyAlignment="1" applyProtection="1">
      <alignment vertical="top" shrinkToFit="1"/>
    </xf>
    <xf numFmtId="0" fontId="36" fillId="29" borderId="44" xfId="0" applyFont="1" applyFill="1" applyBorder="1" applyAlignment="1" applyProtection="1">
      <alignment horizontal="center"/>
    </xf>
    <xf numFmtId="0" fontId="36" fillId="29" borderId="46" xfId="0" applyFont="1" applyFill="1" applyBorder="1" applyAlignment="1" applyProtection="1">
      <alignment horizontal="center"/>
    </xf>
    <xf numFmtId="0" fontId="26" fillId="36" borderId="2" xfId="0" applyFont="1" applyFill="1" applyBorder="1" applyAlignment="1" applyProtection="1">
      <alignment horizontal="left" vertical="top" wrapText="1"/>
    </xf>
    <xf numFmtId="0" fontId="26" fillId="36" borderId="3" xfId="0" applyFont="1" applyFill="1" applyBorder="1" applyAlignment="1" applyProtection="1">
      <alignment horizontal="left" vertical="top" wrapText="1"/>
    </xf>
    <xf numFmtId="0" fontId="1" fillId="2" borderId="73"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 fillId="2" borderId="23" xfId="0" applyNumberFormat="1" applyFont="1" applyFill="1" applyBorder="1" applyAlignment="1" applyProtection="1">
      <alignment horizontal="left" vertical="top" wrapText="1"/>
      <protection locked="0"/>
    </xf>
    <xf numFmtId="0" fontId="1" fillId="46" borderId="19" xfId="0" applyFont="1" applyFill="1" applyBorder="1" applyAlignment="1" applyProtection="1">
      <alignment horizontal="left" vertical="top" wrapText="1"/>
    </xf>
    <xf numFmtId="0" fontId="1" fillId="2" borderId="21" xfId="0" applyNumberFormat="1" applyFont="1" applyFill="1" applyBorder="1" applyAlignment="1" applyProtection="1">
      <alignment horizontal="left" vertical="top" wrapText="1"/>
      <protection locked="0"/>
    </xf>
    <xf numFmtId="0" fontId="1" fillId="27" borderId="32" xfId="0" applyNumberFormat="1" applyFont="1" applyFill="1" applyBorder="1" applyAlignment="1" applyProtection="1">
      <alignment horizontal="left" vertical="top" wrapText="1"/>
      <protection locked="0"/>
    </xf>
    <xf numFmtId="0" fontId="1" fillId="27" borderId="28" xfId="0" applyNumberFormat="1" applyFont="1" applyFill="1" applyBorder="1" applyAlignment="1" applyProtection="1">
      <alignment horizontal="left" vertical="top" wrapText="1"/>
      <protection locked="0"/>
    </xf>
    <xf numFmtId="0" fontId="38" fillId="33" borderId="0" xfId="87" applyFont="1" applyFill="1" applyAlignment="1" applyProtection="1">
      <alignment vertical="top" wrapText="1"/>
    </xf>
    <xf numFmtId="0" fontId="40" fillId="47" borderId="0" xfId="0" applyFont="1" applyFill="1" applyBorder="1" applyAlignment="1" applyProtection="1">
      <alignment horizontal="center" vertical="top" wrapText="1"/>
    </xf>
    <xf numFmtId="0" fontId="69" fillId="47" borderId="55" xfId="0" applyFont="1" applyFill="1" applyBorder="1" applyAlignment="1" applyProtection="1">
      <alignment horizontal="left"/>
    </xf>
    <xf numFmtId="0" fontId="69" fillId="47" borderId="56" xfId="0" applyFont="1" applyFill="1" applyBorder="1" applyAlignment="1" applyProtection="1">
      <alignment horizontal="left"/>
    </xf>
    <xf numFmtId="0" fontId="29" fillId="36" borderId="29" xfId="0" applyFont="1" applyFill="1" applyBorder="1" applyAlignment="1" applyProtection="1">
      <alignment vertical="top" wrapText="1"/>
    </xf>
    <xf numFmtId="0" fontId="29" fillId="26" borderId="13" xfId="0" applyFont="1" applyFill="1" applyBorder="1" applyAlignment="1" applyProtection="1">
      <alignment vertical="top" wrapText="1"/>
    </xf>
    <xf numFmtId="0" fontId="29" fillId="26" borderId="28" xfId="0" applyFont="1" applyFill="1" applyBorder="1" applyAlignment="1" applyProtection="1">
      <alignment vertical="top" wrapText="1"/>
    </xf>
    <xf numFmtId="0" fontId="4" fillId="47" borderId="41" xfId="105" applyFont="1" applyFill="1" applyBorder="1" applyAlignment="1" applyProtection="1">
      <alignment horizontal="center" vertical="center" wrapText="1"/>
    </xf>
    <xf numFmtId="0" fontId="1" fillId="47" borderId="42" xfId="105" applyFont="1" applyFill="1" applyBorder="1" applyAlignment="1" applyProtection="1">
      <alignment horizontal="center" vertical="center" wrapText="1"/>
    </xf>
    <xf numFmtId="0" fontId="1" fillId="47" borderId="43" xfId="105" applyFont="1" applyFill="1" applyBorder="1" applyAlignment="1" applyProtection="1">
      <alignment horizontal="center" vertical="center" wrapText="1"/>
    </xf>
    <xf numFmtId="0" fontId="63" fillId="47" borderId="47" xfId="105" applyFill="1" applyBorder="1" applyAlignment="1" applyProtection="1">
      <alignment horizontal="center" vertical="center" wrapText="1"/>
    </xf>
    <xf numFmtId="0" fontId="63" fillId="47" borderId="0" xfId="105" applyFill="1" applyAlignment="1" applyProtection="1">
      <alignment horizontal="center" vertical="center" wrapText="1"/>
    </xf>
    <xf numFmtId="0" fontId="63" fillId="47" borderId="48" xfId="105" applyFill="1" applyBorder="1" applyAlignment="1" applyProtection="1">
      <alignment horizontal="center" vertical="center" wrapText="1"/>
    </xf>
    <xf numFmtId="0" fontId="63" fillId="47" borderId="52" xfId="105" applyFill="1" applyBorder="1" applyAlignment="1" applyProtection="1">
      <alignment horizontal="center" vertical="center" wrapText="1"/>
    </xf>
    <xf numFmtId="0" fontId="63" fillId="47" borderId="53" xfId="105" applyFill="1" applyBorder="1" applyAlignment="1" applyProtection="1">
      <alignment horizontal="center" vertical="center" wrapText="1"/>
    </xf>
    <xf numFmtId="0" fontId="63" fillId="47" borderId="54" xfId="105" applyFill="1" applyBorder="1" applyAlignment="1" applyProtection="1">
      <alignment horizontal="center" vertical="center" wrapText="1"/>
    </xf>
    <xf numFmtId="0" fontId="37" fillId="47" borderId="50" xfId="87" applyFill="1" applyBorder="1" applyAlignment="1" applyProtection="1">
      <alignment horizontal="center" vertical="top" wrapText="1"/>
    </xf>
    <xf numFmtId="0" fontId="37" fillId="47" borderId="51" xfId="87" applyFill="1" applyBorder="1" applyAlignment="1" applyProtection="1">
      <alignment horizontal="center" vertical="top" wrapText="1"/>
    </xf>
    <xf numFmtId="0" fontId="37" fillId="47" borderId="55" xfId="87" applyFill="1" applyBorder="1" applyAlignment="1" applyProtection="1">
      <alignment horizontal="center" vertical="top" wrapText="1"/>
    </xf>
    <xf numFmtId="0" fontId="37" fillId="47" borderId="56" xfId="87" applyFill="1" applyBorder="1" applyAlignment="1" applyProtection="1">
      <alignment horizontal="center" vertical="top" wrapText="1"/>
    </xf>
    <xf numFmtId="0" fontId="26" fillId="26" borderId="0" xfId="105" applyFont="1" applyFill="1" applyAlignment="1" applyProtection="1">
      <alignment vertical="top" wrapText="1"/>
    </xf>
    <xf numFmtId="0" fontId="63" fillId="0" borderId="0" xfId="105" applyAlignment="1" applyProtection="1">
      <alignment vertical="top" wrapText="1"/>
    </xf>
    <xf numFmtId="0" fontId="63" fillId="47" borderId="57" xfId="105" applyFill="1" applyBorder="1" applyAlignment="1" applyProtection="1">
      <alignment horizontal="center" vertical="top" wrapText="1"/>
    </xf>
    <xf numFmtId="0" fontId="63" fillId="47" borderId="58" xfId="105" applyFill="1" applyBorder="1" applyAlignment="1" applyProtection="1">
      <alignment horizontal="center" vertical="top" wrapText="1"/>
    </xf>
    <xf numFmtId="0" fontId="4" fillId="26" borderId="0" xfId="105" applyFont="1" applyFill="1" applyAlignment="1" applyProtection="1">
      <alignment vertical="top" wrapText="1"/>
    </xf>
    <xf numFmtId="0" fontId="4" fillId="26" borderId="29" xfId="105" applyFont="1" applyFill="1" applyBorder="1" applyAlignment="1" applyProtection="1">
      <alignment vertical="top" wrapText="1"/>
    </xf>
    <xf numFmtId="0" fontId="36" fillId="29" borderId="1" xfId="105" applyFont="1" applyFill="1" applyBorder="1" applyAlignment="1" applyProtection="1">
      <alignment horizontal="left"/>
    </xf>
    <xf numFmtId="0" fontId="36" fillId="29" borderId="2" xfId="105" applyFont="1" applyFill="1" applyBorder="1" applyAlignment="1" applyProtection="1">
      <alignment horizontal="left"/>
    </xf>
    <xf numFmtId="0" fontId="36" fillId="29" borderId="3" xfId="105" applyFont="1" applyFill="1" applyBorder="1" applyAlignment="1" applyProtection="1">
      <alignment horizontal="left"/>
    </xf>
    <xf numFmtId="0" fontId="26" fillId="26" borderId="13" xfId="105" applyFont="1" applyFill="1" applyBorder="1" applyAlignment="1" applyProtection="1">
      <alignment vertical="top" wrapText="1"/>
    </xf>
    <xf numFmtId="0" fontId="63" fillId="0" borderId="13" xfId="105" applyBorder="1" applyAlignment="1" applyProtection="1">
      <alignment vertical="top" wrapText="1"/>
    </xf>
    <xf numFmtId="0" fontId="64" fillId="47" borderId="1" xfId="105" applyFont="1" applyFill="1" applyBorder="1" applyAlignment="1" applyProtection="1">
      <alignment vertical="top" wrapText="1"/>
    </xf>
    <xf numFmtId="0" fontId="64" fillId="47" borderId="2" xfId="105" applyFont="1" applyFill="1" applyBorder="1" applyAlignment="1" applyProtection="1">
      <alignment vertical="top" wrapText="1"/>
    </xf>
    <xf numFmtId="0" fontId="64" fillId="47" borderId="3" xfId="105" applyFont="1" applyFill="1" applyBorder="1" applyAlignment="1" applyProtection="1">
      <alignment vertical="top" wrapText="1"/>
    </xf>
    <xf numFmtId="0" fontId="23" fillId="26" borderId="0" xfId="105" applyFont="1" applyFill="1" applyAlignment="1" applyProtection="1">
      <alignment vertical="top" wrapText="1"/>
    </xf>
    <xf numFmtId="0" fontId="24" fillId="25" borderId="0" xfId="105" applyFont="1" applyFill="1" applyBorder="1" applyAlignment="1" applyProtection="1">
      <alignment vertical="top" wrapText="1"/>
    </xf>
    <xf numFmtId="0" fontId="27" fillId="26" borderId="0" xfId="105" applyFont="1" applyFill="1" applyAlignment="1" applyProtection="1">
      <alignment vertical="top" wrapText="1"/>
    </xf>
    <xf numFmtId="0" fontId="1" fillId="26" borderId="2" xfId="105" applyNumberFormat="1" applyFont="1" applyFill="1" applyBorder="1" applyAlignment="1" applyProtection="1">
      <alignment vertical="top" wrapText="1"/>
    </xf>
    <xf numFmtId="0" fontId="66" fillId="47" borderId="16" xfId="0" applyFont="1" applyFill="1" applyBorder="1" applyAlignment="1" applyProtection="1">
      <alignment horizontal="left" vertical="top" wrapText="1"/>
    </xf>
    <xf numFmtId="0" fontId="38" fillId="47" borderId="0" xfId="87" applyNumberFormat="1" applyFont="1" applyFill="1" applyAlignment="1" applyProtection="1">
      <alignment vertical="top" wrapText="1"/>
    </xf>
    <xf numFmtId="0" fontId="38" fillId="47" borderId="0" xfId="87" applyFont="1" applyFill="1" applyAlignment="1" applyProtection="1">
      <alignment vertical="top" wrapText="1"/>
    </xf>
    <xf numFmtId="0" fontId="4" fillId="36" borderId="29" xfId="0" applyFont="1" applyFill="1" applyBorder="1" applyAlignment="1" applyProtection="1">
      <alignment horizontal="left" vertical="top" wrapText="1"/>
    </xf>
    <xf numFmtId="0" fontId="4" fillId="26" borderId="13" xfId="105" applyNumberFormat="1" applyFont="1" applyFill="1" applyBorder="1" applyAlignment="1" applyProtection="1">
      <alignment vertical="center" wrapText="1"/>
    </xf>
    <xf numFmtId="0" fontId="1" fillId="26" borderId="2" xfId="105" applyNumberFormat="1" applyFont="1" applyFill="1" applyBorder="1" applyAlignment="1" applyProtection="1">
      <alignment horizontal="left" vertical="top" wrapText="1"/>
    </xf>
    <xf numFmtId="0" fontId="1" fillId="26" borderId="3" xfId="105" applyNumberFormat="1" applyFont="1" applyFill="1" applyBorder="1" applyAlignment="1" applyProtection="1">
      <alignment horizontal="left" vertical="top" wrapText="1"/>
    </xf>
    <xf numFmtId="0" fontId="4" fillId="47" borderId="84" xfId="0" applyFont="1" applyFill="1" applyBorder="1" applyAlignment="1" applyProtection="1">
      <alignment horizontal="center" vertical="center" wrapText="1"/>
    </xf>
    <xf numFmtId="0" fontId="1" fillId="47" borderId="85" xfId="0" applyFont="1" applyFill="1" applyBorder="1" applyAlignment="1" applyProtection="1">
      <alignment horizontal="center" vertical="center" wrapText="1"/>
    </xf>
    <xf numFmtId="0" fontId="0" fillId="47" borderId="47" xfId="0" applyFill="1" applyBorder="1" applyAlignment="1" applyProtection="1">
      <alignment horizontal="center" vertical="center" wrapText="1"/>
    </xf>
    <xf numFmtId="0" fontId="0" fillId="47" borderId="0" xfId="0" applyFill="1" applyAlignment="1" applyProtection="1">
      <alignment horizontal="center" vertical="center" wrapText="1"/>
    </xf>
    <xf numFmtId="0" fontId="0" fillId="47" borderId="48" xfId="0" applyFill="1" applyBorder="1" applyAlignment="1" applyProtection="1">
      <alignment horizontal="center" vertical="center" wrapText="1"/>
    </xf>
    <xf numFmtId="0" fontId="0" fillId="47" borderId="52" xfId="0" applyFill="1" applyBorder="1" applyAlignment="1" applyProtection="1">
      <alignment horizontal="center" vertical="center" wrapText="1"/>
    </xf>
    <xf numFmtId="0" fontId="0" fillId="47" borderId="86" xfId="0" applyFill="1" applyBorder="1" applyAlignment="1" applyProtection="1">
      <alignment horizontal="center" vertical="center" wrapText="1"/>
    </xf>
    <xf numFmtId="0" fontId="0" fillId="47" borderId="87" xfId="0" applyFill="1" applyBorder="1" applyAlignment="1" applyProtection="1">
      <alignment horizontal="center" vertical="center" wrapText="1"/>
    </xf>
    <xf numFmtId="0" fontId="0" fillId="47" borderId="0" xfId="0" applyFill="1" applyBorder="1" applyAlignment="1" applyProtection="1">
      <alignment horizontal="center" vertical="top" wrapText="1"/>
    </xf>
    <xf numFmtId="0" fontId="27" fillId="26" borderId="13" xfId="0" applyFont="1" applyFill="1" applyBorder="1" applyAlignment="1" applyProtection="1">
      <alignment horizontal="left" vertical="top" wrapText="1"/>
    </xf>
    <xf numFmtId="0" fontId="1" fillId="44" borderId="14" xfId="0" applyFont="1" applyFill="1" applyBorder="1" applyAlignment="1" applyProtection="1">
      <alignment horizontal="left" vertical="top"/>
      <protection locked="0"/>
    </xf>
    <xf numFmtId="0" fontId="0" fillId="44" borderId="21" xfId="0" applyFill="1" applyBorder="1" applyAlignment="1" applyProtection="1">
      <alignment horizontal="left" vertical="top"/>
      <protection locked="0"/>
    </xf>
    <xf numFmtId="0" fontId="1" fillId="44" borderId="30" xfId="0" applyFont="1" applyFill="1" applyBorder="1" applyAlignment="1" applyProtection="1">
      <alignment horizontal="left" vertical="top"/>
      <protection locked="0"/>
    </xf>
    <xf numFmtId="0" fontId="0" fillId="44" borderId="14" xfId="0" applyFill="1" applyBorder="1" applyAlignment="1" applyProtection="1">
      <alignment horizontal="left" vertical="top"/>
      <protection locked="0"/>
    </xf>
    <xf numFmtId="0" fontId="1" fillId="44" borderId="25" xfId="0" applyFont="1" applyFill="1" applyBorder="1" applyAlignment="1" applyProtection="1">
      <alignment horizontal="left" vertical="top"/>
      <protection locked="0"/>
    </xf>
    <xf numFmtId="0" fontId="0" fillId="44" borderId="26" xfId="0" applyFill="1" applyBorder="1" applyAlignment="1" applyProtection="1">
      <alignment horizontal="left" vertical="top"/>
      <protection locked="0"/>
    </xf>
    <xf numFmtId="0" fontId="1" fillId="44" borderId="27" xfId="0" applyFont="1" applyFill="1" applyBorder="1" applyAlignment="1" applyProtection="1">
      <alignment horizontal="left" vertical="top"/>
      <protection locked="0"/>
    </xf>
    <xf numFmtId="0" fontId="0" fillId="44" borderId="25" xfId="0" applyFill="1" applyBorder="1" applyAlignment="1" applyProtection="1">
      <alignment horizontal="left" vertical="top"/>
      <protection locked="0"/>
    </xf>
    <xf numFmtId="0" fontId="24" fillId="25" borderId="0" xfId="0" applyFont="1" applyFill="1" applyBorder="1" applyAlignment="1" applyProtection="1">
      <alignment vertical="top" wrapText="1"/>
    </xf>
    <xf numFmtId="0" fontId="1" fillId="44" borderId="22" xfId="0" applyFont="1" applyFill="1" applyBorder="1" applyAlignment="1" applyProtection="1">
      <alignment horizontal="left" vertical="top"/>
      <protection locked="0"/>
    </xf>
    <xf numFmtId="0" fontId="0" fillId="44" borderId="23" xfId="0" applyFill="1" applyBorder="1" applyAlignment="1" applyProtection="1">
      <alignment horizontal="left" vertical="top"/>
      <protection locked="0"/>
    </xf>
    <xf numFmtId="0" fontId="1" fillId="44" borderId="24" xfId="0" applyFont="1" applyFill="1" applyBorder="1" applyAlignment="1" applyProtection="1">
      <alignment horizontal="left" vertical="top"/>
      <protection locked="0"/>
    </xf>
    <xf numFmtId="0" fontId="0" fillId="44" borderId="22" xfId="0" applyFill="1" applyBorder="1" applyAlignment="1" applyProtection="1">
      <alignment horizontal="left" vertical="top"/>
      <protection locked="0"/>
    </xf>
    <xf numFmtId="0" fontId="27" fillId="26" borderId="0" xfId="0" applyFont="1" applyFill="1" applyAlignment="1" applyProtection="1">
      <alignment vertical="top" wrapText="1"/>
    </xf>
    <xf numFmtId="0" fontId="1" fillId="26" borderId="0" xfId="104" applyFont="1" applyFill="1" applyAlignment="1" applyProtection="1">
      <alignment horizontal="left" vertical="top" wrapText="1"/>
    </xf>
    <xf numFmtId="0" fontId="1" fillId="48" borderId="0" xfId="104" applyFont="1" applyFill="1" applyAlignment="1" applyProtection="1">
      <alignment horizontal="left" vertical="top" wrapText="1"/>
    </xf>
    <xf numFmtId="0" fontId="31" fillId="26" borderId="23" xfId="102" applyFont="1" applyFill="1" applyBorder="1" applyAlignment="1" applyProtection="1">
      <alignment horizontal="left" vertical="top" wrapText="1"/>
    </xf>
    <xf numFmtId="0" fontId="31" fillId="26" borderId="21" xfId="102" applyFont="1" applyFill="1" applyBorder="1" applyAlignment="1" applyProtection="1">
      <alignment horizontal="left" vertical="top" wrapText="1"/>
    </xf>
    <xf numFmtId="0" fontId="31" fillId="26" borderId="26" xfId="102" applyFont="1" applyFill="1" applyBorder="1" applyAlignment="1" applyProtection="1">
      <alignment horizontal="left" vertical="top" wrapText="1"/>
    </xf>
    <xf numFmtId="0" fontId="4" fillId="47" borderId="84" xfId="105" applyFont="1" applyFill="1" applyBorder="1" applyAlignment="1" applyProtection="1">
      <alignment horizontal="left" vertical="center" wrapText="1"/>
    </xf>
    <xf numFmtId="0" fontId="1" fillId="46" borderId="0" xfId="0" applyNumberFormat="1" applyFont="1" applyFill="1" applyBorder="1" applyAlignment="1" applyProtection="1">
      <alignment horizontal="right" vertical="top" wrapText="1"/>
    </xf>
  </cellXfs>
  <cellStyles count="107">
    <cellStyle name="20% - Accent1" xfId="2"/>
    <cellStyle name="20% - Accent1 2" xfId="100"/>
    <cellStyle name="20% - Accent2" xfId="3"/>
    <cellStyle name="20% - Accent2 2" xfId="99"/>
    <cellStyle name="20% - Accent3" xfId="4"/>
    <cellStyle name="20% - Accent3 2" xfId="98"/>
    <cellStyle name="20% - Accent4" xfId="5"/>
    <cellStyle name="20% - Accent4 2" xfId="97"/>
    <cellStyle name="20% - Accent5" xfId="6"/>
    <cellStyle name="20% - Accent5 2" xfId="96"/>
    <cellStyle name="20% - Accent6" xfId="7"/>
    <cellStyle name="20% - Accent6 2" xfId="95"/>
    <cellStyle name="20% - Akzent1" xfId="8"/>
    <cellStyle name="20% - Akzent2" xfId="9"/>
    <cellStyle name="20% - Akzent3" xfId="10"/>
    <cellStyle name="20% - Akzent4" xfId="11"/>
    <cellStyle name="20% - Akzent5" xfId="12"/>
    <cellStyle name="20% - Akzent6" xfId="13"/>
    <cellStyle name="40% - Accent1" xfId="14"/>
    <cellStyle name="40% - Accent1 2" xfId="94"/>
    <cellStyle name="40% - Accent2" xfId="15"/>
    <cellStyle name="40% - Accent2 2" xfId="93"/>
    <cellStyle name="40% - Accent3" xfId="16"/>
    <cellStyle name="40% - Accent3 2" xfId="92"/>
    <cellStyle name="40% - Accent4" xfId="17"/>
    <cellStyle name="40% - Accent4 2" xfId="91"/>
    <cellStyle name="40% - Accent5" xfId="18"/>
    <cellStyle name="40% - Accent5 2" xfId="90"/>
    <cellStyle name="40% - Accent6" xfId="19"/>
    <cellStyle name="40% - Accent6 2" xfId="89"/>
    <cellStyle name="40% - Akzent1" xfId="20"/>
    <cellStyle name="40% - Akzent2" xfId="21"/>
    <cellStyle name="40% - Akzent3" xfId="22"/>
    <cellStyle name="40% - Akzent4" xfId="23"/>
    <cellStyle name="40% - Akzent5" xfId="24"/>
    <cellStyle name="40% - Akzent6" xfId="25"/>
    <cellStyle name="5x indented GHG Textfiels" xfId="88"/>
    <cellStyle name="60% - Accent1" xfId="26"/>
    <cellStyle name="60% - Accent2" xfId="27"/>
    <cellStyle name="60% - Accent3" xfId="28"/>
    <cellStyle name="60% - Accent4" xfId="29"/>
    <cellStyle name="60% - Accent5" xfId="30"/>
    <cellStyle name="60% - Accent6" xfId="31"/>
    <cellStyle name="60% - Akzent1" xfId="32"/>
    <cellStyle name="60% - Akzent2" xfId="33"/>
    <cellStyle name="60% - Akzent3" xfId="34"/>
    <cellStyle name="60% - Akzent4" xfId="35"/>
    <cellStyle name="60% - Akzent5" xfId="36"/>
    <cellStyle name="60% - Akzent6" xfId="37"/>
    <cellStyle name="Accent1" xfId="38"/>
    <cellStyle name="Accent2" xfId="39"/>
    <cellStyle name="Accent3" xfId="40"/>
    <cellStyle name="Accent4" xfId="41"/>
    <cellStyle name="Accent5" xfId="42"/>
    <cellStyle name="Accent6" xfId="43"/>
    <cellStyle name="Akzent1 2" xfId="44"/>
    <cellStyle name="Akzent2 2" xfId="45"/>
    <cellStyle name="Akzent3 2" xfId="46"/>
    <cellStyle name="Akzent4 2" xfId="47"/>
    <cellStyle name="Akzent5 2" xfId="48"/>
    <cellStyle name="Akzent6 2" xfId="49"/>
    <cellStyle name="Ausgabe 2" xfId="50"/>
    <cellStyle name="Bad" xfId="51"/>
    <cellStyle name="Berechnung 2" xfId="52"/>
    <cellStyle name="Calculation" xfId="53"/>
    <cellStyle name="Check Cell" xfId="54"/>
    <cellStyle name="Eingabe 2" xfId="55"/>
    <cellStyle name="Ergebnis 2" xfId="56"/>
    <cellStyle name="Erklärender Text 2" xfId="57"/>
    <cellStyle name="Explanatory Text" xfId="58"/>
    <cellStyle name="Good" xfId="59"/>
    <cellStyle name="Gut 2" xfId="60"/>
    <cellStyle name="Heading 1" xfId="61"/>
    <cellStyle name="Heading 2" xfId="62"/>
    <cellStyle name="Heading 3" xfId="63"/>
    <cellStyle name="Heading 4" xfId="64"/>
    <cellStyle name="Hyperlink" xfId="87" builtinId="8"/>
    <cellStyle name="Input" xfId="65"/>
    <cellStyle name="Linked Cell" xfId="66"/>
    <cellStyle name="Neutral 2" xfId="67"/>
    <cellStyle name="Normal" xfId="0" builtinId="0"/>
    <cellStyle name="Note" xfId="68"/>
    <cellStyle name="Note 2" xfId="84"/>
    <cellStyle name="Notiz 2" xfId="69"/>
    <cellStyle name="Output" xfId="70"/>
    <cellStyle name="Prozent 2" xfId="71"/>
    <cellStyle name="Prozent 2 2" xfId="101"/>
    <cellStyle name="Prozent 3" xfId="85"/>
    <cellStyle name="Schlecht 2" xfId="72"/>
    <cellStyle name="Standard 2" xfId="1"/>
    <cellStyle name="Standard 3" xfId="86"/>
    <cellStyle name="Standard 3 2" xfId="102"/>
    <cellStyle name="Standard 4" xfId="104"/>
    <cellStyle name="Standard 5" xfId="105"/>
    <cellStyle name="Standard_Outline NIMs template 10-09-30" xfId="106"/>
    <cellStyle name="Title" xfId="73"/>
    <cellStyle name="Total" xfId="74"/>
    <cellStyle name="Überschrift 1 2" xfId="76"/>
    <cellStyle name="Überschrift 2 2" xfId="77"/>
    <cellStyle name="Überschrift 3 2" xfId="78"/>
    <cellStyle name="Überschrift 4 2" xfId="79"/>
    <cellStyle name="Überschrift 5" xfId="75"/>
    <cellStyle name="Verknüpfte Zelle 2" xfId="80"/>
    <cellStyle name="Warnender Text 2" xfId="81"/>
    <cellStyle name="Warning Text" xfId="82"/>
    <cellStyle name="Zelle überprüfen 2" xfId="83"/>
    <cellStyle name="Обычный_CRF2002 (1)" xfId="103"/>
  </cellStyles>
  <dxfs count="323">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indexed="13"/>
        </patternFill>
      </fill>
    </dxf>
    <dxf>
      <fill>
        <patternFill patternType="lightUp">
          <fgColor indexed="64"/>
          <bgColor indexed="9"/>
        </patternFill>
      </fill>
    </dxf>
    <dxf>
      <fill>
        <patternFill>
          <bgColor indexed="26"/>
        </patternFill>
      </fill>
    </dxf>
    <dxf>
      <fill>
        <patternFill patternType="lightUp">
          <fgColor indexed="64"/>
          <bgColor indexed="9"/>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FF"/>
      <color rgb="FFCCFFCC"/>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_Fall-backApproach"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ul%20metodologic%20de%20monitorizare%202026-2030%20-%20corectat%2010%20apr%2020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ivia.dinica/Desktop/Planul%20metodologic%20de%20monitorizare%20update_final_202404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Fall-backApproach"/>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_Contents"/>
      <sheetName val="b_Guidelines &amp; conditions"/>
      <sheetName val="A_VersionMMP"/>
      <sheetName val="B_InstallationData"/>
      <sheetName val="C_InstallationDescription"/>
      <sheetName val="D_MethodsProcedures"/>
      <sheetName val="E_EnergyFlows"/>
      <sheetName val="F_ProductBM"/>
      <sheetName val="G_Fall-back"/>
      <sheetName val="H_SpecialBM"/>
      <sheetName val="I_MSspecific"/>
      <sheetName val="J_Comments"/>
      <sheetName val="EUwideConstants"/>
      <sheetName val="MSParameters"/>
      <sheetName val="Translations"/>
      <sheetName val="VersionDocument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_Contents"/>
      <sheetName val="b_Guidelines &amp; conditions"/>
      <sheetName val="A_VersionMMP"/>
      <sheetName val="B_InstallationData"/>
      <sheetName val="C_InstallationDescription"/>
      <sheetName val="D_MethodsProcedures"/>
      <sheetName val="E_EnergyFlows"/>
      <sheetName val="F_ProductBM"/>
      <sheetName val="G_Fall-back"/>
      <sheetName val="H_SpecialBM"/>
      <sheetName val="I_MSspecific"/>
      <sheetName val="J_Comments"/>
      <sheetName val="EUwideConstants"/>
      <sheetName val="MSParameters"/>
      <sheetName val="Translations"/>
      <sheetName val="VersionDocument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clima/documentation/ets/docs/decision_benchmarking_15_dec_en.pdf." TargetMode="External"/><Relationship Id="rId7" Type="http://schemas.openxmlformats.org/officeDocument/2006/relationships/printerSettings" Target="../printerSettings/printerSettings2.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data.europa.eu/eli/reg_del/2019/331/oj" TargetMode="External"/><Relationship Id="rId5" Type="http://schemas.openxmlformats.org/officeDocument/2006/relationships/hyperlink" Target="https://ec.europa.eu/info/law/better-regulation/initiatives/ares-2018-5486983_en" TargetMode="External"/><Relationship Id="rId4" Type="http://schemas.openxmlformats.org/officeDocument/2006/relationships/hyperlink" Target="https://eur-lex.europa.eu/eli/dir/2003/87/2023-06-0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L60"/>
  <sheetViews>
    <sheetView workbookViewId="0">
      <pane ySplit="3" topLeftCell="A4" activePane="bottomLeft" state="frozen"/>
      <selection pane="bottomLeft" sqref="A1:A3"/>
    </sheetView>
  </sheetViews>
  <sheetFormatPr defaultColWidth="9.140625" defaultRowHeight="12.75" x14ac:dyDescent="0.2"/>
  <cols>
    <col min="1" max="3" width="4.7109375" style="81" customWidth="1"/>
    <col min="4" max="12" width="12.7109375" style="81" customWidth="1"/>
    <col min="13" max="16384" width="9.140625" style="81"/>
  </cols>
  <sheetData>
    <row r="1" spans="1:12" ht="13.5" customHeight="1" thickBot="1" x14ac:dyDescent="0.25">
      <c r="A1" s="646" t="s">
        <v>518</v>
      </c>
      <c r="B1" s="339" t="str">
        <f>Translations!$B$2</f>
        <v>Zona de navigare:</v>
      </c>
      <c r="C1" s="340"/>
      <c r="D1" s="340"/>
      <c r="E1" s="649"/>
      <c r="F1" s="649"/>
      <c r="G1" s="649"/>
      <c r="H1" s="649"/>
      <c r="I1" s="649" t="str">
        <f>Translations!$B$3</f>
        <v>Foaia următoare</v>
      </c>
      <c r="J1" s="649"/>
      <c r="K1" s="649"/>
      <c r="L1" s="649"/>
    </row>
    <row r="2" spans="1:12" x14ac:dyDescent="0.2">
      <c r="A2" s="647"/>
      <c r="B2" s="650" t="str">
        <f>Translations!$B$4</f>
        <v>Începutul foii</v>
      </c>
      <c r="C2" s="651"/>
      <c r="D2" s="652"/>
      <c r="E2" s="653"/>
      <c r="F2" s="654"/>
      <c r="G2" s="654"/>
      <c r="H2" s="654"/>
      <c r="I2" s="654"/>
      <c r="J2" s="654"/>
      <c r="K2" s="654"/>
      <c r="L2" s="654"/>
    </row>
    <row r="3" spans="1:12" ht="13.5" thickBot="1" x14ac:dyDescent="0.25">
      <c r="A3" s="648"/>
      <c r="B3" s="655" t="str">
        <f>Translations!$B$5</f>
        <v>Sfârșitul foii</v>
      </c>
      <c r="C3" s="656"/>
      <c r="D3" s="657"/>
      <c r="E3" s="658"/>
      <c r="F3" s="659"/>
      <c r="G3" s="659"/>
      <c r="H3" s="659"/>
      <c r="I3" s="659"/>
      <c r="J3" s="659"/>
      <c r="K3" s="659"/>
      <c r="L3" s="659"/>
    </row>
    <row r="4" spans="1:12" x14ac:dyDescent="0.2">
      <c r="B4" s="82"/>
      <c r="E4" s="82"/>
    </row>
    <row r="5" spans="1:12" ht="35.25" customHeight="1" x14ac:dyDescent="0.4">
      <c r="B5" s="83" t="str">
        <f>Translations!$B$6</f>
        <v>PLANUL METODOLOGIC DE MONITORIZARE pentru Perioada a 4-a a Schemei de comercializare a certificatelor de emisii (EU ETS)</v>
      </c>
      <c r="E5" s="83"/>
    </row>
    <row r="6" spans="1:12" x14ac:dyDescent="0.2">
      <c r="B6" s="82"/>
      <c r="E6" s="82"/>
    </row>
    <row r="7" spans="1:12" ht="29.25" customHeight="1" x14ac:dyDescent="0.2">
      <c r="A7" s="84"/>
      <c r="B7" s="85" t="str">
        <f>Translations!$B$7</f>
        <v>CUPRINS</v>
      </c>
      <c r="C7" s="84"/>
      <c r="D7" s="84"/>
      <c r="E7" s="85"/>
      <c r="F7" s="85"/>
      <c r="G7" s="85"/>
      <c r="H7" s="85"/>
      <c r="I7" s="85"/>
      <c r="J7" s="85"/>
      <c r="K7" s="85"/>
      <c r="L7" s="85"/>
    </row>
    <row r="8" spans="1:12" x14ac:dyDescent="0.2">
      <c r="A8" s="86"/>
      <c r="B8" s="552"/>
      <c r="C8" s="639" t="str">
        <f>Translations!$B$8</f>
        <v>ORIENTĂRI ȘI CONDIȚII</v>
      </c>
      <c r="D8" s="639"/>
      <c r="E8" s="645"/>
      <c r="F8" s="645"/>
      <c r="G8" s="645"/>
      <c r="H8" s="645"/>
      <c r="I8" s="645"/>
      <c r="J8" s="645"/>
      <c r="K8" s="645"/>
      <c r="L8" s="87"/>
    </row>
    <row r="9" spans="1:12" x14ac:dyDescent="0.2">
      <c r="A9" s="86"/>
      <c r="B9" s="436" t="s">
        <v>109</v>
      </c>
      <c r="C9" s="641" t="str">
        <f>A_VersionMMP!D6</f>
        <v>Versiuni ale planului metodologic de monitorizare</v>
      </c>
      <c r="D9" s="641"/>
      <c r="E9" s="643"/>
      <c r="F9" s="643"/>
      <c r="G9" s="643"/>
      <c r="H9" s="643"/>
      <c r="I9" s="643"/>
      <c r="J9" s="643"/>
      <c r="K9" s="643"/>
      <c r="L9" s="87"/>
    </row>
    <row r="10" spans="1:12" x14ac:dyDescent="0.2">
      <c r="A10" s="86"/>
      <c r="B10" s="89" t="s">
        <v>110</v>
      </c>
      <c r="C10" s="639" t="str">
        <f>A_VersionMMP!D8</f>
        <v>Lista versiunilor planului metodologic de monitorizare</v>
      </c>
      <c r="D10" s="639"/>
      <c r="E10" s="640"/>
      <c r="F10" s="640"/>
      <c r="G10" s="640"/>
      <c r="H10" s="640"/>
      <c r="I10" s="640"/>
      <c r="J10" s="640"/>
      <c r="K10" s="90"/>
    </row>
    <row r="11" spans="1:12" x14ac:dyDescent="0.2">
      <c r="A11" s="86"/>
      <c r="B11" s="436" t="s">
        <v>825</v>
      </c>
      <c r="C11" s="641" t="str">
        <f>B_InstallationData!D6</f>
        <v>DATE PRIVIND INSTALAȚIA</v>
      </c>
      <c r="D11" s="641"/>
      <c r="E11" s="643"/>
      <c r="F11" s="643"/>
      <c r="G11" s="643"/>
      <c r="H11" s="643"/>
      <c r="I11" s="643"/>
      <c r="J11" s="643"/>
      <c r="K11" s="643"/>
      <c r="L11" s="87"/>
    </row>
    <row r="12" spans="1:12" x14ac:dyDescent="0.2">
      <c r="A12" s="86"/>
      <c r="B12" s="89" t="s">
        <v>110</v>
      </c>
      <c r="C12" s="639" t="str">
        <f>B_InstallationData!D8</f>
        <v>Identificarea instalației</v>
      </c>
      <c r="D12" s="639"/>
      <c r="E12" s="640"/>
      <c r="F12" s="640"/>
      <c r="G12" s="640"/>
      <c r="H12" s="640"/>
      <c r="I12" s="640"/>
      <c r="J12" s="640"/>
      <c r="K12" s="90"/>
    </row>
    <row r="13" spans="1:12" x14ac:dyDescent="0.2">
      <c r="A13" s="86"/>
      <c r="B13" s="436" t="s">
        <v>343</v>
      </c>
      <c r="C13" s="641" t="str">
        <f>C_InstallationDescription!D6</f>
        <v>DESCRIEREA INSTALAȚIEI</v>
      </c>
      <c r="D13" s="641"/>
      <c r="E13" s="643"/>
      <c r="F13" s="643"/>
      <c r="G13" s="643"/>
      <c r="H13" s="643"/>
      <c r="I13" s="643"/>
      <c r="J13" s="643"/>
      <c r="K13" s="643"/>
      <c r="L13" s="87"/>
    </row>
    <row r="14" spans="1:12" x14ac:dyDescent="0.2">
      <c r="A14" s="86"/>
      <c r="B14" s="89" t="s">
        <v>110</v>
      </c>
      <c r="C14" s="639" t="str">
        <f>C_InstallationDescription!D8</f>
        <v>Lista subinstalațiilor</v>
      </c>
      <c r="D14" s="639"/>
      <c r="E14" s="640"/>
      <c r="F14" s="640"/>
      <c r="G14" s="640"/>
      <c r="H14" s="640"/>
      <c r="I14" s="640"/>
      <c r="J14" s="640"/>
      <c r="K14" s="90"/>
    </row>
    <row r="15" spans="1:12" x14ac:dyDescent="0.2">
      <c r="A15" s="86"/>
      <c r="B15" s="89" t="s">
        <v>212</v>
      </c>
      <c r="C15" s="639" t="str">
        <f>C_InstallationDescription!D47</f>
        <v>Descrierea instalației</v>
      </c>
      <c r="D15" s="639"/>
      <c r="E15" s="640"/>
      <c r="F15" s="640"/>
      <c r="G15" s="640"/>
      <c r="H15" s="640"/>
      <c r="I15" s="640"/>
      <c r="J15" s="640"/>
      <c r="K15" s="90"/>
    </row>
    <row r="16" spans="1:12" x14ac:dyDescent="0.2">
      <c r="A16" s="86"/>
      <c r="B16" s="89" t="s">
        <v>519</v>
      </c>
      <c r="C16" s="639" t="str">
        <f>C_InstallationDescription!D70</f>
        <v>Conexiuni cu alte instalații EU ETS sau cu entități din afara ETS</v>
      </c>
      <c r="D16" s="639"/>
      <c r="E16" s="640"/>
      <c r="F16" s="640"/>
      <c r="G16" s="640"/>
      <c r="H16" s="640"/>
      <c r="I16" s="640"/>
      <c r="J16" s="640"/>
      <c r="K16" s="90"/>
    </row>
    <row r="17" spans="1:12" x14ac:dyDescent="0.2">
      <c r="A17" s="86"/>
      <c r="B17" s="436" t="s">
        <v>422</v>
      </c>
      <c r="C17" s="641" t="str">
        <f>D_MethodsProcedures!D6</f>
        <v>Metode și proceduri la nivelul instalației</v>
      </c>
      <c r="D17" s="641"/>
      <c r="E17" s="643"/>
      <c r="F17" s="643"/>
      <c r="G17" s="643"/>
      <c r="H17" s="643"/>
      <c r="I17" s="643"/>
      <c r="J17" s="643"/>
      <c r="K17" s="643"/>
      <c r="L17" s="87"/>
    </row>
    <row r="18" spans="1:12" x14ac:dyDescent="0.2">
      <c r="A18" s="86"/>
      <c r="B18" s="89" t="s">
        <v>110</v>
      </c>
      <c r="C18" s="639" t="str">
        <f>D_MethodsProcedures!D8</f>
        <v>Metode la nivelul instalației</v>
      </c>
      <c r="D18" s="639"/>
      <c r="E18" s="640"/>
      <c r="F18" s="640"/>
      <c r="G18" s="640"/>
      <c r="H18" s="640"/>
      <c r="I18" s="640"/>
      <c r="J18" s="640"/>
      <c r="K18" s="90"/>
    </row>
    <row r="19" spans="1:12" x14ac:dyDescent="0.2">
      <c r="A19" s="86"/>
      <c r="B19" s="89" t="s">
        <v>212</v>
      </c>
      <c r="C19" s="639" t="str">
        <f>D_MethodsProcedures!D54</f>
        <v>Proceduri</v>
      </c>
      <c r="D19" s="639"/>
      <c r="E19" s="640"/>
      <c r="F19" s="640"/>
      <c r="G19" s="640"/>
      <c r="H19" s="640"/>
      <c r="I19" s="640"/>
      <c r="J19" s="640"/>
      <c r="K19" s="90"/>
    </row>
    <row r="20" spans="1:12" x14ac:dyDescent="0.2">
      <c r="A20" s="86"/>
      <c r="B20" s="436" t="s">
        <v>400</v>
      </c>
      <c r="C20" s="641" t="str">
        <f>E_EnergyFlows!D6</f>
        <v>Fluxuri de energie</v>
      </c>
      <c r="D20" s="641"/>
      <c r="E20" s="643"/>
      <c r="F20" s="643"/>
      <c r="G20" s="643"/>
      <c r="H20" s="643"/>
      <c r="I20" s="643"/>
      <c r="J20" s="643"/>
      <c r="K20" s="643"/>
      <c r="L20" s="87"/>
    </row>
    <row r="21" spans="1:12" x14ac:dyDescent="0.2">
      <c r="A21" s="88"/>
      <c r="B21" s="89" t="s">
        <v>110</v>
      </c>
      <c r="C21" s="639" t="str">
        <f>E_EnergyFlows!D25</f>
        <v>Aportul de energie</v>
      </c>
      <c r="D21" s="639"/>
      <c r="E21" s="640"/>
      <c r="F21" s="640"/>
      <c r="G21" s="640"/>
      <c r="H21" s="640"/>
      <c r="I21" s="640"/>
      <c r="J21" s="640"/>
      <c r="K21" s="90"/>
    </row>
    <row r="22" spans="1:12" x14ac:dyDescent="0.2">
      <c r="A22" s="88"/>
      <c r="B22" s="89" t="s">
        <v>212</v>
      </c>
      <c r="C22" s="639" t="str">
        <f>E_EnergyFlows!D59</f>
        <v>Energia termică măsurabilă la nivel de instalație</v>
      </c>
      <c r="D22" s="639"/>
      <c r="E22" s="640"/>
      <c r="F22" s="640"/>
      <c r="G22" s="640"/>
      <c r="H22" s="640"/>
      <c r="I22" s="640"/>
      <c r="J22" s="640"/>
      <c r="K22" s="90"/>
    </row>
    <row r="23" spans="1:12" x14ac:dyDescent="0.2">
      <c r="A23" s="88"/>
      <c r="B23" s="89" t="s">
        <v>519</v>
      </c>
      <c r="C23" s="639" t="str">
        <f>E_EnergyFlows!D93</f>
        <v>Bilanțul de gaze reziduale la nivelul instalației</v>
      </c>
      <c r="D23" s="639"/>
      <c r="E23" s="640"/>
      <c r="F23" s="640"/>
      <c r="G23" s="640"/>
      <c r="H23" s="640"/>
      <c r="I23" s="640"/>
      <c r="J23" s="640"/>
      <c r="K23" s="90"/>
    </row>
    <row r="24" spans="1:12" x14ac:dyDescent="0.2">
      <c r="A24" s="88"/>
      <c r="B24" s="89" t="s">
        <v>520</v>
      </c>
      <c r="C24" s="639" t="str">
        <f>E_EnergyFlows!D126</f>
        <v>Energia electrică la nivel de instalație</v>
      </c>
      <c r="D24" s="639"/>
      <c r="E24" s="640"/>
      <c r="F24" s="640"/>
      <c r="G24" s="640"/>
      <c r="H24" s="640"/>
      <c r="I24" s="640"/>
      <c r="J24" s="640"/>
      <c r="K24" s="90"/>
    </row>
    <row r="25" spans="1:12" x14ac:dyDescent="0.2">
      <c r="A25" s="86"/>
      <c r="B25" s="436" t="s">
        <v>831</v>
      </c>
      <c r="C25" s="641" t="str">
        <f>F_ProductBM!D7</f>
        <v>Foaia „ProductBM” - DATE ALE SUBINSTALAȚIILOR PRIVIND REFERINȚELE PENTRU PRODUSE</v>
      </c>
      <c r="D25" s="641"/>
      <c r="E25" s="643"/>
      <c r="F25" s="643"/>
      <c r="G25" s="643"/>
      <c r="H25" s="643"/>
      <c r="I25" s="643"/>
      <c r="J25" s="643"/>
      <c r="K25" s="643"/>
      <c r="L25" s="87"/>
    </row>
    <row r="26" spans="1:12" x14ac:dyDescent="0.2">
      <c r="A26" s="88"/>
      <c r="B26" s="89" t="s">
        <v>110</v>
      </c>
      <c r="C26" s="639" t="str">
        <f>F_ProductBM!D28</f>
        <v>Subinstalații cu referință pentru produse</v>
      </c>
      <c r="D26" s="639"/>
      <c r="E26" s="640"/>
      <c r="F26" s="640"/>
      <c r="G26" s="640"/>
      <c r="H26" s="640"/>
      <c r="I26" s="640"/>
      <c r="J26" s="640"/>
      <c r="K26" s="90"/>
    </row>
    <row r="27" spans="1:12" x14ac:dyDescent="0.2">
      <c r="A27" s="86"/>
      <c r="B27" s="436" t="s">
        <v>832</v>
      </c>
      <c r="C27" s="641" t="str">
        <f>'G_Fall-back'!D7</f>
        <v>Foaia „Fall-back” - DATE PRIVIND SUBINSTALAȚIILE CU ABORDARE ALTERNATIVĂ</v>
      </c>
      <c r="D27" s="641"/>
      <c r="E27" s="643"/>
      <c r="F27" s="643"/>
      <c r="G27" s="643"/>
      <c r="H27" s="643"/>
      <c r="I27" s="643"/>
      <c r="J27" s="643"/>
      <c r="K27" s="643"/>
      <c r="L27" s="87"/>
    </row>
    <row r="28" spans="1:12" x14ac:dyDescent="0.2">
      <c r="A28" s="88"/>
      <c r="B28" s="89" t="s">
        <v>110</v>
      </c>
      <c r="C28" s="639" t="str">
        <f>'G_Fall-back'!D28</f>
        <v>Subinstalații cu abordare alternativă</v>
      </c>
      <c r="D28" s="639"/>
      <c r="E28" s="640"/>
      <c r="F28" s="640"/>
      <c r="G28" s="640"/>
      <c r="H28" s="640"/>
      <c r="I28" s="640"/>
      <c r="J28" s="640"/>
      <c r="K28" s="90"/>
    </row>
    <row r="29" spans="1:12" s="438" customFormat="1" ht="15" x14ac:dyDescent="0.25">
      <c r="A29" s="254"/>
      <c r="B29" s="254" t="s">
        <v>673</v>
      </c>
      <c r="C29" s="641" t="str">
        <f>H_SpecialBM!D7</f>
        <v>Foaia „SpecialBM” - DATE SPECIALE PRIVIND UNELE REFERINȚE PENTRU PRODUSE</v>
      </c>
      <c r="D29" s="641"/>
      <c r="E29" s="644"/>
      <c r="F29" s="644"/>
      <c r="G29" s="644"/>
      <c r="H29" s="644"/>
      <c r="I29" s="644"/>
      <c r="J29" s="644"/>
      <c r="K29" s="644"/>
      <c r="L29" s="437"/>
    </row>
    <row r="30" spans="1:12" s="438" customFormat="1" ht="15" x14ac:dyDescent="0.25">
      <c r="A30" s="439"/>
      <c r="B30" s="89" t="s">
        <v>110</v>
      </c>
      <c r="C30" s="639" t="str">
        <f>H_SpecialBM!G3</f>
        <v>CWT (produse de rafinărie)</v>
      </c>
      <c r="D30" s="639"/>
      <c r="E30" s="640"/>
      <c r="F30" s="640"/>
      <c r="G30" s="640"/>
      <c r="H30" s="640"/>
      <c r="I30" s="640"/>
      <c r="J30" s="640"/>
      <c r="K30" s="255"/>
    </row>
    <row r="31" spans="1:12" s="438" customFormat="1" ht="15" x14ac:dyDescent="0.25">
      <c r="A31" s="439"/>
      <c r="B31" s="89" t="s">
        <v>212</v>
      </c>
      <c r="C31" s="639" t="str">
        <f>H_SpecialBM!I3</f>
        <v>Var</v>
      </c>
      <c r="D31" s="639"/>
      <c r="E31" s="640"/>
      <c r="F31" s="640"/>
      <c r="G31" s="640"/>
      <c r="H31" s="640"/>
      <c r="I31" s="640"/>
      <c r="J31" s="640"/>
      <c r="K31" s="255"/>
    </row>
    <row r="32" spans="1:12" s="438" customFormat="1" ht="15" x14ac:dyDescent="0.25">
      <c r="A32" s="439"/>
      <c r="B32" s="89" t="s">
        <v>519</v>
      </c>
      <c r="C32" s="639" t="str">
        <f>H_SpecialBM!K3</f>
        <v>Var dolomitic</v>
      </c>
      <c r="D32" s="639"/>
      <c r="E32" s="640"/>
      <c r="F32" s="640"/>
      <c r="G32" s="640"/>
      <c r="H32" s="640"/>
      <c r="I32" s="640"/>
      <c r="J32" s="640"/>
      <c r="K32" s="255"/>
    </row>
    <row r="33" spans="1:12" s="438" customFormat="1" ht="15" x14ac:dyDescent="0.25">
      <c r="A33" s="439"/>
      <c r="B33" s="89" t="s">
        <v>520</v>
      </c>
      <c r="C33" s="639" t="str">
        <f>H_SpecialBM!M3</f>
        <v>Cracare cu abur</v>
      </c>
      <c r="D33" s="639"/>
      <c r="E33" s="640"/>
      <c r="F33" s="640"/>
      <c r="G33" s="640"/>
      <c r="H33" s="640"/>
      <c r="I33" s="640"/>
      <c r="J33" s="640"/>
      <c r="K33" s="255"/>
    </row>
    <row r="34" spans="1:12" s="438" customFormat="1" ht="15" x14ac:dyDescent="0.25">
      <c r="A34" s="439"/>
      <c r="B34" s="89" t="s">
        <v>686</v>
      </c>
      <c r="C34" s="639" t="str">
        <f>H_SpecialBM!G4</f>
        <v>CWT (compuși aromatici)</v>
      </c>
      <c r="D34" s="639"/>
      <c r="E34" s="640"/>
      <c r="F34" s="640"/>
      <c r="G34" s="640"/>
      <c r="H34" s="640"/>
      <c r="I34" s="640"/>
      <c r="J34" s="640"/>
      <c r="K34" s="255"/>
    </row>
    <row r="35" spans="1:12" s="438" customFormat="1" ht="15" x14ac:dyDescent="0.25">
      <c r="A35" s="439"/>
      <c r="B35" s="89" t="s">
        <v>688</v>
      </c>
      <c r="C35" s="639" t="str">
        <f>H_SpecialBM!I4</f>
        <v>Hidrogen</v>
      </c>
      <c r="D35" s="639"/>
      <c r="E35" s="640"/>
      <c r="F35" s="640"/>
      <c r="G35" s="640"/>
      <c r="H35" s="640"/>
      <c r="I35" s="640"/>
      <c r="J35" s="640"/>
      <c r="K35" s="255"/>
    </row>
    <row r="36" spans="1:12" s="438" customFormat="1" ht="15" x14ac:dyDescent="0.25">
      <c r="A36" s="439"/>
      <c r="B36" s="89" t="s">
        <v>689</v>
      </c>
      <c r="C36" s="639" t="str">
        <f>H_SpecialBM!K4</f>
        <v>Gaz de sinteză</v>
      </c>
      <c r="D36" s="639"/>
      <c r="E36" s="640"/>
      <c r="F36" s="640"/>
      <c r="G36" s="640"/>
      <c r="H36" s="640"/>
      <c r="I36" s="640"/>
      <c r="J36" s="640"/>
      <c r="K36" s="255"/>
    </row>
    <row r="37" spans="1:12" s="438" customFormat="1" ht="15" x14ac:dyDescent="0.25">
      <c r="A37" s="439"/>
      <c r="B37" s="89" t="s">
        <v>690</v>
      </c>
      <c r="C37" s="639" t="str">
        <f>H_SpecialBM!M4</f>
        <v>Oxid de etilenă/glicoli de etilenă</v>
      </c>
      <c r="D37" s="639"/>
      <c r="E37" s="640"/>
      <c r="F37" s="640"/>
      <c r="G37" s="640"/>
      <c r="H37" s="640"/>
      <c r="I37" s="640"/>
      <c r="J37" s="640"/>
      <c r="K37" s="255"/>
    </row>
    <row r="38" spans="1:12" s="438" customFormat="1" ht="15" x14ac:dyDescent="0.25">
      <c r="A38" s="439"/>
      <c r="B38" s="89" t="s">
        <v>692</v>
      </c>
      <c r="C38" s="639" t="str">
        <f>H_SpecialBM!G5</f>
        <v>Clorură de vinil monomer (VCM)</v>
      </c>
      <c r="D38" s="639"/>
      <c r="E38" s="640"/>
      <c r="F38" s="640"/>
      <c r="G38" s="640"/>
      <c r="H38" s="640"/>
      <c r="I38" s="640"/>
      <c r="J38" s="640"/>
      <c r="K38" s="255"/>
    </row>
    <row r="39" spans="1:12" s="438" customFormat="1" ht="15" x14ac:dyDescent="0.25">
      <c r="A39" s="254"/>
      <c r="B39" s="254" t="s">
        <v>1044</v>
      </c>
      <c r="C39" s="641" t="str">
        <f>I_MSspecific!C5</f>
        <v>Foaia „MSspecific” - DATE SUPLIMENTARE SOLICITATE DE STATUL MEMBRU</v>
      </c>
      <c r="D39" s="641"/>
      <c r="E39" s="642"/>
      <c r="F39" s="642"/>
      <c r="G39" s="642"/>
      <c r="H39" s="642"/>
      <c r="I39" s="642"/>
      <c r="J39" s="642"/>
      <c r="K39" s="642"/>
      <c r="L39" s="437"/>
    </row>
    <row r="40" spans="1:12" s="438" customFormat="1" ht="15" x14ac:dyDescent="0.25">
      <c r="A40" s="439"/>
      <c r="B40" s="89" t="s">
        <v>110</v>
      </c>
      <c r="C40" s="639" t="str">
        <f>I_MSspecific!C7</f>
        <v>Sunt definite de către statul membru</v>
      </c>
      <c r="D40" s="639"/>
      <c r="E40" s="640"/>
      <c r="F40" s="640"/>
      <c r="G40" s="640"/>
      <c r="H40" s="640"/>
      <c r="I40" s="640"/>
      <c r="J40" s="640"/>
      <c r="K40" s="255"/>
    </row>
    <row r="41" spans="1:12" s="438" customFormat="1" ht="15" x14ac:dyDescent="0.25">
      <c r="A41" s="254"/>
      <c r="B41" s="254" t="s">
        <v>1045</v>
      </c>
      <c r="C41" s="641" t="str">
        <f>J_Comments!C5</f>
        <v>Foaia „Comments” - OBSERVAȚII ȘI INFORMAȚII SUPLIMENTARE</v>
      </c>
      <c r="D41" s="641"/>
      <c r="E41" s="642"/>
      <c r="F41" s="642"/>
      <c r="G41" s="642"/>
      <c r="H41" s="642"/>
      <c r="I41" s="642"/>
      <c r="J41" s="642"/>
      <c r="K41" s="642"/>
      <c r="L41" s="437"/>
    </row>
    <row r="42" spans="1:12" s="438" customFormat="1" ht="15" x14ac:dyDescent="0.25">
      <c r="A42" s="439"/>
      <c r="B42" s="89" t="s">
        <v>1953</v>
      </c>
      <c r="C42" s="639" t="str">
        <f>J_Comments!C7</f>
        <v>Documente justificative care însoțesc acest raport</v>
      </c>
      <c r="D42" s="639"/>
      <c r="E42" s="640"/>
      <c r="F42" s="640"/>
      <c r="G42" s="640"/>
      <c r="H42" s="640"/>
      <c r="I42" s="640"/>
      <c r="J42" s="640"/>
      <c r="K42" s="255"/>
    </row>
    <row r="43" spans="1:12" ht="28.5" thickBot="1" x14ac:dyDescent="0.45">
      <c r="B43" s="91"/>
      <c r="E43" s="82"/>
    </row>
    <row r="44" spans="1:12" x14ac:dyDescent="0.2">
      <c r="A44" s="84"/>
      <c r="B44" s="84"/>
      <c r="C44" s="92" t="str">
        <f>Translations!$B$9</f>
        <v>Versiunea lingvistică:</v>
      </c>
      <c r="D44" s="93"/>
      <c r="E44" s="93"/>
      <c r="F44" s="94"/>
      <c r="G44" s="95" t="str">
        <f>VersionDocumentation!B5</f>
        <v>English</v>
      </c>
      <c r="H44" s="95"/>
      <c r="I44" s="95"/>
      <c r="J44" s="96"/>
      <c r="K44" s="84"/>
    </row>
    <row r="45" spans="1:12" ht="13.5" thickBot="1" x14ac:dyDescent="0.25">
      <c r="A45" s="84"/>
      <c r="B45" s="84"/>
      <c r="C45" s="97" t="str">
        <f>Translations!$B$10</f>
        <v>Numele fișierului de referință:</v>
      </c>
      <c r="D45" s="98"/>
      <c r="E45" s="98"/>
      <c r="F45" s="99"/>
      <c r="G45" s="100" t="str">
        <f>VersionDocumentation!C3</f>
        <v>MMP P4 template 4_2_COM_en_150424.xls</v>
      </c>
      <c r="H45" s="100"/>
      <c r="I45" s="100"/>
      <c r="J45" s="101"/>
      <c r="K45" s="84"/>
    </row>
    <row r="46" spans="1:12" x14ac:dyDescent="0.2">
      <c r="A46" s="84"/>
      <c r="B46" s="84"/>
      <c r="C46" s="84"/>
      <c r="D46" s="84"/>
      <c r="E46" s="84"/>
      <c r="F46" s="84"/>
      <c r="G46" s="84"/>
      <c r="H46" s="84"/>
      <c r="I46" s="84"/>
      <c r="J46" s="84"/>
      <c r="K46" s="84"/>
    </row>
    <row r="47" spans="1:12" x14ac:dyDescent="0.2">
      <c r="A47" s="84"/>
      <c r="B47" s="84"/>
      <c r="C47" s="84"/>
      <c r="D47" s="84"/>
      <c r="E47" s="84"/>
      <c r="F47" s="84"/>
      <c r="G47" s="84"/>
      <c r="H47" s="84"/>
      <c r="I47" s="84"/>
      <c r="J47" s="84"/>
      <c r="K47" s="84"/>
    </row>
    <row r="48" spans="1:12" ht="13.5" thickBot="1" x14ac:dyDescent="0.25">
      <c r="A48" s="84"/>
      <c r="B48" s="84"/>
      <c r="C48" s="102" t="str">
        <f>Translations!$B$11</f>
        <v>Informații cu privire la prezentul fișier:</v>
      </c>
      <c r="D48" s="102"/>
      <c r="E48" s="102"/>
      <c r="F48" s="84"/>
      <c r="G48" s="84"/>
      <c r="H48" s="84"/>
      <c r="I48" s="84"/>
      <c r="J48" s="84"/>
      <c r="K48" s="84"/>
    </row>
    <row r="49" spans="1:11" x14ac:dyDescent="0.2">
      <c r="A49" s="84"/>
      <c r="B49" s="84"/>
      <c r="C49" s="92" t="str">
        <f>Translations!$B$12</f>
        <v>Denumirea instalației:</v>
      </c>
      <c r="D49" s="93"/>
      <c r="E49" s="93"/>
      <c r="F49" s="94"/>
      <c r="G49" s="95" t="str">
        <f>IF(ISBLANK(B_InstallationData!I32),"",B_InstallationData!I32)</f>
        <v/>
      </c>
      <c r="H49" s="95"/>
      <c r="I49" s="95"/>
      <c r="J49" s="96"/>
      <c r="K49" s="84"/>
    </row>
    <row r="50" spans="1:11" x14ac:dyDescent="0.2">
      <c r="A50" s="84"/>
      <c r="B50" s="84"/>
      <c r="C50" s="103" t="str">
        <f>Translations!$B$13</f>
        <v>Identificator unic al instalației:</v>
      </c>
      <c r="D50" s="104"/>
      <c r="E50" s="104"/>
      <c r="F50" s="105"/>
      <c r="G50" s="310" t="str">
        <f>IF(ISBLANK(B_InstallationData!I34),"",B_InstallationData!I34)</f>
        <v/>
      </c>
      <c r="H50" s="106"/>
      <c r="I50" s="106"/>
      <c r="J50" s="107"/>
      <c r="K50" s="84"/>
    </row>
    <row r="51" spans="1:11" ht="13.5" thickBot="1" x14ac:dyDescent="0.25">
      <c r="A51" s="84"/>
      <c r="B51" s="84"/>
      <c r="C51" s="108" t="str">
        <f>Translations!$B$14</f>
        <v>Dată de referință:</v>
      </c>
      <c r="D51" s="109"/>
      <c r="E51" s="109"/>
      <c r="F51" s="110"/>
      <c r="G51" s="309" t="str">
        <f>IF(SUM(A_VersionMMP!$P$20:$P$39)=0,"",SUM(A_VersionMMP!$P$20:$P$39))</f>
        <v/>
      </c>
      <c r="H51" s="111"/>
      <c r="I51" s="111"/>
      <c r="J51" s="112"/>
      <c r="K51" s="84"/>
    </row>
    <row r="52" spans="1:11" x14ac:dyDescent="0.2">
      <c r="A52" s="84"/>
      <c r="B52" s="84"/>
      <c r="C52" s="84"/>
      <c r="D52" s="84"/>
      <c r="E52" s="84"/>
      <c r="F52" s="84"/>
      <c r="G52" s="84"/>
      <c r="H52" s="84"/>
      <c r="I52" s="84"/>
      <c r="J52" s="84"/>
      <c r="K52" s="84"/>
    </row>
    <row r="53" spans="1:11" ht="32.25" customHeight="1" x14ac:dyDescent="0.2">
      <c r="A53" s="84"/>
      <c r="B53" s="84"/>
      <c r="C53" s="662" t="str">
        <f>Translations!$B$15</f>
        <v>Dacă autoritatea competentă vă cere să furnizați o copie semnată a raportului, vă rugăm să folosiți pentru semnătură spațiul de mai jos:</v>
      </c>
      <c r="D53" s="662"/>
      <c r="E53" s="662"/>
      <c r="F53" s="663"/>
      <c r="G53" s="663"/>
      <c r="H53" s="663"/>
      <c r="I53" s="663"/>
      <c r="J53" s="663"/>
      <c r="K53" s="84"/>
    </row>
    <row r="54" spans="1:11" x14ac:dyDescent="0.2">
      <c r="A54" s="84"/>
      <c r="B54" s="84"/>
      <c r="C54" s="84"/>
      <c r="D54" s="84"/>
      <c r="E54" s="84"/>
      <c r="F54" s="113"/>
      <c r="G54" s="84"/>
      <c r="H54" s="84"/>
      <c r="I54" s="84"/>
      <c r="J54" s="84"/>
      <c r="K54" s="84"/>
    </row>
    <row r="55" spans="1:11" x14ac:dyDescent="0.2">
      <c r="A55" s="84"/>
      <c r="B55" s="84"/>
      <c r="C55" s="84"/>
      <c r="D55" s="84"/>
      <c r="E55" s="84"/>
      <c r="F55" s="84"/>
      <c r="G55" s="84"/>
      <c r="H55" s="84"/>
      <c r="I55" s="84"/>
      <c r="J55" s="84"/>
      <c r="K55" s="84"/>
    </row>
    <row r="56" spans="1:11" x14ac:dyDescent="0.2">
      <c r="A56" s="84"/>
      <c r="B56" s="84"/>
      <c r="C56" s="84"/>
      <c r="D56" s="84"/>
      <c r="E56" s="84"/>
      <c r="F56" s="84"/>
      <c r="G56" s="84"/>
      <c r="H56" s="84"/>
      <c r="I56" s="84"/>
      <c r="J56" s="84"/>
      <c r="K56" s="84"/>
    </row>
    <row r="57" spans="1:11" x14ac:dyDescent="0.2">
      <c r="A57" s="84"/>
      <c r="B57" s="84"/>
      <c r="C57" s="84"/>
      <c r="D57" s="84"/>
      <c r="E57" s="84"/>
      <c r="F57" s="84"/>
      <c r="G57" s="84"/>
      <c r="H57" s="84"/>
      <c r="I57" s="84"/>
      <c r="J57" s="84"/>
      <c r="K57" s="84"/>
    </row>
    <row r="58" spans="1:11" x14ac:dyDescent="0.2">
      <c r="A58" s="84"/>
      <c r="B58" s="84"/>
      <c r="C58" s="114"/>
      <c r="D58" s="114"/>
      <c r="E58" s="114"/>
      <c r="F58" s="84"/>
      <c r="G58" s="114"/>
      <c r="H58" s="84"/>
      <c r="I58" s="84"/>
      <c r="J58" s="84"/>
      <c r="K58" s="84"/>
    </row>
    <row r="59" spans="1:11" ht="25.5" customHeight="1" x14ac:dyDescent="0.2">
      <c r="A59" s="84"/>
      <c r="B59" s="84"/>
      <c r="C59" s="660" t="str">
        <f>Translations!$B$16</f>
        <v>Data</v>
      </c>
      <c r="D59" s="660"/>
      <c r="E59" s="660"/>
      <c r="F59" s="113"/>
      <c r="G59" s="660" t="str">
        <f>Translations!$B$17</f>
        <v>Numele și semnătura 
responsabilului legal</v>
      </c>
      <c r="H59" s="661"/>
      <c r="I59" s="661"/>
      <c r="J59" s="661"/>
      <c r="K59" s="84"/>
    </row>
    <row r="60" spans="1:11" x14ac:dyDescent="0.2">
      <c r="H60" s="115"/>
      <c r="I60" s="115"/>
      <c r="J60" s="115"/>
      <c r="K60" s="115"/>
    </row>
  </sheetData>
  <sheetProtection sheet="1" objects="1" scenarios="1" formatCells="0" formatColumns="0" formatRows="0"/>
  <mergeCells count="53">
    <mergeCell ref="C59:E59"/>
    <mergeCell ref="G59:J59"/>
    <mergeCell ref="C9:K9"/>
    <mergeCell ref="C10:J10"/>
    <mergeCell ref="C53:J53"/>
    <mergeCell ref="C11:K11"/>
    <mergeCell ref="C12:J12"/>
    <mergeCell ref="C13:K13"/>
    <mergeCell ref="C14:J14"/>
    <mergeCell ref="C15:J15"/>
    <mergeCell ref="C16:J16"/>
    <mergeCell ref="C17:K17"/>
    <mergeCell ref="C18:J18"/>
    <mergeCell ref="C19:J19"/>
    <mergeCell ref="C20:K20"/>
    <mergeCell ref="C21:J21"/>
    <mergeCell ref="C8:K8"/>
    <mergeCell ref="A1:A3"/>
    <mergeCell ref="E1:F1"/>
    <mergeCell ref="G1:H1"/>
    <mergeCell ref="I1:J1"/>
    <mergeCell ref="K1:L1"/>
    <mergeCell ref="B2:D2"/>
    <mergeCell ref="E2:F2"/>
    <mergeCell ref="G2:H2"/>
    <mergeCell ref="I2:J2"/>
    <mergeCell ref="K2:L2"/>
    <mergeCell ref="B3:D3"/>
    <mergeCell ref="E3:F3"/>
    <mergeCell ref="G3:H3"/>
    <mergeCell ref="I3:J3"/>
    <mergeCell ref="K3:L3"/>
    <mergeCell ref="C22:J22"/>
    <mergeCell ref="C23:J23"/>
    <mergeCell ref="C24:J24"/>
    <mergeCell ref="C25:K25"/>
    <mergeCell ref="C26:J26"/>
    <mergeCell ref="C27:K27"/>
    <mergeCell ref="C28:J28"/>
    <mergeCell ref="C29:K29"/>
    <mergeCell ref="C30:J30"/>
    <mergeCell ref="C31:J31"/>
    <mergeCell ref="C32:J32"/>
    <mergeCell ref="C33:J33"/>
    <mergeCell ref="C39:K39"/>
    <mergeCell ref="C40:J40"/>
    <mergeCell ref="C41:K41"/>
    <mergeCell ref="C42:J42"/>
    <mergeCell ref="C34:J34"/>
    <mergeCell ref="C35:J35"/>
    <mergeCell ref="C36:J36"/>
    <mergeCell ref="C37:J37"/>
    <mergeCell ref="C38:J38"/>
  </mergeCells>
  <hyperlinks>
    <hyperlink ref="C10" location="JUMP_A_I" display="I"/>
    <hyperlink ref="B10" location="JUMP_A_I" display="I"/>
    <hyperlink ref="C8:K8" location="JUMP_Guidelines_Home" display="GUIDELINES AND CONDITIONS"/>
    <hyperlink ref="B2:C2" location="JUMP_Guidelines_Home" display="Top of sheet"/>
    <hyperlink ref="B3:C3" location="JUMP_Guidelines_Bottom" display="End of sheet"/>
    <hyperlink ref="I1:J1" location="JUMP_Guidelines_Home" display="Next sheet"/>
    <hyperlink ref="B2:D2" location="JUMP_Coverpage_Top" display="Top of sheet"/>
    <hyperlink ref="B3:D3" location="JUMP_Coverpage_Bottom" display="End of sheet"/>
    <hyperlink ref="C10:J10" location="JUMP_A_I" display="JUMP_A_I"/>
    <hyperlink ref="C12" location="JUMP_A_I" display="I"/>
    <hyperlink ref="B12" location="JUMP_B_I" display="I"/>
    <hyperlink ref="C12:J12" location="JUMP_B_I" display="JUMP_B_I"/>
    <hyperlink ref="C14" location="JUMP_A_I" display="I"/>
    <hyperlink ref="B14" location="JUMP_C_I" display="I"/>
    <hyperlink ref="C14:J14" location="JUMP_C_I" display="JUMP_C_I"/>
    <hyperlink ref="C15" location="JUMP_A_I" display="I"/>
    <hyperlink ref="B15" location="JUMP_C_II" display="II"/>
    <hyperlink ref="C15:J15" location="JUMP_C_II" display="JUMP_C_II"/>
    <hyperlink ref="C16" location="JUMP_A_I" display="I"/>
    <hyperlink ref="B16" location="JUMP_C_III" display="III"/>
    <hyperlink ref="C16:J16" location="JUMP_C_III" display="JUMP_C_III"/>
    <hyperlink ref="C18" location="JUMP_A_I" display="I"/>
    <hyperlink ref="B18" location="JUMP_C_I" display="I"/>
    <hyperlink ref="C18:J18" location="JUMP_D_I" display="JUMP_D_I"/>
    <hyperlink ref="C19" location="JUMP_A_I" display="I"/>
    <hyperlink ref="B19" location="JUMP_C_I" display="I"/>
    <hyperlink ref="C19:J19" location="JUMP_D_II" display="JUMP_D_II"/>
    <hyperlink ref="C21" location="JUMP_A_I" display="I"/>
    <hyperlink ref="B21" location="JUMP_E_Fuel" display="I"/>
    <hyperlink ref="C21:J21" location="JUMP_E_Fuel" display="JUMP_E_Fuel"/>
    <hyperlink ref="C22" location="JUMP_A_I" display="I"/>
    <hyperlink ref="B22" location="JUMP_E_Heat" display="II"/>
    <hyperlink ref="C22:J22" location="JUMP_E_Heat" display="JUMP_E_Heat"/>
    <hyperlink ref="C23" location="JUMP_A_I" display="I"/>
    <hyperlink ref="B23" location="JUMP_E_WasteGas" display="III"/>
    <hyperlink ref="C23:J23" location="JUMP_E_WasteGas" display="JUMP_E_WasteGas"/>
    <hyperlink ref="C24" location="JUMP_A_I" display="I"/>
    <hyperlink ref="B24" location="JUMP_E_Electricity" display="IV"/>
    <hyperlink ref="C24:J24" location="JUMP_E_Electricity" display="JUMP_E_Electricity"/>
    <hyperlink ref="C26" location="JUMP_A_I" display="I"/>
    <hyperlink ref="B26" location="JUMP_F1" display="I"/>
    <hyperlink ref="C26:J26" location="JUMP_F1" display="JUMP_F1"/>
    <hyperlink ref="C28" location="JUMP_A_I" display="I"/>
    <hyperlink ref="B28" location="JUMP_G1" display="I"/>
    <hyperlink ref="C28:J28" location="JUMP_G1" display="JUMP_G1"/>
    <hyperlink ref="C30:J30" location="JUMP_H_I" display="I"/>
    <hyperlink ref="C31:J31" location="JUMP_H_II" display="II"/>
    <hyperlink ref="C32:J32" location="JUMP_H_III" display="III"/>
    <hyperlink ref="C33:J33" location="JUMP_H_IV" display="IV"/>
    <hyperlink ref="C34:J34" location="JUMP_H_V" display="V"/>
    <hyperlink ref="C35:J35" location="JUMP_H_VI" display="VI"/>
    <hyperlink ref="C36:J36" location="JUMP_H_VII" display="VII"/>
    <hyperlink ref="C37:J37" location="JUMP_H_VIII" display="VIII"/>
    <hyperlink ref="C38:J38" location="JUMP_H_IX" display="IX"/>
    <hyperlink ref="B30" location="JUMP_H_I" display="I"/>
    <hyperlink ref="B31" location="JUMP_H_II" display="II"/>
    <hyperlink ref="B32" location="JUMP_H_III" display="III"/>
    <hyperlink ref="B33" location="JUMP_H_IV" display="IV"/>
    <hyperlink ref="B34" location="JUMP_H_V" display="V"/>
    <hyperlink ref="B35" location="JUMP_H_VI" display="VI"/>
    <hyperlink ref="B36" location="JUMP_H_VII" display="VII"/>
    <hyperlink ref="B37" location="JUMP_H_VIII" display="VIII"/>
    <hyperlink ref="B38" location="JUMP_H_IX" display="IX"/>
    <hyperlink ref="C42:J42" location="JUMP_J_Top" display="JUMP_J_Top"/>
    <hyperlink ref="C40:J40" location="JUMP_I_Top" display="JUMP_I_Top"/>
    <hyperlink ref="B40" location="JUMP_I_Top" display="I"/>
    <hyperlink ref="B42" location="JUMP_J_Top" display="I"/>
  </hyperlinks>
  <pageMargins left="0.78740157480314965" right="0.78740157480314965" top="0.78740157480314965" bottom="0.78740157480314965" header="0.39370078740157483" footer="0.39370078740157483"/>
  <pageSetup paperSize="9" scale="66" orientation="portrait"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40"/>
    <pageSetUpPr fitToPage="1"/>
  </sheetPr>
  <dimension ref="A1:T377"/>
  <sheetViews>
    <sheetView zoomScaleNormal="100" workbookViewId="0">
      <pane ySplit="5" topLeftCell="A6" activePane="bottomLeft" state="frozen"/>
      <selection pane="bottomLeft" activeCell="E30" sqref="E30:K30"/>
    </sheetView>
  </sheetViews>
  <sheetFormatPr defaultColWidth="11.42578125" defaultRowHeight="12.75" x14ac:dyDescent="0.25"/>
  <cols>
    <col min="1" max="1" width="2.7109375" style="195" hidden="1" customWidth="1"/>
    <col min="2" max="2" width="2.7109375" style="226" customWidth="1"/>
    <col min="3" max="4" width="4.7109375" style="226" customWidth="1"/>
    <col min="5" max="14" width="12.7109375" style="226" customWidth="1"/>
    <col min="15" max="15" width="4.7109375" style="226" customWidth="1"/>
    <col min="16" max="16" width="12.7109375" style="195" hidden="1" customWidth="1"/>
    <col min="17" max="19" width="11.42578125" style="195" hidden="1" customWidth="1"/>
    <col min="20" max="16384" width="11.42578125" style="226"/>
  </cols>
  <sheetData>
    <row r="1" spans="1:20" s="195" customFormat="1" ht="13.5" hidden="1" thickBot="1" x14ac:dyDescent="0.3">
      <c r="A1" s="195" t="s">
        <v>397</v>
      </c>
      <c r="P1" s="195" t="s">
        <v>397</v>
      </c>
      <c r="Q1" s="195" t="s">
        <v>397</v>
      </c>
      <c r="R1" s="195" t="s">
        <v>397</v>
      </c>
      <c r="S1" s="195" t="s">
        <v>397</v>
      </c>
    </row>
    <row r="2" spans="1:20" ht="13.5" thickBot="1" x14ac:dyDescent="0.25">
      <c r="B2" s="1122" t="str">
        <f>Translations!$B$423</f>
        <v>H. 
Special BM</v>
      </c>
      <c r="C2" s="1123"/>
      <c r="D2" s="1124"/>
      <c r="E2" s="335" t="str">
        <f>Translations!$B$2</f>
        <v>Zona de navigare:</v>
      </c>
      <c r="F2" s="336"/>
      <c r="G2" s="735" t="str">
        <f>Translations!$B$18</f>
        <v>Cuprins</v>
      </c>
      <c r="H2" s="649"/>
      <c r="I2" s="649" t="str">
        <f>Translations!$B$19</f>
        <v>Foaia precedentă</v>
      </c>
      <c r="J2" s="649"/>
      <c r="K2" s="649" t="str">
        <f>Translations!$B$3</f>
        <v>Foaia următoare</v>
      </c>
      <c r="L2" s="649"/>
      <c r="M2" s="649"/>
      <c r="N2" s="649"/>
      <c r="O2" s="196"/>
      <c r="P2" s="197"/>
      <c r="Q2" s="197"/>
      <c r="R2" s="197"/>
      <c r="S2" s="197"/>
    </row>
    <row r="3" spans="1:20" ht="13.5" thickBot="1" x14ac:dyDescent="0.25">
      <c r="B3" s="1125"/>
      <c r="C3" s="1126"/>
      <c r="D3" s="1127"/>
      <c r="E3" s="649" t="str">
        <f>Translations!$B$4</f>
        <v>Începutul foii</v>
      </c>
      <c r="F3" s="739"/>
      <c r="G3" s="1131" t="str">
        <f>Translations!$B$424</f>
        <v>CWT (produse de rafinărie)</v>
      </c>
      <c r="H3" s="1132"/>
      <c r="I3" s="1132" t="str">
        <f>Translations!$B$425</f>
        <v>Var</v>
      </c>
      <c r="J3" s="1132"/>
      <c r="K3" s="1132" t="str">
        <f>Translations!$B$426</f>
        <v>Var dolomitic</v>
      </c>
      <c r="L3" s="1132"/>
      <c r="M3" s="1132" t="str">
        <f>Translations!$B$427</f>
        <v>Cracare cu abur</v>
      </c>
      <c r="N3" s="1132"/>
      <c r="O3" s="196"/>
      <c r="P3" s="197"/>
      <c r="Q3" s="197"/>
      <c r="R3" s="197"/>
      <c r="S3" s="197"/>
    </row>
    <row r="4" spans="1:20" ht="13.5" thickBot="1" x14ac:dyDescent="0.25">
      <c r="B4" s="1128"/>
      <c r="C4" s="1129"/>
      <c r="D4" s="1130"/>
      <c r="E4" s="649" t="str">
        <f>Translations!$B$5</f>
        <v>Sfârșitul foii</v>
      </c>
      <c r="F4" s="649"/>
      <c r="G4" s="1133" t="str">
        <f>Translations!$B$428</f>
        <v>CWT (compuși aromatici)</v>
      </c>
      <c r="H4" s="1134"/>
      <c r="I4" s="1134" t="str">
        <f>Translations!$B$429</f>
        <v>Hidrogen</v>
      </c>
      <c r="J4" s="1134"/>
      <c r="K4" s="1134" t="str">
        <f>Translations!$B$430</f>
        <v>Gaz de sinteză</v>
      </c>
      <c r="L4" s="1134"/>
      <c r="M4" s="1134" t="str">
        <f>Translations!$B$431</f>
        <v>Oxid de etilenă/glicoli de etilenă</v>
      </c>
      <c r="N4" s="1134"/>
      <c r="O4" s="196"/>
      <c r="P4" s="197"/>
      <c r="Q4" s="197"/>
      <c r="R4" s="197"/>
      <c r="S4" s="197"/>
    </row>
    <row r="5" spans="1:20" x14ac:dyDescent="0.2">
      <c r="B5" s="337"/>
      <c r="C5" s="337"/>
      <c r="D5" s="337"/>
      <c r="E5" s="338"/>
      <c r="F5" s="338"/>
      <c r="G5" s="1134" t="str">
        <f>Translations!$B$432</f>
        <v>Clorură de vinil monomer (VCM)</v>
      </c>
      <c r="H5" s="1134"/>
      <c r="I5" s="1137"/>
      <c r="J5" s="1138"/>
      <c r="K5" s="1138"/>
      <c r="L5" s="1138"/>
      <c r="M5" s="1138"/>
      <c r="N5" s="1138"/>
      <c r="O5" s="196"/>
      <c r="P5" s="197"/>
      <c r="Q5" s="197"/>
      <c r="R5" s="197"/>
      <c r="S5" s="197"/>
    </row>
    <row r="6" spans="1:20" x14ac:dyDescent="0.2">
      <c r="B6" s="199"/>
      <c r="C6" s="200"/>
      <c r="D6" s="201"/>
      <c r="E6" s="201"/>
      <c r="F6" s="202"/>
      <c r="G6" s="202"/>
      <c r="H6" s="202"/>
      <c r="I6" s="199"/>
      <c r="J6" s="199"/>
      <c r="K6" s="199"/>
      <c r="L6" s="199"/>
      <c r="M6" s="196"/>
      <c r="N6" s="196"/>
      <c r="O6" s="196"/>
      <c r="P6" s="197"/>
      <c r="Q6" s="197"/>
      <c r="R6" s="197"/>
      <c r="S6" s="197"/>
    </row>
    <row r="7" spans="1:20" ht="23.25" customHeight="1" x14ac:dyDescent="0.2">
      <c r="B7" s="199"/>
      <c r="C7" s="203" t="s">
        <v>673</v>
      </c>
      <c r="D7" s="1149" t="str">
        <f>Translations!$B$433</f>
        <v>Foaia „SpecialBM” - DATE SPECIALE PRIVIND UNELE REFERINȚE PENTRU PRODUSE</v>
      </c>
      <c r="E7" s="1136"/>
      <c r="F7" s="1136"/>
      <c r="G7" s="1136"/>
      <c r="H7" s="1136"/>
      <c r="I7" s="1136"/>
      <c r="J7" s="1136"/>
      <c r="K7" s="1136"/>
      <c r="L7" s="1136"/>
      <c r="M7" s="1136"/>
      <c r="N7" s="1136"/>
      <c r="O7" s="196"/>
      <c r="P7" s="204" t="s">
        <v>674</v>
      </c>
      <c r="Q7" s="204" t="s">
        <v>674</v>
      </c>
      <c r="R7" s="204" t="s">
        <v>674</v>
      </c>
      <c r="S7" s="204" t="s">
        <v>674</v>
      </c>
    </row>
    <row r="8" spans="1:20" x14ac:dyDescent="0.2">
      <c r="B8" s="199"/>
      <c r="C8" s="199"/>
      <c r="D8" s="199"/>
      <c r="E8" s="199"/>
      <c r="F8" s="199"/>
      <c r="G8" s="199"/>
      <c r="H8" s="199"/>
      <c r="I8" s="199"/>
      <c r="J8" s="199"/>
      <c r="K8" s="199"/>
      <c r="L8" s="199"/>
      <c r="M8" s="196"/>
      <c r="N8" s="196"/>
      <c r="O8" s="196"/>
      <c r="P8" s="205" t="s">
        <v>675</v>
      </c>
      <c r="Q8" s="205" t="s">
        <v>675</v>
      </c>
      <c r="R8" s="205" t="s">
        <v>675</v>
      </c>
      <c r="S8" s="205" t="s">
        <v>675</v>
      </c>
    </row>
    <row r="9" spans="1:20" s="273" customFormat="1" ht="16.5" customHeight="1" x14ac:dyDescent="0.2">
      <c r="A9" s="183"/>
      <c r="B9" s="38"/>
      <c r="C9" s="744" t="str">
        <f>Translations!$B$235</f>
        <v>Introducere la această foaie</v>
      </c>
      <c r="D9" s="744"/>
      <c r="E9" s="744"/>
      <c r="F9" s="744"/>
      <c r="G9" s="744"/>
      <c r="H9" s="744"/>
      <c r="I9" s="744"/>
      <c r="J9" s="744"/>
      <c r="K9" s="744"/>
      <c r="L9" s="744"/>
      <c r="M9" s="744"/>
      <c r="N9" s="744"/>
      <c r="O9" s="196"/>
      <c r="P9" s="274"/>
      <c r="Q9" s="274"/>
      <c r="R9" s="274"/>
      <c r="S9" s="274"/>
      <c r="T9" s="226"/>
    </row>
    <row r="10" spans="1:20" s="273" customFormat="1" ht="5.0999999999999996" customHeight="1" thickBot="1" x14ac:dyDescent="0.25">
      <c r="A10" s="183"/>
      <c r="B10" s="38"/>
      <c r="C10" s="38"/>
      <c r="D10" s="38"/>
      <c r="E10" s="38"/>
      <c r="F10" s="38"/>
      <c r="G10" s="38"/>
      <c r="H10" s="38"/>
      <c r="I10" s="38"/>
      <c r="J10" s="38"/>
      <c r="K10" s="38"/>
      <c r="L10" s="38"/>
      <c r="M10" s="38"/>
      <c r="N10" s="38"/>
      <c r="O10" s="196"/>
      <c r="P10" s="274"/>
      <c r="Q10" s="274"/>
      <c r="R10" s="274"/>
      <c r="S10" s="274"/>
      <c r="T10" s="226"/>
    </row>
    <row r="11" spans="1:20" s="273" customFormat="1" ht="5.0999999999999996" customHeight="1" x14ac:dyDescent="0.2">
      <c r="A11" s="183"/>
      <c r="B11" s="38"/>
      <c r="C11" s="233"/>
      <c r="D11" s="234"/>
      <c r="E11" s="234"/>
      <c r="F11" s="234"/>
      <c r="G11" s="234"/>
      <c r="H11" s="234"/>
      <c r="I11" s="234"/>
      <c r="J11" s="234"/>
      <c r="K11" s="234"/>
      <c r="L11" s="234"/>
      <c r="M11" s="234"/>
      <c r="N11" s="235"/>
      <c r="O11" s="196"/>
      <c r="P11" s="274"/>
      <c r="Q11" s="274"/>
      <c r="R11" s="274"/>
      <c r="S11" s="274"/>
      <c r="T11" s="226"/>
    </row>
    <row r="12" spans="1:20" s="273" customFormat="1" ht="12.75" customHeight="1" x14ac:dyDescent="0.2">
      <c r="A12" s="183"/>
      <c r="B12" s="38"/>
      <c r="C12" s="236"/>
      <c r="D12" s="982" t="str">
        <f>Translations!$B$236</f>
        <v>Toate descrierile metodelor utilizate în secțiunile ulterioare de mai jos pentru a cuantifica parametrii care trebuie monitorizați și raportați includ, după caz:</v>
      </c>
      <c r="E12" s="982"/>
      <c r="F12" s="982"/>
      <c r="G12" s="982"/>
      <c r="H12" s="982"/>
      <c r="I12" s="982"/>
      <c r="J12" s="982"/>
      <c r="K12" s="982"/>
      <c r="L12" s="982"/>
      <c r="M12" s="982"/>
      <c r="N12" s="983"/>
      <c r="O12" s="196"/>
      <c r="P12" s="274"/>
      <c r="Q12" s="274"/>
      <c r="R12" s="274"/>
      <c r="S12" s="274"/>
      <c r="T12" s="226"/>
    </row>
    <row r="13" spans="1:20" s="273" customFormat="1" ht="12.75" customHeight="1" x14ac:dyDescent="0.2">
      <c r="A13" s="183"/>
      <c r="B13" s="38"/>
      <c r="C13" s="236"/>
      <c r="D13" s="237" t="s">
        <v>263</v>
      </c>
      <c r="E13" s="984" t="str">
        <f>Translations!$B$237</f>
        <v>etapele de calcul</v>
      </c>
      <c r="F13" s="984"/>
      <c r="G13" s="984"/>
      <c r="H13" s="984"/>
      <c r="I13" s="984"/>
      <c r="J13" s="984"/>
      <c r="K13" s="984"/>
      <c r="L13" s="984"/>
      <c r="M13" s="984"/>
      <c r="N13" s="985"/>
      <c r="O13" s="196"/>
      <c r="P13" s="274"/>
      <c r="Q13" s="274"/>
      <c r="R13" s="274"/>
      <c r="S13" s="274"/>
      <c r="T13" s="226"/>
    </row>
    <row r="14" spans="1:20" s="273" customFormat="1" ht="12.75" customHeight="1" x14ac:dyDescent="0.2">
      <c r="A14" s="183"/>
      <c r="B14" s="38"/>
      <c r="C14" s="236"/>
      <c r="D14" s="237" t="s">
        <v>263</v>
      </c>
      <c r="E14" s="984" t="str">
        <f>Translations!$B$238</f>
        <v xml:space="preserve">sursele de date </v>
      </c>
      <c r="F14" s="984"/>
      <c r="G14" s="984"/>
      <c r="H14" s="984"/>
      <c r="I14" s="984"/>
      <c r="J14" s="984"/>
      <c r="K14" s="984"/>
      <c r="L14" s="984"/>
      <c r="M14" s="984"/>
      <c r="N14" s="985"/>
      <c r="O14" s="196"/>
      <c r="P14" s="274"/>
      <c r="Q14" s="274"/>
      <c r="R14" s="274"/>
      <c r="S14" s="274"/>
      <c r="T14" s="226"/>
    </row>
    <row r="15" spans="1:20" s="273" customFormat="1" ht="12.75" customHeight="1" x14ac:dyDescent="0.2">
      <c r="A15" s="183"/>
      <c r="B15" s="38"/>
      <c r="C15" s="236"/>
      <c r="D15" s="237" t="s">
        <v>263</v>
      </c>
      <c r="E15" s="984" t="str">
        <f>Translations!$B$239</f>
        <v xml:space="preserve">formulele de calcul </v>
      </c>
      <c r="F15" s="984"/>
      <c r="G15" s="984"/>
      <c r="H15" s="984"/>
      <c r="I15" s="984"/>
      <c r="J15" s="984"/>
      <c r="K15" s="984"/>
      <c r="L15" s="984"/>
      <c r="M15" s="984"/>
      <c r="N15" s="985"/>
      <c r="O15" s="196"/>
      <c r="P15" s="274"/>
      <c r="Q15" s="274"/>
      <c r="R15" s="274"/>
      <c r="S15" s="274"/>
      <c r="T15" s="226"/>
    </row>
    <row r="16" spans="1:20" s="273" customFormat="1" ht="12.75" customHeight="1" x14ac:dyDescent="0.2">
      <c r="A16" s="183"/>
      <c r="B16" s="38"/>
      <c r="C16" s="236"/>
      <c r="D16" s="237" t="s">
        <v>263</v>
      </c>
      <c r="E16" s="984" t="str">
        <f>Translations!$B$240</f>
        <v xml:space="preserve">parametri de calcul relevanți, inclusiv unitatea de măsură </v>
      </c>
      <c r="F16" s="984"/>
      <c r="G16" s="984"/>
      <c r="H16" s="984"/>
      <c r="I16" s="984"/>
      <c r="J16" s="984"/>
      <c r="K16" s="984"/>
      <c r="L16" s="984"/>
      <c r="M16" s="984"/>
      <c r="N16" s="985"/>
      <c r="O16" s="196"/>
      <c r="P16" s="274"/>
      <c r="Q16" s="274"/>
      <c r="R16" s="274"/>
      <c r="S16" s="274"/>
      <c r="T16" s="226"/>
    </row>
    <row r="17" spans="1:20" s="273" customFormat="1" ht="12.75" customHeight="1" x14ac:dyDescent="0.2">
      <c r="A17" s="183"/>
      <c r="B17" s="38"/>
      <c r="C17" s="236"/>
      <c r="D17" s="237" t="s">
        <v>263</v>
      </c>
      <c r="E17" s="984" t="str">
        <f>Translations!$B$241</f>
        <v xml:space="preserve">verificările orizontale și verticale pentru coroborarea datelor </v>
      </c>
      <c r="F17" s="984"/>
      <c r="G17" s="984"/>
      <c r="H17" s="984"/>
      <c r="I17" s="984"/>
      <c r="J17" s="984"/>
      <c r="K17" s="984"/>
      <c r="L17" s="984"/>
      <c r="M17" s="984"/>
      <c r="N17" s="985"/>
      <c r="O17" s="196"/>
      <c r="P17" s="274"/>
      <c r="Q17" s="274"/>
      <c r="R17" s="274"/>
      <c r="S17" s="274"/>
      <c r="T17" s="226"/>
    </row>
    <row r="18" spans="1:20" s="273" customFormat="1" ht="12.75" customHeight="1" x14ac:dyDescent="0.2">
      <c r="A18" s="183"/>
      <c r="B18" s="38"/>
      <c r="C18" s="236"/>
      <c r="D18" s="237" t="s">
        <v>263</v>
      </c>
      <c r="E18" s="984" t="str">
        <f>Translations!$B$242</f>
        <v>procedurile pe care se bazează planurile de eșantionare</v>
      </c>
      <c r="F18" s="984"/>
      <c r="G18" s="984"/>
      <c r="H18" s="984"/>
      <c r="I18" s="984"/>
      <c r="J18" s="984"/>
      <c r="K18" s="984"/>
      <c r="L18" s="984"/>
      <c r="M18" s="984"/>
      <c r="N18" s="985"/>
      <c r="O18" s="196"/>
      <c r="P18" s="274"/>
      <c r="Q18" s="274"/>
      <c r="R18" s="274"/>
      <c r="S18" s="274"/>
      <c r="T18" s="226"/>
    </row>
    <row r="19" spans="1:20" s="273" customFormat="1" ht="12.75" customHeight="1" x14ac:dyDescent="0.2">
      <c r="A19" s="183"/>
      <c r="B19" s="38"/>
      <c r="C19" s="236"/>
      <c r="D19" s="237" t="s">
        <v>263</v>
      </c>
      <c r="E19" s="984" t="str">
        <f>Translations!$B$243</f>
        <v>echipamentele de măsurare utilizate cu trimitere la diagrama relevantă și o descriere a modului în care acestea sunt instalate și întreținute</v>
      </c>
      <c r="F19" s="984"/>
      <c r="G19" s="984"/>
      <c r="H19" s="984"/>
      <c r="I19" s="984"/>
      <c r="J19" s="984"/>
      <c r="K19" s="984"/>
      <c r="L19" s="984"/>
      <c r="M19" s="984"/>
      <c r="N19" s="985"/>
      <c r="O19" s="196"/>
      <c r="P19" s="274"/>
      <c r="Q19" s="274"/>
      <c r="R19" s="274"/>
      <c r="S19" s="274"/>
      <c r="T19" s="226"/>
    </row>
    <row r="20" spans="1:20" s="273" customFormat="1" ht="12.75" customHeight="1" x14ac:dyDescent="0.2">
      <c r="A20" s="183"/>
      <c r="B20" s="38"/>
      <c r="C20" s="236"/>
      <c r="D20" s="237" t="s">
        <v>263</v>
      </c>
      <c r="E20" s="984" t="str">
        <f>Translations!$B$244</f>
        <v>lista laboratoarelor implicate în desfășurarea procedurilor analitice relevante</v>
      </c>
      <c r="F20" s="984"/>
      <c r="G20" s="984"/>
      <c r="H20" s="984"/>
      <c r="I20" s="984"/>
      <c r="J20" s="984"/>
      <c r="K20" s="984"/>
      <c r="L20" s="984"/>
      <c r="M20" s="984"/>
      <c r="N20" s="985"/>
      <c r="O20" s="196"/>
      <c r="P20" s="274"/>
      <c r="Q20" s="274"/>
      <c r="R20" s="274"/>
      <c r="S20" s="274"/>
      <c r="T20" s="226"/>
    </row>
    <row r="21" spans="1:20" s="273" customFormat="1" ht="5.0999999999999996" customHeight="1" x14ac:dyDescent="0.2">
      <c r="A21" s="183"/>
      <c r="B21" s="38"/>
      <c r="C21" s="236"/>
      <c r="D21" s="279"/>
      <c r="E21" s="238"/>
      <c r="F21" s="238"/>
      <c r="G21" s="238"/>
      <c r="H21" s="238"/>
      <c r="I21" s="238"/>
      <c r="J21" s="238"/>
      <c r="K21" s="238"/>
      <c r="L21" s="238"/>
      <c r="M21" s="238"/>
      <c r="N21" s="239"/>
      <c r="O21" s="196"/>
      <c r="P21" s="274"/>
      <c r="Q21" s="274"/>
      <c r="R21" s="274"/>
      <c r="S21" s="274"/>
      <c r="T21" s="226"/>
    </row>
    <row r="22" spans="1:20" s="273" customFormat="1" ht="12.75" customHeight="1" x14ac:dyDescent="0.2">
      <c r="A22" s="183"/>
      <c r="B22" s="38"/>
      <c r="C22" s="236"/>
      <c r="D22" s="982" t="str">
        <f>Translations!$B$245</f>
        <v xml:space="preserve">Acolo unde este necesar, descrierea include rezultatul evaluării simplificate a incertitudinii menționate la articolul 7 alineatul (2). </v>
      </c>
      <c r="E22" s="982"/>
      <c r="F22" s="982"/>
      <c r="G22" s="982"/>
      <c r="H22" s="982"/>
      <c r="I22" s="982"/>
      <c r="J22" s="982"/>
      <c r="K22" s="982"/>
      <c r="L22" s="982"/>
      <c r="M22" s="982"/>
      <c r="N22" s="983"/>
      <c r="O22" s="196"/>
      <c r="P22" s="274"/>
      <c r="Q22" s="274"/>
      <c r="R22" s="274"/>
      <c r="S22" s="274"/>
      <c r="T22" s="226"/>
    </row>
    <row r="23" spans="1:20" s="273" customFormat="1" ht="12.75" customHeight="1" x14ac:dyDescent="0.2">
      <c r="A23" s="183"/>
      <c r="B23" s="38"/>
      <c r="C23" s="236"/>
      <c r="D23" s="982" t="str">
        <f>Translations!$B$246</f>
        <v>Pentru fiecare formulă de calcul relevantă, planul conține un exemplu care utilizează date reale.</v>
      </c>
      <c r="E23" s="982"/>
      <c r="F23" s="982"/>
      <c r="G23" s="982"/>
      <c r="H23" s="982"/>
      <c r="I23" s="982"/>
      <c r="J23" s="982"/>
      <c r="K23" s="982"/>
      <c r="L23" s="982"/>
      <c r="M23" s="982"/>
      <c r="N23" s="983"/>
      <c r="O23" s="196"/>
      <c r="P23" s="274"/>
      <c r="Q23" s="274"/>
      <c r="R23" s="274"/>
      <c r="S23" s="274"/>
      <c r="T23" s="226"/>
    </row>
    <row r="24" spans="1:20" s="273" customFormat="1" ht="5.0999999999999996" customHeight="1" thickBot="1" x14ac:dyDescent="0.25">
      <c r="A24" s="183"/>
      <c r="B24" s="38"/>
      <c r="C24" s="240"/>
      <c r="D24" s="241"/>
      <c r="E24" s="241"/>
      <c r="F24" s="241"/>
      <c r="G24" s="241"/>
      <c r="H24" s="241"/>
      <c r="I24" s="241"/>
      <c r="J24" s="241"/>
      <c r="K24" s="241"/>
      <c r="L24" s="241"/>
      <c r="M24" s="241"/>
      <c r="N24" s="242"/>
      <c r="O24" s="196"/>
      <c r="P24" s="274"/>
      <c r="Q24" s="274"/>
      <c r="R24" s="274"/>
      <c r="S24" s="274"/>
      <c r="T24" s="226"/>
    </row>
    <row r="25" spans="1:20" s="21" customFormat="1" x14ac:dyDescent="0.2">
      <c r="A25" s="24"/>
      <c r="B25" s="38"/>
      <c r="C25" s="38"/>
      <c r="D25" s="38"/>
      <c r="E25" s="38"/>
      <c r="F25" s="38"/>
      <c r="G25" s="38"/>
      <c r="H25" s="38"/>
      <c r="I25" s="38"/>
      <c r="J25" s="38"/>
      <c r="K25" s="38"/>
      <c r="L25" s="38"/>
      <c r="M25" s="38"/>
      <c r="N25" s="38"/>
      <c r="O25" s="196"/>
      <c r="P25" s="24"/>
      <c r="Q25" s="24"/>
      <c r="R25" s="25"/>
      <c r="S25" s="25"/>
      <c r="T25" s="226"/>
    </row>
    <row r="26" spans="1:20" ht="15.75" x14ac:dyDescent="0.25">
      <c r="B26" s="199"/>
      <c r="C26" s="206" t="s">
        <v>110</v>
      </c>
      <c r="D26" s="1150" t="str">
        <f>Translations!$B$424</f>
        <v>CWT (produse de rafinărie)</v>
      </c>
      <c r="E26" s="1150"/>
      <c r="F26" s="1150"/>
      <c r="G26" s="1150"/>
      <c r="H26" s="1150"/>
      <c r="I26" s="1150"/>
      <c r="J26" s="1150"/>
      <c r="K26" s="1150"/>
      <c r="L26" s="1150"/>
      <c r="M26" s="1150"/>
      <c r="N26" s="1150"/>
      <c r="O26" s="196"/>
      <c r="P26" s="197"/>
    </row>
    <row r="27" spans="1:20" ht="5.0999999999999996" customHeight="1" x14ac:dyDescent="0.2">
      <c r="B27" s="199"/>
      <c r="C27" s="199"/>
      <c r="D27" s="199"/>
      <c r="E27" s="199"/>
      <c r="F27" s="199"/>
      <c r="G27" s="199"/>
      <c r="H27" s="199"/>
      <c r="I27" s="199"/>
      <c r="J27" s="199"/>
      <c r="K27" s="199"/>
      <c r="L27" s="199"/>
      <c r="M27" s="196"/>
      <c r="N27" s="196"/>
      <c r="O27" s="196"/>
      <c r="P27" s="197"/>
    </row>
    <row r="28" spans="1:20" ht="15" x14ac:dyDescent="0.25">
      <c r="B28" s="199"/>
      <c r="C28" s="207"/>
      <c r="D28" s="1151" t="str">
        <f>Translations!$B$434</f>
        <v>Instrument pentru calcularea nivelurilor activității istorice ale subinstalațiilor de rafinărie</v>
      </c>
      <c r="E28" s="1136"/>
      <c r="F28" s="1136"/>
      <c r="G28" s="1136"/>
      <c r="H28" s="1136"/>
      <c r="I28" s="1136"/>
      <c r="J28" s="1136"/>
      <c r="K28" s="1136"/>
      <c r="L28" s="1136"/>
      <c r="M28" s="1136"/>
      <c r="N28" s="1136"/>
      <c r="O28" s="196"/>
      <c r="P28" s="197"/>
    </row>
    <row r="29" spans="1:20" ht="5.0999999999999996" customHeight="1" thickBot="1" x14ac:dyDescent="0.25">
      <c r="B29" s="199"/>
      <c r="C29" s="199"/>
      <c r="D29" s="199"/>
      <c r="E29" s="199"/>
      <c r="F29" s="199"/>
      <c r="G29" s="199"/>
      <c r="H29" s="199"/>
      <c r="I29" s="199"/>
      <c r="J29" s="199"/>
      <c r="K29" s="199"/>
      <c r="L29" s="199"/>
      <c r="M29" s="196"/>
      <c r="N29" s="196"/>
      <c r="O29" s="196"/>
      <c r="P29" s="197"/>
    </row>
    <row r="30" spans="1:20" ht="15.75" thickBot="1" x14ac:dyDescent="0.3">
      <c r="B30" s="199"/>
      <c r="C30" s="199"/>
      <c r="D30" s="209" t="s">
        <v>112</v>
      </c>
      <c r="E30" s="1139" t="str">
        <f>Translations!$B$435</f>
        <v>Aplicabilitatea acestui instrument pentru instalația dumneavoastră:</v>
      </c>
      <c r="F30" s="1139"/>
      <c r="G30" s="1139"/>
      <c r="H30" s="1139"/>
      <c r="I30" s="1139"/>
      <c r="J30" s="1139"/>
      <c r="K30" s="1140"/>
      <c r="L30" s="1141" t="str">
        <f>IF(CNTR_ExistSubInstEntries,IF(COUNTIF(CNTR_SubInstListNames,INDEX(EUconst_BMlistNames,MATCH(Q30,EUconst_BMlistMainNumberOfBM,0)))&gt;0,EUConst_Relevant,EUConst_NotRelevant),"")</f>
        <v/>
      </c>
      <c r="M30" s="1142"/>
      <c r="N30" s="1143"/>
      <c r="O30" s="196"/>
      <c r="P30" s="210" t="s">
        <v>676</v>
      </c>
      <c r="Q30" s="211">
        <v>1</v>
      </c>
      <c r="S30" s="350" t="b">
        <f>L30=EUConst_NotRelevant</f>
        <v>0</v>
      </c>
    </row>
    <row r="31" spans="1:20" x14ac:dyDescent="0.2">
      <c r="B31" s="199"/>
      <c r="C31" s="199"/>
      <c r="D31" s="208"/>
      <c r="E31" s="1144" t="str">
        <f>Translations!$B$436</f>
        <v>Acest mesaj este generat automat pe baza datelor introduse în foaia „C_InstallationDescription”, secțiunea C.I.</v>
      </c>
      <c r="F31" s="1145"/>
      <c r="G31" s="1145"/>
      <c r="H31" s="1145"/>
      <c r="I31" s="1145"/>
      <c r="J31" s="1145"/>
      <c r="K31" s="1145"/>
      <c r="L31" s="1145"/>
      <c r="M31" s="1145"/>
      <c r="N31" s="1145"/>
      <c r="O31" s="196"/>
    </row>
    <row r="32" spans="1:20" x14ac:dyDescent="0.2">
      <c r="B32" s="199"/>
      <c r="C32" s="199"/>
      <c r="D32" s="199"/>
      <c r="E32" s="1146" t="str">
        <f>IF(L30=EUConst_Relevant,HYPERLINK(Q32,EUconst_MsgBackToSheetF),"")</f>
        <v/>
      </c>
      <c r="F32" s="1147"/>
      <c r="G32" s="1147"/>
      <c r="H32" s="1147"/>
      <c r="I32" s="1147"/>
      <c r="J32" s="1147"/>
      <c r="K32" s="1147"/>
      <c r="L32" s="1147"/>
      <c r="M32" s="1147"/>
      <c r="N32" s="1148"/>
      <c r="O32" s="196"/>
      <c r="P32" s="210" t="s">
        <v>677</v>
      </c>
      <c r="Q32" s="212" t="str">
        <f>IF(ISNUMBER(MATCH(Q30,CNTR_SubInstListBMnumbers,0)),"#JUMP_F"&amp;MATCH(Q30,CNTR_SubInstListBMnumbers,0),"")</f>
        <v/>
      </c>
    </row>
    <row r="33" spans="1:19" ht="5.0999999999999996" customHeight="1" x14ac:dyDescent="0.2">
      <c r="B33" s="199"/>
      <c r="C33" s="199"/>
      <c r="D33" s="199"/>
      <c r="E33" s="199"/>
      <c r="F33" s="199"/>
      <c r="G33" s="199"/>
      <c r="H33" s="199"/>
      <c r="I33" s="199"/>
      <c r="J33" s="199"/>
      <c r="K33" s="199"/>
      <c r="L33" s="199"/>
      <c r="M33" s="196"/>
      <c r="N33" s="196"/>
      <c r="O33" s="196"/>
      <c r="P33" s="197"/>
    </row>
    <row r="34" spans="1:19" x14ac:dyDescent="0.2">
      <c r="B34" s="199"/>
      <c r="C34" s="199"/>
      <c r="D34" s="209" t="s">
        <v>113</v>
      </c>
      <c r="E34" s="1139" t="str">
        <f>Translations!$B$437</f>
        <v>Date privind funcția CWT</v>
      </c>
      <c r="F34" s="1136"/>
      <c r="G34" s="1136"/>
      <c r="H34" s="1136"/>
      <c r="I34" s="1136"/>
      <c r="J34" s="1136"/>
      <c r="K34" s="1136"/>
      <c r="L34" s="1136"/>
      <c r="M34" s="1136"/>
      <c r="N34" s="1136"/>
      <c r="O34" s="196"/>
      <c r="P34" s="197"/>
    </row>
    <row r="35" spans="1:19" s="273" customFormat="1" ht="12.75" customHeight="1" x14ac:dyDescent="0.2">
      <c r="A35" s="183"/>
      <c r="B35" s="38"/>
      <c r="C35" s="38"/>
      <c r="D35" s="564"/>
      <c r="E35" s="900" t="str">
        <f>Translations!$B$438</f>
        <v>Vă rugăm să selectați mai jos sursa de date utilizată pentru cantitățile de componente de alimentare suplimentare în conformitate cu secțiunea 4.4 din anexa VII la FAR.</v>
      </c>
      <c r="F35" s="901"/>
      <c r="G35" s="901"/>
      <c r="H35" s="901"/>
      <c r="I35" s="901"/>
      <c r="J35" s="901"/>
      <c r="K35" s="901"/>
      <c r="L35" s="901"/>
      <c r="M35" s="901"/>
      <c r="N35" s="901"/>
      <c r="O35" s="196"/>
      <c r="P35" s="274"/>
      <c r="Q35" s="274"/>
      <c r="R35" s="274"/>
      <c r="S35" s="274"/>
    </row>
    <row r="36" spans="1:19" s="273" customFormat="1" ht="25.5" customHeight="1" x14ac:dyDescent="0.2">
      <c r="A36" s="183"/>
      <c r="B36" s="38"/>
      <c r="C36" s="38"/>
      <c r="D36" s="564"/>
      <c r="E36" s="900"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F36" s="901"/>
      <c r="G36" s="901"/>
      <c r="H36" s="901"/>
      <c r="I36" s="901"/>
      <c r="J36" s="901"/>
      <c r="K36" s="901"/>
      <c r="L36" s="901"/>
      <c r="M36" s="901"/>
      <c r="N36" s="901"/>
      <c r="O36" s="196"/>
      <c r="P36" s="274"/>
      <c r="Q36" s="274"/>
      <c r="R36" s="274"/>
      <c r="S36" s="274"/>
    </row>
    <row r="37" spans="1:19" x14ac:dyDescent="0.2">
      <c r="B37" s="199"/>
      <c r="C37" s="199"/>
      <c r="D37" s="208"/>
      <c r="E37" s="1135" t="str">
        <f>Translations!$B$439</f>
        <v>Pentru definirea și limitele fiecărei funcții CWT, a se vedea punctul 1 din anexa II la FAR.</v>
      </c>
      <c r="F37" s="1136"/>
      <c r="G37" s="1136"/>
      <c r="H37" s="1136"/>
      <c r="I37" s="1136"/>
      <c r="J37" s="1136"/>
      <c r="K37" s="1136"/>
      <c r="L37" s="1136"/>
      <c r="M37" s="1136"/>
      <c r="N37" s="1136"/>
      <c r="O37" s="196"/>
      <c r="P37" s="197"/>
    </row>
    <row r="38" spans="1:19" x14ac:dyDescent="0.2">
      <c r="B38" s="199"/>
      <c r="C38" s="199"/>
      <c r="D38" s="208"/>
      <c r="E38" s="1135" t="str">
        <f>Translations!$B$440</f>
        <v>Ca bază, se utilizează următoarele abrevieri:</v>
      </c>
      <c r="F38" s="1136"/>
      <c r="G38" s="1136"/>
      <c r="H38" s="1136"/>
      <c r="I38" s="1136"/>
      <c r="J38" s="1136"/>
      <c r="K38" s="1136"/>
      <c r="L38" s="1136"/>
      <c r="M38" s="1136"/>
      <c r="N38" s="1136"/>
      <c r="O38" s="196"/>
      <c r="P38" s="197"/>
    </row>
    <row r="39" spans="1:19" x14ac:dyDescent="0.2">
      <c r="B39" s="199"/>
      <c r="C39" s="199"/>
      <c r="D39" s="208"/>
      <c r="E39" s="213" t="s">
        <v>679</v>
      </c>
      <c r="F39" s="1135" t="str">
        <f>Translations!$B$441</f>
        <v>Componentă de alimentare proaspătă netă</v>
      </c>
      <c r="G39" s="1136"/>
      <c r="H39" s="1136"/>
      <c r="I39" s="1136"/>
      <c r="J39" s="1136"/>
      <c r="K39" s="1136"/>
      <c r="L39" s="1136"/>
      <c r="M39" s="1136"/>
      <c r="N39" s="1136"/>
      <c r="O39" s="196"/>
      <c r="P39" s="197"/>
    </row>
    <row r="40" spans="1:19" x14ac:dyDescent="0.2">
      <c r="B40" s="199"/>
      <c r="C40" s="199"/>
      <c r="D40" s="208"/>
      <c r="E40" s="213" t="s">
        <v>680</v>
      </c>
      <c r="F40" s="1135" t="str">
        <f>Translations!$B$442</f>
        <v>Componentă de alimentare pentru reactor (include reciclarea)</v>
      </c>
      <c r="G40" s="1136"/>
      <c r="H40" s="1136"/>
      <c r="I40" s="1136"/>
      <c r="J40" s="1136"/>
      <c r="K40" s="1136"/>
      <c r="L40" s="1136"/>
      <c r="M40" s="1136"/>
      <c r="N40" s="1136"/>
      <c r="O40" s="196"/>
      <c r="P40" s="197"/>
    </row>
    <row r="41" spans="1:19" x14ac:dyDescent="0.2">
      <c r="B41" s="199"/>
      <c r="C41" s="199"/>
      <c r="D41" s="208"/>
      <c r="E41" s="213" t="s">
        <v>681</v>
      </c>
      <c r="F41" s="1135" t="str">
        <f>Translations!$B$443</f>
        <v>Componentă de alimentare pentru produs</v>
      </c>
      <c r="G41" s="1136"/>
      <c r="H41" s="1136"/>
      <c r="I41" s="1136"/>
      <c r="J41" s="1136"/>
      <c r="K41" s="1136"/>
      <c r="L41" s="1136"/>
      <c r="M41" s="1136"/>
      <c r="N41" s="1136"/>
      <c r="O41" s="196"/>
      <c r="P41" s="197"/>
    </row>
    <row r="42" spans="1:19" x14ac:dyDescent="0.2">
      <c r="B42" s="199"/>
      <c r="C42" s="199"/>
      <c r="D42" s="208"/>
      <c r="E42" s="213" t="s">
        <v>682</v>
      </c>
      <c r="F42" s="1135" t="str">
        <f>Translations!$B$444</f>
        <v>Producția de gaz de sinteză pentru unitățile de oxidare parțială (POX)</v>
      </c>
      <c r="G42" s="1136"/>
      <c r="H42" s="1136"/>
      <c r="I42" s="1136"/>
      <c r="J42" s="1136"/>
      <c r="K42" s="1136"/>
      <c r="L42" s="1136"/>
      <c r="M42" s="1136"/>
      <c r="N42" s="1136"/>
      <c r="O42" s="196"/>
      <c r="P42" s="197"/>
    </row>
    <row r="43" spans="1:19" ht="5.0999999999999996" customHeight="1" x14ac:dyDescent="0.2">
      <c r="B43" s="199"/>
      <c r="C43" s="199"/>
      <c r="D43" s="199"/>
      <c r="E43" s="199"/>
      <c r="F43" s="199"/>
      <c r="G43" s="199"/>
      <c r="H43" s="199"/>
      <c r="I43" s="199"/>
      <c r="J43" s="199"/>
      <c r="K43" s="199"/>
      <c r="L43" s="199"/>
      <c r="M43" s="196"/>
      <c r="N43" s="196"/>
      <c r="O43" s="196"/>
      <c r="P43" s="197"/>
    </row>
    <row r="44" spans="1:19" s="227" customFormat="1" ht="25.5" customHeight="1" x14ac:dyDescent="0.2">
      <c r="A44" s="222"/>
      <c r="B44" s="223"/>
      <c r="C44" s="223"/>
      <c r="D44" s="223"/>
      <c r="E44" s="224" t="str">
        <f>Translations!$B$445</f>
        <v>Funcția CWT</v>
      </c>
      <c r="F44" s="224"/>
      <c r="G44" s="224" t="str">
        <f>Translations!$B$446</f>
        <v>Bază (kt/a)</v>
      </c>
      <c r="H44" s="225" t="str">
        <f>Translations!$B$447</f>
        <v>Factor CWT</v>
      </c>
      <c r="I44" s="967" t="str">
        <f>Translations!$B$254</f>
        <v>Sursa de date</v>
      </c>
      <c r="J44" s="967"/>
      <c r="K44" s="967" t="str">
        <f>Translations!$B$255</f>
        <v>Altă sursă de date (dacă este cazul)</v>
      </c>
      <c r="L44" s="967"/>
      <c r="M44" s="967" t="str">
        <f>Translations!$B$255</f>
        <v>Altă sursă de date (dacă este cazul)</v>
      </c>
      <c r="N44" s="967"/>
      <c r="O44" s="196"/>
      <c r="P44" s="222"/>
      <c r="Q44" s="222"/>
      <c r="R44" s="222"/>
      <c r="S44" s="222"/>
    </row>
    <row r="45" spans="1:19" ht="12.75" customHeight="1" x14ac:dyDescent="0.2">
      <c r="B45" s="214"/>
      <c r="C45" s="214"/>
      <c r="D45" s="214"/>
      <c r="E45" s="1152" t="str">
        <f>Translations!$B$448</f>
        <v>Distilarea atmosferică a țițeiului</v>
      </c>
      <c r="F45" s="1152"/>
      <c r="G45" s="215" t="s">
        <v>679</v>
      </c>
      <c r="H45" s="216">
        <v>1</v>
      </c>
      <c r="I45" s="942"/>
      <c r="J45" s="943"/>
      <c r="K45" s="944"/>
      <c r="L45" s="945"/>
      <c r="M45" s="944"/>
      <c r="N45" s="946"/>
      <c r="O45" s="196"/>
    </row>
    <row r="46" spans="1:19" x14ac:dyDescent="0.2">
      <c r="B46" s="214"/>
      <c r="C46" s="214"/>
      <c r="D46" s="214"/>
      <c r="E46" s="1152" t="str">
        <f>Translations!$B$449</f>
        <v xml:space="preserve">Distilarea în vid </v>
      </c>
      <c r="F46" s="1152"/>
      <c r="G46" s="215" t="s">
        <v>679</v>
      </c>
      <c r="H46" s="216">
        <v>0.85</v>
      </c>
      <c r="I46" s="942"/>
      <c r="J46" s="943"/>
      <c r="K46" s="944"/>
      <c r="L46" s="945"/>
      <c r="M46" s="944"/>
      <c r="N46" s="946"/>
      <c r="O46" s="196"/>
    </row>
    <row r="47" spans="1:19" x14ac:dyDescent="0.2">
      <c r="B47" s="214"/>
      <c r="C47" s="214"/>
      <c r="D47" s="214"/>
      <c r="E47" s="1152" t="str">
        <f>Translations!$B$450</f>
        <v xml:space="preserve">Deasfaltarea cu solvent </v>
      </c>
      <c r="F47" s="1152"/>
      <c r="G47" s="215" t="s">
        <v>679</v>
      </c>
      <c r="H47" s="216">
        <v>2.4500000000000002</v>
      </c>
      <c r="I47" s="942"/>
      <c r="J47" s="943"/>
      <c r="K47" s="944"/>
      <c r="L47" s="945"/>
      <c r="M47" s="944"/>
      <c r="N47" s="946"/>
      <c r="O47" s="196"/>
    </row>
    <row r="48" spans="1:19" x14ac:dyDescent="0.2">
      <c r="B48" s="214"/>
      <c r="C48" s="214"/>
      <c r="D48" s="214"/>
      <c r="E48" s="1152" t="str">
        <f>Translations!$B$451</f>
        <v xml:space="preserve">Reducerea vâscozității </v>
      </c>
      <c r="F48" s="1152"/>
      <c r="G48" s="215" t="s">
        <v>679</v>
      </c>
      <c r="H48" s="216">
        <v>1.4</v>
      </c>
      <c r="I48" s="942"/>
      <c r="J48" s="943"/>
      <c r="K48" s="944"/>
      <c r="L48" s="945"/>
      <c r="M48" s="944"/>
      <c r="N48" s="946"/>
      <c r="O48" s="196"/>
    </row>
    <row r="49" spans="2:15" x14ac:dyDescent="0.2">
      <c r="B49" s="214"/>
      <c r="C49" s="214"/>
      <c r="D49" s="214"/>
      <c r="E49" s="1152" t="str">
        <f>Translations!$B$452</f>
        <v>Cracarea termică</v>
      </c>
      <c r="F49" s="1152"/>
      <c r="G49" s="215" t="s">
        <v>679</v>
      </c>
      <c r="H49" s="216">
        <v>2.7</v>
      </c>
      <c r="I49" s="942"/>
      <c r="J49" s="943"/>
      <c r="K49" s="944"/>
      <c r="L49" s="945"/>
      <c r="M49" s="944"/>
      <c r="N49" s="946"/>
      <c r="O49" s="196"/>
    </row>
    <row r="50" spans="2:15" x14ac:dyDescent="0.2">
      <c r="B50" s="214"/>
      <c r="C50" s="214"/>
      <c r="D50" s="214"/>
      <c r="E50" s="1152" t="str">
        <f>Translations!$B$453</f>
        <v xml:space="preserve">Cocsificare temporizată </v>
      </c>
      <c r="F50" s="1152"/>
      <c r="G50" s="215" t="s">
        <v>679</v>
      </c>
      <c r="H50" s="216">
        <v>2.2000000000000002</v>
      </c>
      <c r="I50" s="942"/>
      <c r="J50" s="943"/>
      <c r="K50" s="944"/>
      <c r="L50" s="945"/>
      <c r="M50" s="944"/>
      <c r="N50" s="946"/>
      <c r="O50" s="196"/>
    </row>
    <row r="51" spans="2:15" x14ac:dyDescent="0.2">
      <c r="B51" s="214"/>
      <c r="C51" s="214"/>
      <c r="D51" s="214"/>
      <c r="E51" s="1152" t="str">
        <f>Translations!$B$454</f>
        <v xml:space="preserve">Cocsificare fluidă </v>
      </c>
      <c r="F51" s="1152"/>
      <c r="G51" s="215" t="s">
        <v>679</v>
      </c>
      <c r="H51" s="216">
        <v>7.6</v>
      </c>
      <c r="I51" s="942"/>
      <c r="J51" s="943"/>
      <c r="K51" s="944"/>
      <c r="L51" s="945"/>
      <c r="M51" s="944"/>
      <c r="N51" s="946"/>
      <c r="O51" s="196"/>
    </row>
    <row r="52" spans="2:15" x14ac:dyDescent="0.2">
      <c r="B52" s="214"/>
      <c r="C52" s="214"/>
      <c r="D52" s="214"/>
      <c r="E52" s="1152" t="str">
        <f>Translations!$B$455</f>
        <v xml:space="preserve">Cocsificare flexibilă </v>
      </c>
      <c r="F52" s="1152"/>
      <c r="G52" s="215" t="s">
        <v>679</v>
      </c>
      <c r="H52" s="216">
        <v>16.600000000000001</v>
      </c>
      <c r="I52" s="942"/>
      <c r="J52" s="943"/>
      <c r="K52" s="944"/>
      <c r="L52" s="945"/>
      <c r="M52" s="944"/>
      <c r="N52" s="946"/>
      <c r="O52" s="196"/>
    </row>
    <row r="53" spans="2:15" x14ac:dyDescent="0.2">
      <c r="B53" s="214"/>
      <c r="C53" s="214"/>
      <c r="D53" s="214"/>
      <c r="E53" s="1152" t="str">
        <f>Translations!$B$456</f>
        <v xml:space="preserve">Calcinarea cocsului </v>
      </c>
      <c r="F53" s="1152"/>
      <c r="G53" s="215" t="s">
        <v>681</v>
      </c>
      <c r="H53" s="216">
        <v>12.75</v>
      </c>
      <c r="I53" s="942"/>
      <c r="J53" s="943"/>
      <c r="K53" s="944"/>
      <c r="L53" s="945"/>
      <c r="M53" s="944"/>
      <c r="N53" s="946"/>
      <c r="O53" s="196"/>
    </row>
    <row r="54" spans="2:15" x14ac:dyDescent="0.2">
      <c r="B54" s="214"/>
      <c r="C54" s="214"/>
      <c r="D54" s="214"/>
      <c r="E54" s="1152" t="str">
        <f>Translations!$B$457</f>
        <v>Cracare catalitică în strat fluidizat</v>
      </c>
      <c r="F54" s="1152"/>
      <c r="G54" s="215" t="s">
        <v>679</v>
      </c>
      <c r="H54" s="216">
        <v>5.5</v>
      </c>
      <c r="I54" s="942"/>
      <c r="J54" s="943"/>
      <c r="K54" s="944"/>
      <c r="L54" s="945"/>
      <c r="M54" s="944"/>
      <c r="N54" s="946"/>
      <c r="O54" s="196"/>
    </row>
    <row r="55" spans="2:15" x14ac:dyDescent="0.2">
      <c r="B55" s="214"/>
      <c r="C55" s="214"/>
      <c r="D55" s="214"/>
      <c r="E55" s="1152" t="str">
        <f>Translations!$B$458</f>
        <v xml:space="preserve">Alte tipuri de cracare catalitică </v>
      </c>
      <c r="F55" s="1152"/>
      <c r="G55" s="215" t="s">
        <v>679</v>
      </c>
      <c r="H55" s="216">
        <v>4.0999999999999996</v>
      </c>
      <c r="I55" s="942"/>
      <c r="J55" s="943"/>
      <c r="K55" s="944"/>
      <c r="L55" s="945"/>
      <c r="M55" s="944"/>
      <c r="N55" s="946"/>
      <c r="O55" s="196"/>
    </row>
    <row r="56" spans="2:15" ht="25.5" customHeight="1" x14ac:dyDescent="0.2">
      <c r="B56" s="214"/>
      <c r="C56" s="214"/>
      <c r="D56" s="214"/>
      <c r="E56" s="1152" t="str">
        <f>Translations!$B$459</f>
        <v xml:space="preserve">Hidrocracarea distilatului/motorinei </v>
      </c>
      <c r="F56" s="1152"/>
      <c r="G56" s="215" t="s">
        <v>679</v>
      </c>
      <c r="H56" s="216">
        <v>2.85</v>
      </c>
      <c r="I56" s="942"/>
      <c r="J56" s="943"/>
      <c r="K56" s="944"/>
      <c r="L56" s="945"/>
      <c r="M56" s="944"/>
      <c r="N56" s="946"/>
      <c r="O56" s="196"/>
    </row>
    <row r="57" spans="2:15" x14ac:dyDescent="0.2">
      <c r="B57" s="214"/>
      <c r="C57" s="214"/>
      <c r="D57" s="214"/>
      <c r="E57" s="1152" t="str">
        <f>Translations!$B$460</f>
        <v xml:space="preserve">Hidrocracarea reziduurilor </v>
      </c>
      <c r="F57" s="1152"/>
      <c r="G57" s="215" t="s">
        <v>679</v>
      </c>
      <c r="H57" s="216">
        <v>3.75</v>
      </c>
      <c r="I57" s="942"/>
      <c r="J57" s="943"/>
      <c r="K57" s="944"/>
      <c r="L57" s="945"/>
      <c r="M57" s="944"/>
      <c r="N57" s="946"/>
      <c r="O57" s="196"/>
    </row>
    <row r="58" spans="2:15" ht="25.5" customHeight="1" x14ac:dyDescent="0.2">
      <c r="B58" s="214"/>
      <c r="C58" s="214"/>
      <c r="D58" s="214"/>
      <c r="E58" s="1152" t="str">
        <f>Translations!$B$461</f>
        <v>Hidrotratarea naftei/benzinei</v>
      </c>
      <c r="F58" s="1152"/>
      <c r="G58" s="215" t="s">
        <v>679</v>
      </c>
      <c r="H58" s="216">
        <v>1.1000000000000001</v>
      </c>
      <c r="I58" s="942"/>
      <c r="J58" s="943"/>
      <c r="K58" s="944"/>
      <c r="L58" s="945"/>
      <c r="M58" s="944"/>
      <c r="N58" s="946"/>
      <c r="O58" s="196"/>
    </row>
    <row r="59" spans="2:15" ht="25.5" customHeight="1" x14ac:dyDescent="0.2">
      <c r="B59" s="214"/>
      <c r="C59" s="214"/>
      <c r="D59" s="214"/>
      <c r="E59" s="1152" t="str">
        <f>Translations!$B$462</f>
        <v xml:space="preserve">Hidrotratarea kerosenului/motorinei </v>
      </c>
      <c r="F59" s="1152"/>
      <c r="G59" s="215" t="s">
        <v>679</v>
      </c>
      <c r="H59" s="216">
        <v>0.9</v>
      </c>
      <c r="I59" s="942"/>
      <c r="J59" s="943"/>
      <c r="K59" s="944"/>
      <c r="L59" s="945"/>
      <c r="M59" s="944"/>
      <c r="N59" s="946"/>
      <c r="O59" s="196"/>
    </row>
    <row r="60" spans="2:15" x14ac:dyDescent="0.2">
      <c r="B60" s="214"/>
      <c r="C60" s="214"/>
      <c r="D60" s="214"/>
      <c r="E60" s="1152" t="str">
        <f>Translations!$B$463</f>
        <v xml:space="preserve">Hidrotratarea reziduurilor </v>
      </c>
      <c r="F60" s="1152"/>
      <c r="G60" s="215" t="s">
        <v>679</v>
      </c>
      <c r="H60" s="216">
        <v>1.55</v>
      </c>
      <c r="I60" s="942"/>
      <c r="J60" s="943"/>
      <c r="K60" s="944"/>
      <c r="L60" s="945"/>
      <c r="M60" s="944"/>
      <c r="N60" s="946"/>
      <c r="O60" s="196"/>
    </row>
    <row r="61" spans="2:15" x14ac:dyDescent="0.2">
      <c r="B61" s="214"/>
      <c r="C61" s="214"/>
      <c r="D61" s="214"/>
      <c r="E61" s="1152" t="str">
        <f>Translations!$B$464</f>
        <v>Hidrotratarea distilatelor grele de vid (Vacuum Gas Oils– VGO)</v>
      </c>
      <c r="F61" s="1152"/>
      <c r="G61" s="215" t="s">
        <v>679</v>
      </c>
      <c r="H61" s="216">
        <v>0.9</v>
      </c>
      <c r="I61" s="942"/>
      <c r="J61" s="943"/>
      <c r="K61" s="944"/>
      <c r="L61" s="945"/>
      <c r="M61" s="944"/>
      <c r="N61" s="946"/>
      <c r="O61" s="196"/>
    </row>
    <row r="62" spans="2:15" x14ac:dyDescent="0.2">
      <c r="B62" s="214"/>
      <c r="C62" s="214"/>
      <c r="D62" s="214"/>
      <c r="E62" s="1152" t="str">
        <f>Translations!$B$465</f>
        <v xml:space="preserve">Producția de hidrogen </v>
      </c>
      <c r="F62" s="1152"/>
      <c r="G62" s="215" t="s">
        <v>681</v>
      </c>
      <c r="H62" s="216">
        <v>300</v>
      </c>
      <c r="I62" s="942"/>
      <c r="J62" s="943"/>
      <c r="K62" s="944"/>
      <c r="L62" s="945"/>
      <c r="M62" s="944"/>
      <c r="N62" s="946"/>
      <c r="O62" s="196"/>
    </row>
    <row r="63" spans="2:15" x14ac:dyDescent="0.2">
      <c r="B63" s="214"/>
      <c r="C63" s="214"/>
      <c r="D63" s="214"/>
      <c r="E63" s="1152" t="str">
        <f>Translations!$B$466</f>
        <v>Reformarea catalitică</v>
      </c>
      <c r="F63" s="1152"/>
      <c r="G63" s="215" t="s">
        <v>679</v>
      </c>
      <c r="H63" s="216">
        <v>4.95</v>
      </c>
      <c r="I63" s="942"/>
      <c r="J63" s="943"/>
      <c r="K63" s="944"/>
      <c r="L63" s="945"/>
      <c r="M63" s="944"/>
      <c r="N63" s="946"/>
      <c r="O63" s="196"/>
    </row>
    <row r="64" spans="2:15" x14ac:dyDescent="0.2">
      <c r="B64" s="214"/>
      <c r="C64" s="214"/>
      <c r="D64" s="214"/>
      <c r="E64" s="1152" t="str">
        <f>Translations!$B$467</f>
        <v xml:space="preserve">Alchilarea </v>
      </c>
      <c r="F64" s="1152"/>
      <c r="G64" s="215" t="s">
        <v>681</v>
      </c>
      <c r="H64" s="216">
        <v>7.25</v>
      </c>
      <c r="I64" s="942"/>
      <c r="J64" s="943"/>
      <c r="K64" s="944"/>
      <c r="L64" s="945"/>
      <c r="M64" s="944"/>
      <c r="N64" s="946"/>
      <c r="O64" s="196"/>
    </row>
    <row r="65" spans="2:15" x14ac:dyDescent="0.2">
      <c r="B65" s="214"/>
      <c r="C65" s="214"/>
      <c r="D65" s="214"/>
      <c r="E65" s="1152" t="str">
        <f>Translations!$B$468</f>
        <v>Izomerizarea hidrocarburilor C4</v>
      </c>
      <c r="F65" s="1152"/>
      <c r="G65" s="215" t="s">
        <v>680</v>
      </c>
      <c r="H65" s="216">
        <v>3.25</v>
      </c>
      <c r="I65" s="942"/>
      <c r="J65" s="943"/>
      <c r="K65" s="944"/>
      <c r="L65" s="945"/>
      <c r="M65" s="944"/>
      <c r="N65" s="946"/>
      <c r="O65" s="196"/>
    </row>
    <row r="66" spans="2:15" x14ac:dyDescent="0.2">
      <c r="B66" s="214"/>
      <c r="C66" s="214"/>
      <c r="D66" s="214"/>
      <c r="E66" s="1152" t="str">
        <f>Translations!$B$469</f>
        <v>Izomerizarea hidrocarburilor C5/C6</v>
      </c>
      <c r="F66" s="1152"/>
      <c r="G66" s="215" t="s">
        <v>680</v>
      </c>
      <c r="H66" s="216">
        <v>2.85</v>
      </c>
      <c r="I66" s="942"/>
      <c r="J66" s="943"/>
      <c r="K66" s="944"/>
      <c r="L66" s="945"/>
      <c r="M66" s="944"/>
      <c r="N66" s="946"/>
      <c r="O66" s="196"/>
    </row>
    <row r="67" spans="2:15" x14ac:dyDescent="0.2">
      <c r="B67" s="214"/>
      <c r="C67" s="214"/>
      <c r="D67" s="214"/>
      <c r="E67" s="1152" t="str">
        <f>Translations!$B$470</f>
        <v xml:space="preserve">Producția de compuși oxigenați </v>
      </c>
      <c r="F67" s="1152"/>
      <c r="G67" s="215" t="s">
        <v>681</v>
      </c>
      <c r="H67" s="216">
        <v>5.6</v>
      </c>
      <c r="I67" s="942"/>
      <c r="J67" s="943"/>
      <c r="K67" s="944"/>
      <c r="L67" s="945"/>
      <c r="M67" s="944"/>
      <c r="N67" s="946"/>
      <c r="O67" s="196"/>
    </row>
    <row r="68" spans="2:15" x14ac:dyDescent="0.2">
      <c r="B68" s="214"/>
      <c r="C68" s="214"/>
      <c r="D68" s="214"/>
      <c r="E68" s="1152" t="str">
        <f>Translations!$B$471</f>
        <v xml:space="preserve">Producția de propilenă </v>
      </c>
      <c r="F68" s="1152"/>
      <c r="G68" s="215" t="s">
        <v>679</v>
      </c>
      <c r="H68" s="216">
        <v>3.45</v>
      </c>
      <c r="I68" s="942"/>
      <c r="J68" s="943"/>
      <c r="K68" s="944"/>
      <c r="L68" s="945"/>
      <c r="M68" s="944"/>
      <c r="N68" s="946"/>
      <c r="O68" s="196"/>
    </row>
    <row r="69" spans="2:15" x14ac:dyDescent="0.2">
      <c r="B69" s="214"/>
      <c r="C69" s="214"/>
      <c r="D69" s="214"/>
      <c r="E69" s="1152" t="str">
        <f>Translations!$B$472</f>
        <v>Fabricarea asfaltului</v>
      </c>
      <c r="F69" s="1152"/>
      <c r="G69" s="215" t="s">
        <v>681</v>
      </c>
      <c r="H69" s="216">
        <v>2.1</v>
      </c>
      <c r="I69" s="942"/>
      <c r="J69" s="943"/>
      <c r="K69" s="944"/>
      <c r="L69" s="945"/>
      <c r="M69" s="944"/>
      <c r="N69" s="946"/>
      <c r="O69" s="196"/>
    </row>
    <row r="70" spans="2:15" ht="25.5" customHeight="1" x14ac:dyDescent="0.2">
      <c r="B70" s="214"/>
      <c r="C70" s="214"/>
      <c r="D70" s="214"/>
      <c r="E70" s="1152" t="str">
        <f>Translations!$B$473</f>
        <v>Amestecarea asfaltului modificat cu polimeri</v>
      </c>
      <c r="F70" s="1152"/>
      <c r="G70" s="215" t="s">
        <v>681</v>
      </c>
      <c r="H70" s="216">
        <v>0.55000000000000004</v>
      </c>
      <c r="I70" s="942"/>
      <c r="J70" s="943"/>
      <c r="K70" s="944"/>
      <c r="L70" s="945"/>
      <c r="M70" s="944"/>
      <c r="N70" s="946"/>
      <c r="O70" s="196"/>
    </row>
    <row r="71" spans="2:15" x14ac:dyDescent="0.2">
      <c r="B71" s="214"/>
      <c r="C71" s="214"/>
      <c r="D71" s="214"/>
      <c r="E71" s="1152" t="str">
        <f>Translations!$B$474</f>
        <v>Recuperarea sulfului</v>
      </c>
      <c r="F71" s="1152"/>
      <c r="G71" s="215" t="s">
        <v>681</v>
      </c>
      <c r="H71" s="216">
        <v>18.600000000000001</v>
      </c>
      <c r="I71" s="942"/>
      <c r="J71" s="943"/>
      <c r="K71" s="944"/>
      <c r="L71" s="945"/>
      <c r="M71" s="944"/>
      <c r="N71" s="946"/>
      <c r="O71" s="196"/>
    </row>
    <row r="72" spans="2:15" x14ac:dyDescent="0.2">
      <c r="B72" s="214"/>
      <c r="C72" s="214"/>
      <c r="D72" s="214"/>
      <c r="E72" s="1152" t="str">
        <f>Translations!$B$475</f>
        <v>Extracția compușilor aromatici cu solvenți (ASE)</v>
      </c>
      <c r="F72" s="1152"/>
      <c r="G72" s="215" t="s">
        <v>679</v>
      </c>
      <c r="H72" s="216">
        <v>5.25</v>
      </c>
      <c r="I72" s="942"/>
      <c r="J72" s="943"/>
      <c r="K72" s="944"/>
      <c r="L72" s="945"/>
      <c r="M72" s="944"/>
      <c r="N72" s="946"/>
      <c r="O72" s="196"/>
    </row>
    <row r="73" spans="2:15" x14ac:dyDescent="0.2">
      <c r="B73" s="214"/>
      <c r="C73" s="214"/>
      <c r="D73" s="214"/>
      <c r="E73" s="1152" t="str">
        <f>Translations!$B$476</f>
        <v>Hidrodealchilarea</v>
      </c>
      <c r="F73" s="1152"/>
      <c r="G73" s="215" t="s">
        <v>679</v>
      </c>
      <c r="H73" s="216">
        <v>2.4500000000000002</v>
      </c>
      <c r="I73" s="942"/>
      <c r="J73" s="943"/>
      <c r="K73" s="944"/>
      <c r="L73" s="945"/>
      <c r="M73" s="944"/>
      <c r="N73" s="946"/>
      <c r="O73" s="196"/>
    </row>
    <row r="74" spans="2:15" x14ac:dyDescent="0.2">
      <c r="B74" s="214"/>
      <c r="C74" s="214"/>
      <c r="D74" s="214"/>
      <c r="E74" s="1152" t="str">
        <f>Translations!$B$477</f>
        <v>TDP/TDA</v>
      </c>
      <c r="F74" s="1152"/>
      <c r="G74" s="215" t="s">
        <v>679</v>
      </c>
      <c r="H74" s="216">
        <v>1.85</v>
      </c>
      <c r="I74" s="942"/>
      <c r="J74" s="943"/>
      <c r="K74" s="944"/>
      <c r="L74" s="945"/>
      <c r="M74" s="944"/>
      <c r="N74" s="946"/>
      <c r="O74" s="196"/>
    </row>
    <row r="75" spans="2:15" x14ac:dyDescent="0.2">
      <c r="B75" s="214"/>
      <c r="C75" s="214"/>
      <c r="D75" s="214"/>
      <c r="E75" s="1152" t="str">
        <f>Translations!$B$478</f>
        <v>Producția de ciclohexan</v>
      </c>
      <c r="F75" s="1152"/>
      <c r="G75" s="215" t="s">
        <v>681</v>
      </c>
      <c r="H75" s="216">
        <v>3</v>
      </c>
      <c r="I75" s="942"/>
      <c r="J75" s="943"/>
      <c r="K75" s="944"/>
      <c r="L75" s="945"/>
      <c r="M75" s="944"/>
      <c r="N75" s="946"/>
      <c r="O75" s="196"/>
    </row>
    <row r="76" spans="2:15" x14ac:dyDescent="0.2">
      <c r="B76" s="214"/>
      <c r="C76" s="214"/>
      <c r="D76" s="214"/>
      <c r="E76" s="1152" t="str">
        <f>Translations!$B$479</f>
        <v>Izomerizarea xilenului</v>
      </c>
      <c r="F76" s="1152"/>
      <c r="G76" s="215" t="s">
        <v>679</v>
      </c>
      <c r="H76" s="216">
        <v>1.85</v>
      </c>
      <c r="I76" s="942"/>
      <c r="J76" s="943"/>
      <c r="K76" s="944"/>
      <c r="L76" s="945"/>
      <c r="M76" s="944"/>
      <c r="N76" s="946"/>
      <c r="O76" s="196"/>
    </row>
    <row r="77" spans="2:15" x14ac:dyDescent="0.2">
      <c r="B77" s="214"/>
      <c r="C77" s="214"/>
      <c r="D77" s="214"/>
      <c r="E77" s="1152" t="str">
        <f>Translations!$B$480</f>
        <v>Producția de paraxilen</v>
      </c>
      <c r="F77" s="1152"/>
      <c r="G77" s="215" t="s">
        <v>681</v>
      </c>
      <c r="H77" s="216">
        <v>6.4</v>
      </c>
      <c r="I77" s="942"/>
      <c r="J77" s="943"/>
      <c r="K77" s="944"/>
      <c r="L77" s="945"/>
      <c r="M77" s="944"/>
      <c r="N77" s="946"/>
      <c r="O77" s="196"/>
    </row>
    <row r="78" spans="2:15" x14ac:dyDescent="0.2">
      <c r="B78" s="214"/>
      <c r="C78" s="214"/>
      <c r="D78" s="214"/>
      <c r="E78" s="1152" t="str">
        <f>Translations!$B$481</f>
        <v>Producția de metaxilen</v>
      </c>
      <c r="F78" s="1152"/>
      <c r="G78" s="215" t="s">
        <v>681</v>
      </c>
      <c r="H78" s="216">
        <v>11.1</v>
      </c>
      <c r="I78" s="942"/>
      <c r="J78" s="943"/>
      <c r="K78" s="944"/>
      <c r="L78" s="945"/>
      <c r="M78" s="944"/>
      <c r="N78" s="946"/>
      <c r="O78" s="196"/>
    </row>
    <row r="79" spans="2:15" x14ac:dyDescent="0.2">
      <c r="B79" s="214"/>
      <c r="C79" s="214"/>
      <c r="D79" s="214"/>
      <c r="E79" s="1152" t="str">
        <f>Translations!$B$482</f>
        <v>Producția de anhidridă ftalică</v>
      </c>
      <c r="F79" s="1152"/>
      <c r="G79" s="215" t="s">
        <v>681</v>
      </c>
      <c r="H79" s="216">
        <v>14.4</v>
      </c>
      <c r="I79" s="942"/>
      <c r="J79" s="943"/>
      <c r="K79" s="944"/>
      <c r="L79" s="945"/>
      <c r="M79" s="944"/>
      <c r="N79" s="946"/>
      <c r="O79" s="196"/>
    </row>
    <row r="80" spans="2:15" x14ac:dyDescent="0.2">
      <c r="B80" s="214"/>
      <c r="C80" s="214"/>
      <c r="D80" s="214"/>
      <c r="E80" s="1152" t="str">
        <f>Translations!$B$483</f>
        <v>Producția de anhidridă maleică</v>
      </c>
      <c r="F80" s="1152"/>
      <c r="G80" s="215" t="s">
        <v>681</v>
      </c>
      <c r="H80" s="216">
        <v>20.8</v>
      </c>
      <c r="I80" s="942"/>
      <c r="J80" s="943"/>
      <c r="K80" s="944"/>
      <c r="L80" s="945"/>
      <c r="M80" s="944"/>
      <c r="N80" s="946"/>
      <c r="O80" s="196"/>
    </row>
    <row r="81" spans="2:15" x14ac:dyDescent="0.2">
      <c r="B81" s="214"/>
      <c r="C81" s="214"/>
      <c r="D81" s="214"/>
      <c r="E81" s="1152" t="str">
        <f>Translations!$B$484</f>
        <v>Producția de etilbenzen</v>
      </c>
      <c r="F81" s="1152"/>
      <c r="G81" s="215" t="s">
        <v>681</v>
      </c>
      <c r="H81" s="216">
        <v>1.55</v>
      </c>
      <c r="I81" s="942"/>
      <c r="J81" s="943"/>
      <c r="K81" s="944"/>
      <c r="L81" s="945"/>
      <c r="M81" s="944"/>
      <c r="N81" s="946"/>
      <c r="O81" s="196"/>
    </row>
    <row r="82" spans="2:15" x14ac:dyDescent="0.2">
      <c r="B82" s="214"/>
      <c r="C82" s="214"/>
      <c r="D82" s="214"/>
      <c r="E82" s="1152" t="str">
        <f>Translations!$B$485</f>
        <v>Producția de cumen</v>
      </c>
      <c r="F82" s="1152"/>
      <c r="G82" s="215" t="s">
        <v>681</v>
      </c>
      <c r="H82" s="216">
        <v>5</v>
      </c>
      <c r="I82" s="942"/>
      <c r="J82" s="943"/>
      <c r="K82" s="944"/>
      <c r="L82" s="945"/>
      <c r="M82" s="944"/>
      <c r="N82" s="946"/>
      <c r="O82" s="196"/>
    </row>
    <row r="83" spans="2:15" x14ac:dyDescent="0.2">
      <c r="B83" s="214"/>
      <c r="C83" s="214"/>
      <c r="D83" s="214"/>
      <c r="E83" s="1152" t="str">
        <f>Translations!$B$486</f>
        <v>Producția de fenol</v>
      </c>
      <c r="F83" s="1152"/>
      <c r="G83" s="215" t="s">
        <v>681</v>
      </c>
      <c r="H83" s="216">
        <v>1.1499999999999999</v>
      </c>
      <c r="I83" s="942"/>
      <c r="J83" s="943"/>
      <c r="K83" s="944"/>
      <c r="L83" s="945"/>
      <c r="M83" s="944"/>
      <c r="N83" s="946"/>
      <c r="O83" s="196"/>
    </row>
    <row r="84" spans="2:15" x14ac:dyDescent="0.2">
      <c r="B84" s="214"/>
      <c r="C84" s="214"/>
      <c r="D84" s="214"/>
      <c r="E84" s="1152" t="str">
        <f>Translations!$B$487</f>
        <v>Extracția lubrifianților cu solvenți</v>
      </c>
      <c r="F84" s="1152"/>
      <c r="G84" s="215" t="s">
        <v>679</v>
      </c>
      <c r="H84" s="216">
        <v>2.1</v>
      </c>
      <c r="I84" s="942"/>
      <c r="J84" s="943"/>
      <c r="K84" s="944"/>
      <c r="L84" s="945"/>
      <c r="M84" s="944"/>
      <c r="N84" s="946"/>
      <c r="O84" s="196"/>
    </row>
    <row r="85" spans="2:15" x14ac:dyDescent="0.2">
      <c r="B85" s="214"/>
      <c r="C85" s="214"/>
      <c r="D85" s="214"/>
      <c r="E85" s="1152" t="str">
        <f>Translations!$B$488</f>
        <v>Deparafinarea lubrifianților cu solvenți</v>
      </c>
      <c r="F85" s="1152"/>
      <c r="G85" s="215" t="s">
        <v>679</v>
      </c>
      <c r="H85" s="216">
        <v>4.55</v>
      </c>
      <c r="I85" s="942"/>
      <c r="J85" s="943"/>
      <c r="K85" s="944"/>
      <c r="L85" s="945"/>
      <c r="M85" s="944"/>
      <c r="N85" s="946"/>
      <c r="O85" s="196"/>
    </row>
    <row r="86" spans="2:15" x14ac:dyDescent="0.2">
      <c r="B86" s="214"/>
      <c r="C86" s="214"/>
      <c r="D86" s="214"/>
      <c r="E86" s="1152" t="str">
        <f>Translations!$B$489</f>
        <v>Izomerizarea catalitică a parafinelor</v>
      </c>
      <c r="F86" s="1152"/>
      <c r="G86" s="215" t="s">
        <v>679</v>
      </c>
      <c r="H86" s="216">
        <v>1.6</v>
      </c>
      <c r="I86" s="942"/>
      <c r="J86" s="943"/>
      <c r="K86" s="944"/>
      <c r="L86" s="945"/>
      <c r="M86" s="944"/>
      <c r="N86" s="946"/>
      <c r="O86" s="196"/>
    </row>
    <row r="87" spans="2:15" x14ac:dyDescent="0.2">
      <c r="B87" s="214"/>
      <c r="C87" s="214"/>
      <c r="D87" s="214"/>
      <c r="E87" s="1152" t="str">
        <f>Translations!$B$490</f>
        <v xml:space="preserve">Hidrocracarea lubrifianților </v>
      </c>
      <c r="F87" s="1152"/>
      <c r="G87" s="215" t="s">
        <v>679</v>
      </c>
      <c r="H87" s="216">
        <v>2.5</v>
      </c>
      <c r="I87" s="942"/>
      <c r="J87" s="943"/>
      <c r="K87" s="944"/>
      <c r="L87" s="945"/>
      <c r="M87" s="944"/>
      <c r="N87" s="946"/>
      <c r="O87" s="196"/>
    </row>
    <row r="88" spans="2:15" x14ac:dyDescent="0.2">
      <c r="B88" s="214"/>
      <c r="C88" s="214"/>
      <c r="D88" s="214"/>
      <c r="E88" s="1152" t="str">
        <f>Translations!$B$491</f>
        <v xml:space="preserve">Separarea uleiurilor din parafine </v>
      </c>
      <c r="F88" s="1152"/>
      <c r="G88" s="215" t="s">
        <v>681</v>
      </c>
      <c r="H88" s="216">
        <v>12</v>
      </c>
      <c r="I88" s="942"/>
      <c r="J88" s="943"/>
      <c r="K88" s="944"/>
      <c r="L88" s="945"/>
      <c r="M88" s="944"/>
      <c r="N88" s="946"/>
      <c r="O88" s="196"/>
    </row>
    <row r="89" spans="2:15" x14ac:dyDescent="0.2">
      <c r="B89" s="214"/>
      <c r="C89" s="214"/>
      <c r="D89" s="214"/>
      <c r="E89" s="1152" t="str">
        <f>Translations!$B$492</f>
        <v xml:space="preserve">Hidrotratarea lubrifianților/parafinelor </v>
      </c>
      <c r="F89" s="1152"/>
      <c r="G89" s="215" t="s">
        <v>679</v>
      </c>
      <c r="H89" s="216">
        <v>1.1499999999999999</v>
      </c>
      <c r="I89" s="942"/>
      <c r="J89" s="943"/>
      <c r="K89" s="944"/>
      <c r="L89" s="945"/>
      <c r="M89" s="944"/>
      <c r="N89" s="946"/>
      <c r="O89" s="196"/>
    </row>
    <row r="90" spans="2:15" x14ac:dyDescent="0.2">
      <c r="B90" s="214"/>
      <c r="C90" s="214"/>
      <c r="D90" s="214"/>
      <c r="E90" s="1152" t="str">
        <f>Translations!$B$493</f>
        <v>Hidrotratare cu solvenți</v>
      </c>
      <c r="F90" s="1152"/>
      <c r="G90" s="215" t="s">
        <v>679</v>
      </c>
      <c r="H90" s="216">
        <v>1.25</v>
      </c>
      <c r="I90" s="942"/>
      <c r="J90" s="943"/>
      <c r="K90" s="944"/>
      <c r="L90" s="945"/>
      <c r="M90" s="944"/>
      <c r="N90" s="946"/>
      <c r="O90" s="196"/>
    </row>
    <row r="91" spans="2:15" x14ac:dyDescent="0.2">
      <c r="B91" s="214"/>
      <c r="C91" s="214"/>
      <c r="D91" s="214"/>
      <c r="E91" s="1152" t="str">
        <f>Translations!$B$494</f>
        <v>Fracționare cu solvenți</v>
      </c>
      <c r="F91" s="1152"/>
      <c r="G91" s="215" t="s">
        <v>679</v>
      </c>
      <c r="H91" s="216">
        <v>0.9</v>
      </c>
      <c r="I91" s="942"/>
      <c r="J91" s="943"/>
      <c r="K91" s="944"/>
      <c r="L91" s="945"/>
      <c r="M91" s="944"/>
      <c r="N91" s="946"/>
      <c r="O91" s="196"/>
    </row>
    <row r="92" spans="2:15" x14ac:dyDescent="0.2">
      <c r="B92" s="214"/>
      <c r="C92" s="214"/>
      <c r="D92" s="214"/>
      <c r="E92" s="1152" t="str">
        <f>Translations!$B$495</f>
        <v>Sită moleculară pentru parafine C10 +</v>
      </c>
      <c r="F92" s="1152"/>
      <c r="G92" s="215" t="s">
        <v>681</v>
      </c>
      <c r="H92" s="216">
        <v>1.85</v>
      </c>
      <c r="I92" s="942"/>
      <c r="J92" s="943"/>
      <c r="K92" s="944"/>
      <c r="L92" s="945"/>
      <c r="M92" s="944"/>
      <c r="N92" s="946"/>
      <c r="O92" s="196"/>
    </row>
    <row r="93" spans="2:15" ht="25.5" customHeight="1" x14ac:dyDescent="0.2">
      <c r="B93" s="214"/>
      <c r="C93" s="214"/>
      <c r="D93" s="214"/>
      <c r="E93" s="1152" t="str">
        <f>Translations!$B$496</f>
        <v>Oxidarea parțială (POX) a componentelor de alimentare reziduuri pentru producția de combustibili</v>
      </c>
      <c r="F93" s="1152"/>
      <c r="G93" s="215" t="s">
        <v>682</v>
      </c>
      <c r="H93" s="216">
        <v>8.1999999999999993</v>
      </c>
      <c r="I93" s="942"/>
      <c r="J93" s="943"/>
      <c r="K93" s="944"/>
      <c r="L93" s="945"/>
      <c r="M93" s="944"/>
      <c r="N93" s="946"/>
      <c r="O93" s="196"/>
    </row>
    <row r="94" spans="2:15" ht="39.950000000000003" customHeight="1" x14ac:dyDescent="0.2">
      <c r="B94" s="214"/>
      <c r="C94" s="214"/>
      <c r="D94" s="214"/>
      <c r="E94" s="1152" t="str">
        <f>Translations!$B$497</f>
        <v>Oxidarea parțială (POX) a componentelor de alimentare reziduuri pentru producția de hidrogen sau metanol</v>
      </c>
      <c r="F94" s="1152"/>
      <c r="G94" s="215" t="s">
        <v>682</v>
      </c>
      <c r="H94" s="216">
        <v>44</v>
      </c>
      <c r="I94" s="942"/>
      <c r="J94" s="943"/>
      <c r="K94" s="944"/>
      <c r="L94" s="945"/>
      <c r="M94" s="944"/>
      <c r="N94" s="946"/>
      <c r="O94" s="196"/>
    </row>
    <row r="95" spans="2:15" x14ac:dyDescent="0.2">
      <c r="B95" s="214"/>
      <c r="C95" s="214"/>
      <c r="D95" s="214"/>
      <c r="E95" s="1152" t="str">
        <f>Translations!$B$498</f>
        <v>Metanol din gaz de sinteză</v>
      </c>
      <c r="F95" s="1152"/>
      <c r="G95" s="215" t="s">
        <v>681</v>
      </c>
      <c r="H95" s="216">
        <v>-36.200000000000003</v>
      </c>
      <c r="I95" s="942"/>
      <c r="J95" s="943"/>
      <c r="K95" s="944"/>
      <c r="L95" s="945"/>
      <c r="M95" s="944"/>
      <c r="N95" s="946"/>
      <c r="O95" s="196"/>
    </row>
    <row r="96" spans="2:15" x14ac:dyDescent="0.2">
      <c r="B96" s="214"/>
      <c r="C96" s="214"/>
      <c r="D96" s="214"/>
      <c r="E96" s="1152" t="str">
        <f>Translations!$B$499</f>
        <v>Separarea aerului</v>
      </c>
      <c r="F96" s="1152"/>
      <c r="G96" s="215" t="s">
        <v>683</v>
      </c>
      <c r="H96" s="216">
        <v>8.8000000000000007</v>
      </c>
      <c r="I96" s="942"/>
      <c r="J96" s="943"/>
      <c r="K96" s="944"/>
      <c r="L96" s="945"/>
      <c r="M96" s="944"/>
      <c r="N96" s="946"/>
      <c r="O96" s="196"/>
    </row>
    <row r="97" spans="1:19" ht="25.5" customHeight="1" x14ac:dyDescent="0.2">
      <c r="B97" s="214"/>
      <c r="C97" s="214"/>
      <c r="D97" s="214"/>
      <c r="E97" s="1152" t="str">
        <f>Translations!$B$500</f>
        <v>Fracționarea lichidelor din gaze naturale (NGL) achiziționate</v>
      </c>
      <c r="F97" s="1152"/>
      <c r="G97" s="215" t="s">
        <v>679</v>
      </c>
      <c r="H97" s="216">
        <v>1</v>
      </c>
      <c r="I97" s="942"/>
      <c r="J97" s="943"/>
      <c r="K97" s="944"/>
      <c r="L97" s="945"/>
      <c r="M97" s="944"/>
      <c r="N97" s="946"/>
      <c r="O97" s="196"/>
    </row>
    <row r="98" spans="1:19" x14ac:dyDescent="0.2">
      <c r="B98" s="214"/>
      <c r="C98" s="214"/>
      <c r="D98" s="214"/>
      <c r="E98" s="1152" t="str">
        <f>Translations!$B$501</f>
        <v>Tratarea gazelor arse</v>
      </c>
      <c r="F98" s="1152"/>
      <c r="G98" s="215" t="s">
        <v>684</v>
      </c>
      <c r="H98" s="216">
        <v>0.1</v>
      </c>
      <c r="I98" s="942"/>
      <c r="J98" s="943"/>
      <c r="K98" s="944"/>
      <c r="L98" s="945"/>
      <c r="M98" s="944"/>
      <c r="N98" s="946"/>
      <c r="O98" s="196"/>
    </row>
    <row r="99" spans="1:19" ht="25.5" customHeight="1" x14ac:dyDescent="0.2">
      <c r="B99" s="214"/>
      <c r="C99" s="214"/>
      <c r="D99" s="214"/>
      <c r="E99" s="1152" t="str">
        <f>Translations!$B$502</f>
        <v>Tratamentul și compresia gazului combustibil în vederea comercializării sale</v>
      </c>
      <c r="F99" s="1152"/>
      <c r="G99" s="215" t="s">
        <v>685</v>
      </c>
      <c r="H99" s="216">
        <v>0.15</v>
      </c>
      <c r="I99" s="942"/>
      <c r="J99" s="943"/>
      <c r="K99" s="944"/>
      <c r="L99" s="945"/>
      <c r="M99" s="944"/>
      <c r="N99" s="946"/>
      <c r="O99" s="196"/>
    </row>
    <row r="100" spans="1:19" x14ac:dyDescent="0.2">
      <c r="B100" s="214"/>
      <c r="C100" s="214"/>
      <c r="D100" s="214"/>
      <c r="E100" s="1152" t="str">
        <f>Translations!$B$503</f>
        <v>Desalinizarea apei de mare</v>
      </c>
      <c r="F100" s="1152"/>
      <c r="G100" s="215" t="s">
        <v>681</v>
      </c>
      <c r="H100" s="216">
        <v>1.1499999999999999</v>
      </c>
      <c r="I100" s="942"/>
      <c r="J100" s="943"/>
      <c r="K100" s="944"/>
      <c r="L100" s="945"/>
      <c r="M100" s="944"/>
      <c r="N100" s="946"/>
      <c r="O100" s="196"/>
    </row>
    <row r="101" spans="1:19" ht="5.0999999999999996" customHeight="1" x14ac:dyDescent="0.2">
      <c r="B101" s="199"/>
      <c r="C101" s="199"/>
      <c r="D101" s="199"/>
      <c r="E101" s="199"/>
      <c r="F101" s="199"/>
      <c r="G101" s="199"/>
      <c r="H101" s="199"/>
      <c r="I101" s="199"/>
      <c r="J101" s="199"/>
      <c r="K101" s="199"/>
      <c r="L101" s="199"/>
      <c r="M101" s="196"/>
      <c r="N101" s="196"/>
      <c r="O101" s="196"/>
      <c r="P101" s="197"/>
    </row>
    <row r="102" spans="1:19" s="273" customFormat="1" ht="12.75" customHeight="1" x14ac:dyDescent="0.2">
      <c r="A102" s="183"/>
      <c r="B102" s="38"/>
      <c r="C102" s="38"/>
      <c r="D102" s="209" t="s">
        <v>114</v>
      </c>
      <c r="E102" s="1139" t="str">
        <f>Translations!$B$504</f>
        <v>Descriere suplimentară</v>
      </c>
      <c r="F102" s="1136"/>
      <c r="G102" s="1136"/>
      <c r="H102" s="1136"/>
      <c r="I102" s="1136"/>
      <c r="J102" s="1136"/>
      <c r="K102" s="1136"/>
      <c r="L102" s="1136"/>
      <c r="M102" s="1136"/>
      <c r="N102" s="1136"/>
      <c r="O102" s="196"/>
      <c r="P102" s="274"/>
      <c r="Q102" s="274"/>
      <c r="R102" s="274"/>
      <c r="S102" s="274"/>
    </row>
    <row r="103" spans="1:19" s="273" customFormat="1" ht="5.0999999999999996" customHeight="1" x14ac:dyDescent="0.2">
      <c r="A103" s="183"/>
      <c r="B103" s="38"/>
      <c r="C103" s="38"/>
      <c r="D103" s="209"/>
      <c r="E103" s="209"/>
      <c r="F103" s="209"/>
      <c r="G103" s="209"/>
      <c r="H103" s="209"/>
      <c r="I103" s="209"/>
      <c r="J103" s="209"/>
      <c r="K103" s="209"/>
      <c r="L103" s="209"/>
      <c r="M103" s="209"/>
      <c r="N103" s="209"/>
      <c r="O103" s="196"/>
      <c r="P103" s="274"/>
      <c r="Q103" s="274"/>
      <c r="R103" s="274"/>
      <c r="S103" s="274"/>
    </row>
    <row r="104" spans="1:19" s="273" customFormat="1" ht="12.75" customHeight="1" x14ac:dyDescent="0.2">
      <c r="A104" s="183"/>
      <c r="B104" s="38"/>
      <c r="C104" s="38"/>
      <c r="D104" s="564"/>
      <c r="E104" s="1153" t="str">
        <f>IF(L30=EUConst_Relevant,HYPERLINK("#" &amp; Q104,EUConst_MsgDescription),"")</f>
        <v/>
      </c>
      <c r="F104" s="1153"/>
      <c r="G104" s="1153"/>
      <c r="H104" s="1153"/>
      <c r="I104" s="1153"/>
      <c r="J104" s="1153"/>
      <c r="K104" s="1153"/>
      <c r="L104" s="1153"/>
      <c r="M104" s="1153"/>
      <c r="N104" s="1153"/>
      <c r="O104" s="196"/>
      <c r="P104" s="24" t="s">
        <v>441</v>
      </c>
      <c r="Q104" s="414" t="str">
        <f>"#"&amp;ADDRESS(ROW($C$10),COLUMN($C$10))</f>
        <v>#$C$10</v>
      </c>
      <c r="R104" s="274"/>
      <c r="S104" s="274"/>
    </row>
    <row r="105" spans="1:19" s="273" customFormat="1" ht="5.0999999999999996" customHeight="1" x14ac:dyDescent="0.2">
      <c r="A105" s="183"/>
      <c r="B105" s="38"/>
      <c r="C105" s="38"/>
      <c r="D105" s="209"/>
      <c r="E105" s="209"/>
      <c r="F105" s="209"/>
      <c r="G105" s="209"/>
      <c r="H105" s="209"/>
      <c r="I105" s="209"/>
      <c r="J105" s="209"/>
      <c r="K105" s="209"/>
      <c r="L105" s="209"/>
      <c r="M105" s="209"/>
      <c r="N105" s="209"/>
      <c r="O105" s="196"/>
      <c r="P105" s="158"/>
      <c r="Q105" s="274"/>
      <c r="R105" s="274"/>
      <c r="S105" s="274"/>
    </row>
    <row r="106" spans="1:19" s="273" customFormat="1" ht="38.25" customHeight="1" x14ac:dyDescent="0.2">
      <c r="A106" s="183"/>
      <c r="B106" s="38"/>
      <c r="C106" s="38"/>
      <c r="D106" s="26"/>
      <c r="E106" s="1051"/>
      <c r="F106" s="1052"/>
      <c r="G106" s="1052"/>
      <c r="H106" s="1052"/>
      <c r="I106" s="1052"/>
      <c r="J106" s="1052"/>
      <c r="K106" s="1052"/>
      <c r="L106" s="1052"/>
      <c r="M106" s="1052"/>
      <c r="N106" s="1053"/>
      <c r="O106" s="196"/>
      <c r="P106" s="274"/>
      <c r="Q106" s="274"/>
      <c r="R106" s="274"/>
      <c r="S106" s="274"/>
    </row>
    <row r="107" spans="1:19" s="273" customFormat="1" ht="5.0999999999999996" customHeight="1" x14ac:dyDescent="0.2">
      <c r="A107" s="183"/>
      <c r="B107" s="38"/>
      <c r="C107" s="38"/>
      <c r="D107" s="564"/>
      <c r="E107" s="38"/>
      <c r="F107" s="38"/>
      <c r="G107" s="38"/>
      <c r="H107" s="38"/>
      <c r="I107" s="38"/>
      <c r="J107" s="38"/>
      <c r="K107" s="38"/>
      <c r="L107" s="38"/>
      <c r="M107" s="38"/>
      <c r="N107" s="38"/>
      <c r="O107" s="196"/>
      <c r="P107" s="274"/>
      <c r="Q107" s="274"/>
      <c r="R107" s="274"/>
      <c r="S107" s="274"/>
    </row>
    <row r="108" spans="1:19" s="273" customFormat="1" ht="12.75" customHeight="1" x14ac:dyDescent="0.2">
      <c r="A108" s="183"/>
      <c r="B108" s="38"/>
      <c r="C108" s="38"/>
      <c r="D108" s="564"/>
      <c r="E108" s="135"/>
      <c r="F108" s="975" t="str">
        <f>Translations!$B$210</f>
        <v>Trimitere la fișierele externe, dacă este cazul</v>
      </c>
      <c r="G108" s="975"/>
      <c r="H108" s="975"/>
      <c r="I108" s="975"/>
      <c r="J108" s="975"/>
      <c r="K108" s="904"/>
      <c r="L108" s="904"/>
      <c r="M108" s="904"/>
      <c r="N108" s="904"/>
      <c r="O108" s="196"/>
      <c r="P108" s="274"/>
      <c r="Q108" s="274"/>
      <c r="R108" s="274"/>
      <c r="S108" s="274"/>
    </row>
    <row r="109" spans="1:19" s="273" customFormat="1" ht="5.0999999999999996" customHeight="1" thickBot="1" x14ac:dyDescent="0.25">
      <c r="A109" s="183"/>
      <c r="B109" s="38"/>
      <c r="C109" s="38"/>
      <c r="D109" s="564"/>
      <c r="E109" s="38"/>
      <c r="F109" s="38"/>
      <c r="G109" s="38"/>
      <c r="H109" s="38"/>
      <c r="I109" s="38"/>
      <c r="J109" s="38"/>
      <c r="K109" s="38"/>
      <c r="L109" s="38"/>
      <c r="M109" s="38"/>
      <c r="N109" s="38"/>
      <c r="O109" s="196"/>
      <c r="P109" s="280"/>
      <c r="Q109" s="274"/>
      <c r="R109" s="274"/>
      <c r="S109" s="274"/>
    </row>
    <row r="110" spans="1:19" s="273" customFormat="1" ht="12.75" customHeight="1" x14ac:dyDescent="0.2">
      <c r="A110" s="183"/>
      <c r="B110" s="38"/>
      <c r="C110" s="38"/>
      <c r="D110" s="209" t="s">
        <v>115</v>
      </c>
      <c r="E110" s="1045" t="str">
        <f>Translations!$B$258</f>
        <v>A fost respectată ordinea ierarhică?</v>
      </c>
      <c r="F110" s="1045"/>
      <c r="G110" s="1045"/>
      <c r="H110" s="1156"/>
      <c r="I110" s="291"/>
      <c r="J110" s="287" t="str">
        <f>Translations!$B$259</f>
        <v xml:space="preserve"> Dacă nu, de ce?</v>
      </c>
      <c r="K110" s="942"/>
      <c r="L110" s="943"/>
      <c r="M110" s="943"/>
      <c r="N110" s="959"/>
      <c r="O110" s="196"/>
      <c r="P110" s="280"/>
      <c r="Q110" s="274"/>
      <c r="R110" s="274"/>
      <c r="S110" s="281" t="b">
        <f>AND(I110&lt;&gt;"",I110=FALSE)</f>
        <v>0</v>
      </c>
    </row>
    <row r="111" spans="1:19" s="273" customFormat="1" ht="5.0999999999999996" customHeight="1" x14ac:dyDescent="0.2">
      <c r="A111" s="183"/>
      <c r="B111" s="38"/>
      <c r="C111" s="38"/>
      <c r="D111" s="38"/>
      <c r="E111" s="570"/>
      <c r="F111" s="570"/>
      <c r="G111" s="570"/>
      <c r="H111" s="570"/>
      <c r="I111" s="570"/>
      <c r="J111" s="570"/>
      <c r="K111" s="570"/>
      <c r="L111" s="570"/>
      <c r="M111" s="570"/>
      <c r="N111" s="570"/>
      <c r="O111" s="196"/>
      <c r="P111" s="280"/>
      <c r="Q111" s="274"/>
      <c r="R111" s="274"/>
      <c r="S111" s="283"/>
    </row>
    <row r="112" spans="1:19" s="273" customFormat="1" ht="12.75" customHeight="1" x14ac:dyDescent="0.2">
      <c r="A112" s="183"/>
      <c r="B112" s="38"/>
      <c r="C112" s="38"/>
      <c r="D112" s="12"/>
      <c r="E112" s="12"/>
      <c r="F112" s="931" t="str">
        <f>Translations!$B$264</f>
        <v>Detalii suplimentare privind orice abatere de la ierarhie</v>
      </c>
      <c r="G112" s="931"/>
      <c r="H112" s="931"/>
      <c r="I112" s="931"/>
      <c r="J112" s="931"/>
      <c r="K112" s="931"/>
      <c r="L112" s="931"/>
      <c r="M112" s="931"/>
      <c r="N112" s="931"/>
      <c r="O112" s="196"/>
      <c r="P112" s="280"/>
      <c r="Q112" s="274"/>
      <c r="R112" s="274"/>
      <c r="S112" s="283"/>
    </row>
    <row r="113" spans="1:19" s="273" customFormat="1" ht="25.5" customHeight="1" thickBot="1" x14ac:dyDescent="0.25">
      <c r="A113" s="183"/>
      <c r="B113" s="38"/>
      <c r="C113" s="38"/>
      <c r="D113" s="12"/>
      <c r="E113" s="12"/>
      <c r="F113" s="1023"/>
      <c r="G113" s="1024"/>
      <c r="H113" s="1024"/>
      <c r="I113" s="1024"/>
      <c r="J113" s="1024"/>
      <c r="K113" s="1024"/>
      <c r="L113" s="1024"/>
      <c r="M113" s="1024"/>
      <c r="N113" s="1025"/>
      <c r="O113" s="196"/>
      <c r="P113" s="280"/>
      <c r="Q113" s="274"/>
      <c r="R113" s="274"/>
      <c r="S113" s="305" t="b">
        <f>S110</f>
        <v>0</v>
      </c>
    </row>
    <row r="114" spans="1:19" ht="5.0999999999999996" customHeight="1" x14ac:dyDescent="0.2">
      <c r="B114" s="199"/>
      <c r="C114" s="199"/>
      <c r="D114" s="199"/>
      <c r="E114" s="199"/>
      <c r="F114" s="199"/>
      <c r="G114" s="199"/>
      <c r="H114" s="199"/>
      <c r="I114" s="199"/>
      <c r="J114" s="199"/>
      <c r="K114" s="199"/>
      <c r="L114" s="199"/>
      <c r="M114" s="196"/>
      <c r="N114" s="196"/>
      <c r="O114" s="196"/>
      <c r="P114" s="197"/>
    </row>
    <row r="115" spans="1:19" x14ac:dyDescent="0.2">
      <c r="B115" s="199"/>
      <c r="C115" s="199"/>
      <c r="D115" s="199"/>
      <c r="E115" s="1146" t="str">
        <f>IF(L30=EUConst_Relevant,HYPERLINK(Q115,EUconst_MsgBackToSheetF),"")</f>
        <v/>
      </c>
      <c r="F115" s="1147"/>
      <c r="G115" s="1147"/>
      <c r="H115" s="1147"/>
      <c r="I115" s="1147"/>
      <c r="J115" s="1147"/>
      <c r="K115" s="1147"/>
      <c r="L115" s="1147"/>
      <c r="M115" s="1147"/>
      <c r="N115" s="1148"/>
      <c r="O115" s="196"/>
      <c r="P115" s="210" t="s">
        <v>677</v>
      </c>
      <c r="Q115" s="212" t="str">
        <f>Q32</f>
        <v/>
      </c>
    </row>
    <row r="116" spans="1:19" x14ac:dyDescent="0.2">
      <c r="B116" s="214"/>
      <c r="C116" s="214"/>
      <c r="D116" s="214"/>
      <c r="E116" s="214"/>
      <c r="F116" s="214"/>
      <c r="G116" s="214"/>
      <c r="H116" s="214"/>
      <c r="I116" s="214"/>
      <c r="J116" s="214"/>
      <c r="K116" s="214"/>
      <c r="L116" s="214"/>
      <c r="M116" s="214"/>
      <c r="N116" s="214"/>
      <c r="O116" s="196"/>
    </row>
    <row r="117" spans="1:19" ht="15.75" x14ac:dyDescent="0.25">
      <c r="B117" s="199"/>
      <c r="C117" s="206" t="s">
        <v>212</v>
      </c>
      <c r="D117" s="1150" t="str">
        <f>Translations!$B$425</f>
        <v>Var</v>
      </c>
      <c r="E117" s="1150"/>
      <c r="F117" s="1150"/>
      <c r="G117" s="1150"/>
      <c r="H117" s="1150"/>
      <c r="I117" s="1150"/>
      <c r="J117" s="1150"/>
      <c r="K117" s="1150"/>
      <c r="L117" s="1150"/>
      <c r="M117" s="1150"/>
      <c r="N117" s="1150"/>
      <c r="O117" s="196"/>
      <c r="P117" s="197"/>
    </row>
    <row r="118" spans="1:19" ht="5.0999999999999996" customHeight="1" x14ac:dyDescent="0.2">
      <c r="B118" s="199"/>
      <c r="C118" s="199"/>
      <c r="D118" s="199"/>
      <c r="E118" s="199"/>
      <c r="F118" s="199"/>
      <c r="G118" s="199"/>
      <c r="H118" s="199"/>
      <c r="I118" s="199"/>
      <c r="J118" s="199"/>
      <c r="K118" s="199"/>
      <c r="L118" s="199"/>
      <c r="M118" s="196"/>
      <c r="N118" s="196"/>
      <c r="O118" s="196"/>
      <c r="P118" s="197"/>
    </row>
    <row r="119" spans="1:19" ht="15" x14ac:dyDescent="0.25">
      <c r="B119" s="199"/>
      <c r="C119" s="207"/>
      <c r="D119" s="1151" t="str">
        <f>Translations!$B$505</f>
        <v>Instrument pentru calcularea nivelurilor activității istorice ale subinstalațiilor de var</v>
      </c>
      <c r="E119" s="1136"/>
      <c r="F119" s="1136"/>
      <c r="G119" s="1136"/>
      <c r="H119" s="1136"/>
      <c r="I119" s="1136"/>
      <c r="J119" s="1136"/>
      <c r="K119" s="1136"/>
      <c r="L119" s="1136"/>
      <c r="M119" s="1136"/>
      <c r="N119" s="1136"/>
      <c r="O119" s="196"/>
      <c r="P119" s="197"/>
    </row>
    <row r="120" spans="1:19" ht="5.0999999999999996" customHeight="1" thickBot="1" x14ac:dyDescent="0.25">
      <c r="B120" s="199"/>
      <c r="C120" s="199"/>
      <c r="D120" s="199"/>
      <c r="E120" s="199"/>
      <c r="F120" s="199"/>
      <c r="G120" s="199"/>
      <c r="H120" s="199"/>
      <c r="I120" s="199"/>
      <c r="J120" s="199"/>
      <c r="K120" s="199"/>
      <c r="L120" s="199"/>
      <c r="M120" s="196"/>
      <c r="N120" s="196"/>
      <c r="O120" s="196"/>
      <c r="P120" s="197"/>
    </row>
    <row r="121" spans="1:19" ht="15.75" thickBot="1" x14ac:dyDescent="0.3">
      <c r="B121" s="199"/>
      <c r="C121" s="199"/>
      <c r="D121" s="209" t="s">
        <v>112</v>
      </c>
      <c r="E121" s="1139" t="str">
        <f>Translations!$B$435</f>
        <v>Aplicabilitatea acestui instrument pentru instalația dumneavoastră:</v>
      </c>
      <c r="F121" s="1139"/>
      <c r="G121" s="1139"/>
      <c r="H121" s="1139"/>
      <c r="I121" s="1139"/>
      <c r="J121" s="1139"/>
      <c r="K121" s="1140"/>
      <c r="L121" s="1141" t="str">
        <f>IF(CNTR_ExistSubInstEntries,IF(COUNTIF(CNTR_SubInstListNames,INDEX(EUconst_BMlistNames,MATCH(Q121,EUconst_BMlistMainNumberOfBM,0)))&gt;0,EUConst_Relevant,EUConst_NotRelevant),"")</f>
        <v/>
      </c>
      <c r="M121" s="1142"/>
      <c r="N121" s="1143"/>
      <c r="O121" s="196"/>
      <c r="P121" s="210" t="s">
        <v>676</v>
      </c>
      <c r="Q121" s="211">
        <v>12</v>
      </c>
      <c r="S121" s="350" t="b">
        <f>L121=EUConst_NotRelevant</f>
        <v>0</v>
      </c>
    </row>
    <row r="122" spans="1:19" x14ac:dyDescent="0.2">
      <c r="B122" s="199"/>
      <c r="C122" s="199"/>
      <c r="D122" s="208"/>
      <c r="E122" s="1144" t="str">
        <f>Translations!$B$436</f>
        <v>Acest mesaj este generat automat pe baza datelor introduse în foaia „C_InstallationDescription”, secțiunea C.I.</v>
      </c>
      <c r="F122" s="1145"/>
      <c r="G122" s="1145"/>
      <c r="H122" s="1145"/>
      <c r="I122" s="1145"/>
      <c r="J122" s="1145"/>
      <c r="K122" s="1145"/>
      <c r="L122" s="1145"/>
      <c r="M122" s="1145"/>
      <c r="N122" s="1145"/>
      <c r="O122" s="196"/>
      <c r="P122" s="197"/>
    </row>
    <row r="123" spans="1:19" x14ac:dyDescent="0.2">
      <c r="B123" s="199"/>
      <c r="C123" s="199"/>
      <c r="D123" s="199"/>
      <c r="E123" s="1146" t="str">
        <f>IF(L121=EUConst_Relevant,HYPERLINK(Q123,EUconst_MsgBackToSheetF),"")</f>
        <v/>
      </c>
      <c r="F123" s="1147"/>
      <c r="G123" s="1147"/>
      <c r="H123" s="1147"/>
      <c r="I123" s="1147"/>
      <c r="J123" s="1147"/>
      <c r="K123" s="1147"/>
      <c r="L123" s="1147"/>
      <c r="M123" s="1147"/>
      <c r="N123" s="1148"/>
      <c r="O123" s="196"/>
      <c r="P123" s="210" t="s">
        <v>677</v>
      </c>
      <c r="Q123" s="212" t="str">
        <f>IF(ISNUMBER(MATCH(Q121,CNTR_SubInstListBMnumbers,0)),"#JUMP_F"&amp;MATCH(Q121,CNTR_SubInstListBMnumbers,0),"")</f>
        <v/>
      </c>
    </row>
    <row r="124" spans="1:19" ht="5.0999999999999996" customHeight="1" x14ac:dyDescent="0.2">
      <c r="B124" s="199"/>
      <c r="C124" s="199"/>
      <c r="D124" s="199"/>
      <c r="E124" s="199"/>
      <c r="F124" s="199"/>
      <c r="G124" s="199"/>
      <c r="H124" s="199"/>
      <c r="I124" s="199"/>
      <c r="J124" s="199"/>
      <c r="K124" s="199"/>
      <c r="L124" s="199"/>
      <c r="M124" s="196"/>
      <c r="N124" s="196"/>
      <c r="O124" s="196"/>
      <c r="P124" s="197"/>
    </row>
    <row r="125" spans="1:19" s="273" customFormat="1" ht="12.75" customHeight="1" x14ac:dyDescent="0.2">
      <c r="A125" s="183"/>
      <c r="B125" s="38"/>
      <c r="C125" s="38"/>
      <c r="D125" s="209" t="s">
        <v>113</v>
      </c>
      <c r="E125" s="1139" t="str">
        <f>Translations!$B$249</f>
        <v>Informații privind metodologia aplicată</v>
      </c>
      <c r="F125" s="1136"/>
      <c r="G125" s="1136"/>
      <c r="H125" s="1136"/>
      <c r="I125" s="1136"/>
      <c r="J125" s="1136"/>
      <c r="K125" s="1136"/>
      <c r="L125" s="1136"/>
      <c r="M125" s="1136"/>
      <c r="N125" s="1136"/>
      <c r="O125" s="196"/>
      <c r="P125" s="274"/>
      <c r="Q125" s="274"/>
      <c r="R125" s="274"/>
      <c r="S125" s="274"/>
    </row>
    <row r="126" spans="1:19" s="273" customFormat="1" ht="12.75" customHeight="1" x14ac:dyDescent="0.2">
      <c r="A126" s="183"/>
      <c r="B126" s="38"/>
      <c r="C126" s="38"/>
      <c r="D126" s="564"/>
      <c r="E126" s="900" t="str">
        <f>Translations!$B$506</f>
        <v>Vă rugăm să selectați mai jos sursa de date utilizată pentru proprietățile varului (conținutul de CaO și MgO) în conformitate cu secțiunea 4.6 din anexa VII la FAR.</v>
      </c>
      <c r="F126" s="901"/>
      <c r="G126" s="901"/>
      <c r="H126" s="901"/>
      <c r="I126" s="901"/>
      <c r="J126" s="901"/>
      <c r="K126" s="901"/>
      <c r="L126" s="901"/>
      <c r="M126" s="901"/>
      <c r="N126" s="901"/>
      <c r="O126" s="196"/>
      <c r="P126" s="274"/>
      <c r="Q126" s="274"/>
      <c r="R126" s="274"/>
      <c r="S126" s="274"/>
    </row>
    <row r="127" spans="1:19" s="273" customFormat="1" ht="25.5" customHeight="1" x14ac:dyDescent="0.2">
      <c r="A127" s="183"/>
      <c r="B127" s="38"/>
      <c r="C127" s="38"/>
      <c r="D127" s="564"/>
      <c r="E127" s="900"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F127" s="901"/>
      <c r="G127" s="901"/>
      <c r="H127" s="901"/>
      <c r="I127" s="901"/>
      <c r="J127" s="901"/>
      <c r="K127" s="901"/>
      <c r="L127" s="901"/>
      <c r="M127" s="901"/>
      <c r="N127" s="901"/>
      <c r="O127" s="196"/>
      <c r="P127" s="274"/>
      <c r="Q127" s="274"/>
      <c r="R127" s="274"/>
      <c r="S127" s="274"/>
    </row>
    <row r="128" spans="1:19" s="295" customFormat="1" ht="25.5" customHeight="1" x14ac:dyDescent="0.2">
      <c r="A128" s="294"/>
      <c r="B128" s="136"/>
      <c r="C128" s="38"/>
      <c r="D128" s="137"/>
      <c r="E128" s="138"/>
      <c r="F128" s="138"/>
      <c r="G128" s="138"/>
      <c r="H128" s="138"/>
      <c r="I128" s="967" t="str">
        <f>Translations!$B$254</f>
        <v>Sursa de date</v>
      </c>
      <c r="J128" s="967"/>
      <c r="K128" s="967" t="str">
        <f>Translations!$B$255</f>
        <v>Altă sursă de date (dacă este cazul)</v>
      </c>
      <c r="L128" s="967"/>
      <c r="M128" s="967" t="str">
        <f>Translations!$B$255</f>
        <v>Altă sursă de date (dacă este cazul)</v>
      </c>
      <c r="N128" s="967"/>
      <c r="O128" s="196"/>
      <c r="P128" s="293"/>
      <c r="Q128" s="293"/>
      <c r="R128" s="293"/>
      <c r="S128" s="293"/>
    </row>
    <row r="129" spans="1:19" s="273" customFormat="1" ht="12.75" customHeight="1" x14ac:dyDescent="0.2">
      <c r="A129" s="183"/>
      <c r="B129" s="38"/>
      <c r="C129" s="38"/>
      <c r="D129" s="27"/>
      <c r="E129" s="135" t="s">
        <v>346</v>
      </c>
      <c r="F129" s="929" t="str">
        <f>Translations!$B$507</f>
        <v>Date de compoziție</v>
      </c>
      <c r="G129" s="929"/>
      <c r="H129" s="930"/>
      <c r="I129" s="942"/>
      <c r="J129" s="943"/>
      <c r="K129" s="944"/>
      <c r="L129" s="945"/>
      <c r="M129" s="944"/>
      <c r="N129" s="946"/>
      <c r="O129" s="196"/>
      <c r="P129" s="274"/>
      <c r="Q129" s="274"/>
      <c r="R129" s="274"/>
      <c r="S129" s="274"/>
    </row>
    <row r="130" spans="1:19" ht="5.0999999999999996" customHeight="1" x14ac:dyDescent="0.2">
      <c r="B130" s="199"/>
      <c r="C130" s="199"/>
      <c r="D130" s="199"/>
      <c r="E130" s="199"/>
      <c r="F130" s="199"/>
      <c r="G130" s="199"/>
      <c r="H130" s="199"/>
      <c r="I130" s="199"/>
      <c r="J130" s="199"/>
      <c r="K130" s="199"/>
      <c r="L130" s="199"/>
      <c r="M130" s="196"/>
      <c r="N130" s="196"/>
      <c r="O130" s="196"/>
      <c r="P130" s="197"/>
    </row>
    <row r="131" spans="1:19" s="273" customFormat="1" ht="12.75" customHeight="1" x14ac:dyDescent="0.2">
      <c r="A131" s="183"/>
      <c r="B131" s="38"/>
      <c r="C131" s="38"/>
      <c r="D131" s="209" t="s">
        <v>114</v>
      </c>
      <c r="E131" s="1139" t="str">
        <f>Translations!$B$504</f>
        <v>Descriere suplimentară</v>
      </c>
      <c r="F131" s="1136"/>
      <c r="G131" s="1136"/>
      <c r="H131" s="1136"/>
      <c r="I131" s="1136"/>
      <c r="J131" s="1136"/>
      <c r="K131" s="1136"/>
      <c r="L131" s="1136"/>
      <c r="M131" s="1136"/>
      <c r="N131" s="1136"/>
      <c r="O131" s="196"/>
      <c r="P131" s="274"/>
      <c r="Q131" s="274"/>
      <c r="R131" s="274"/>
      <c r="S131" s="274"/>
    </row>
    <row r="132" spans="1:19" s="273" customFormat="1" ht="5.0999999999999996" customHeight="1" x14ac:dyDescent="0.2">
      <c r="A132" s="183"/>
      <c r="B132" s="38"/>
      <c r="C132" s="38"/>
      <c r="D132" s="209"/>
      <c r="E132" s="209"/>
      <c r="F132" s="209"/>
      <c r="G132" s="209"/>
      <c r="H132" s="209"/>
      <c r="I132" s="209"/>
      <c r="J132" s="209"/>
      <c r="K132" s="209"/>
      <c r="L132" s="209"/>
      <c r="M132" s="209"/>
      <c r="N132" s="209"/>
      <c r="O132" s="196"/>
      <c r="P132" s="274"/>
      <c r="Q132" s="274"/>
      <c r="R132" s="274"/>
      <c r="S132" s="274"/>
    </row>
    <row r="133" spans="1:19" s="273" customFormat="1" ht="12.75" customHeight="1" x14ac:dyDescent="0.2">
      <c r="A133" s="183"/>
      <c r="B133" s="38"/>
      <c r="C133" s="38"/>
      <c r="D133" s="564"/>
      <c r="E133" s="1153" t="str">
        <f>IF(L121=EUConst_Relevant,HYPERLINK("#" &amp; Q133,EUConst_MsgDescription),"")</f>
        <v/>
      </c>
      <c r="F133" s="1153"/>
      <c r="G133" s="1153"/>
      <c r="H133" s="1153"/>
      <c r="I133" s="1153"/>
      <c r="J133" s="1153"/>
      <c r="K133" s="1153"/>
      <c r="L133" s="1153"/>
      <c r="M133" s="1153"/>
      <c r="N133" s="1153"/>
      <c r="O133" s="196"/>
      <c r="P133" s="24" t="s">
        <v>441</v>
      </c>
      <c r="Q133" s="414" t="str">
        <f>"#"&amp;ADDRESS(ROW($C$10),COLUMN($C$10))</f>
        <v>#$C$10</v>
      </c>
      <c r="R133" s="274"/>
      <c r="S133" s="274"/>
    </row>
    <row r="134" spans="1:19" s="273" customFormat="1" ht="5.0999999999999996" customHeight="1" x14ac:dyDescent="0.2">
      <c r="A134" s="183"/>
      <c r="B134" s="38"/>
      <c r="C134" s="38"/>
      <c r="D134" s="209"/>
      <c r="E134" s="209"/>
      <c r="F134" s="209"/>
      <c r="G134" s="209"/>
      <c r="H134" s="209"/>
      <c r="I134" s="209"/>
      <c r="J134" s="209"/>
      <c r="K134" s="209"/>
      <c r="L134" s="209"/>
      <c r="M134" s="209"/>
      <c r="N134" s="209"/>
      <c r="O134" s="196"/>
      <c r="P134" s="158"/>
      <c r="Q134" s="274"/>
      <c r="R134" s="274"/>
      <c r="S134" s="274"/>
    </row>
    <row r="135" spans="1:19" s="273" customFormat="1" ht="38.25" customHeight="1" x14ac:dyDescent="0.2">
      <c r="A135" s="183"/>
      <c r="B135" s="38"/>
      <c r="C135" s="38"/>
      <c r="D135" s="26"/>
      <c r="E135" s="1051"/>
      <c r="F135" s="1052"/>
      <c r="G135" s="1052"/>
      <c r="H135" s="1052"/>
      <c r="I135" s="1052"/>
      <c r="J135" s="1052"/>
      <c r="K135" s="1052"/>
      <c r="L135" s="1052"/>
      <c r="M135" s="1052"/>
      <c r="N135" s="1053"/>
      <c r="O135" s="196"/>
      <c r="P135" s="274"/>
      <c r="Q135" s="274"/>
      <c r="R135" s="274"/>
      <c r="S135" s="274"/>
    </row>
    <row r="136" spans="1:19" s="273" customFormat="1" ht="5.0999999999999996" customHeight="1" x14ac:dyDescent="0.2">
      <c r="A136" s="183"/>
      <c r="B136" s="38"/>
      <c r="C136" s="38"/>
      <c r="D136" s="564"/>
      <c r="E136" s="38"/>
      <c r="F136" s="38"/>
      <c r="G136" s="38"/>
      <c r="H136" s="38"/>
      <c r="I136" s="38"/>
      <c r="J136" s="38"/>
      <c r="K136" s="38"/>
      <c r="L136" s="38"/>
      <c r="M136" s="38"/>
      <c r="N136" s="38"/>
      <c r="O136" s="196"/>
      <c r="P136" s="274"/>
      <c r="Q136" s="274"/>
      <c r="R136" s="274"/>
      <c r="S136" s="274"/>
    </row>
    <row r="137" spans="1:19" s="273" customFormat="1" ht="12.75" customHeight="1" x14ac:dyDescent="0.2">
      <c r="A137" s="183"/>
      <c r="B137" s="38"/>
      <c r="C137" s="38"/>
      <c r="D137" s="564"/>
      <c r="E137" s="135"/>
      <c r="F137" s="975" t="str">
        <f>Translations!$B$210</f>
        <v>Trimitere la fișierele externe, dacă este cazul</v>
      </c>
      <c r="G137" s="975"/>
      <c r="H137" s="975"/>
      <c r="I137" s="975"/>
      <c r="J137" s="975"/>
      <c r="K137" s="904"/>
      <c r="L137" s="904"/>
      <c r="M137" s="904"/>
      <c r="N137" s="904"/>
      <c r="O137" s="196"/>
      <c r="P137" s="274"/>
      <c r="Q137" s="274"/>
      <c r="R137" s="274"/>
      <c r="S137" s="274"/>
    </row>
    <row r="138" spans="1:19" s="273" customFormat="1" ht="5.0999999999999996" customHeight="1" thickBot="1" x14ac:dyDescent="0.25">
      <c r="A138" s="183"/>
      <c r="B138" s="38"/>
      <c r="C138" s="38"/>
      <c r="D138" s="564"/>
      <c r="E138" s="38"/>
      <c r="F138" s="38"/>
      <c r="G138" s="38"/>
      <c r="H138" s="38"/>
      <c r="I138" s="38"/>
      <c r="J138" s="38"/>
      <c r="K138" s="38"/>
      <c r="L138" s="38"/>
      <c r="M138" s="38"/>
      <c r="N138" s="38"/>
      <c r="O138" s="196"/>
      <c r="P138" s="280"/>
      <c r="Q138" s="274"/>
      <c r="R138" s="274"/>
      <c r="S138" s="274"/>
    </row>
    <row r="139" spans="1:19" s="273" customFormat="1" ht="12.75" customHeight="1" x14ac:dyDescent="0.2">
      <c r="A139" s="183"/>
      <c r="B139" s="38"/>
      <c r="C139" s="38"/>
      <c r="D139" s="209" t="s">
        <v>115</v>
      </c>
      <c r="E139" s="1045" t="str">
        <f>Translations!$B$258</f>
        <v>A fost respectată ordinea ierarhică?</v>
      </c>
      <c r="F139" s="1045"/>
      <c r="G139" s="1045"/>
      <c r="H139" s="1156"/>
      <c r="I139" s="291"/>
      <c r="J139" s="287" t="str">
        <f>Translations!$B$259</f>
        <v xml:space="preserve"> Dacă nu, de ce?</v>
      </c>
      <c r="K139" s="942"/>
      <c r="L139" s="943"/>
      <c r="M139" s="943"/>
      <c r="N139" s="959"/>
      <c r="O139" s="196"/>
      <c r="P139" s="280"/>
      <c r="Q139" s="274"/>
      <c r="R139" s="274"/>
      <c r="S139" s="281" t="b">
        <f>AND(I139&lt;&gt;"",I139=FALSE)</f>
        <v>0</v>
      </c>
    </row>
    <row r="140" spans="1:19" s="273" customFormat="1" ht="5.0999999999999996" customHeight="1" x14ac:dyDescent="0.2">
      <c r="A140" s="183"/>
      <c r="B140" s="38"/>
      <c r="C140" s="38"/>
      <c r="D140" s="38"/>
      <c r="E140" s="570"/>
      <c r="F140" s="570"/>
      <c r="G140" s="570"/>
      <c r="H140" s="570"/>
      <c r="I140" s="570"/>
      <c r="J140" s="570"/>
      <c r="K140" s="570"/>
      <c r="L140" s="570"/>
      <c r="M140" s="570"/>
      <c r="N140" s="570"/>
      <c r="O140" s="196"/>
      <c r="P140" s="280"/>
      <c r="Q140" s="274"/>
      <c r="R140" s="274"/>
      <c r="S140" s="283"/>
    </row>
    <row r="141" spans="1:19" s="273" customFormat="1" ht="12.75" customHeight="1" x14ac:dyDescent="0.2">
      <c r="A141" s="183"/>
      <c r="B141" s="38"/>
      <c r="C141" s="38"/>
      <c r="D141" s="12"/>
      <c r="E141" s="12"/>
      <c r="F141" s="931" t="str">
        <f>Translations!$B$264</f>
        <v>Detalii suplimentare privind orice abatere de la ierarhie</v>
      </c>
      <c r="G141" s="931"/>
      <c r="H141" s="931"/>
      <c r="I141" s="931"/>
      <c r="J141" s="931"/>
      <c r="K141" s="931"/>
      <c r="L141" s="931"/>
      <c r="M141" s="931"/>
      <c r="N141" s="931"/>
      <c r="O141" s="196"/>
      <c r="P141" s="280"/>
      <c r="Q141" s="274"/>
      <c r="R141" s="274"/>
      <c r="S141" s="283"/>
    </row>
    <row r="142" spans="1:19" s="273" customFormat="1" ht="25.5" customHeight="1" thickBot="1" x14ac:dyDescent="0.25">
      <c r="A142" s="183"/>
      <c r="B142" s="38"/>
      <c r="C142" s="38"/>
      <c r="D142" s="12"/>
      <c r="E142" s="12"/>
      <c r="F142" s="1023"/>
      <c r="G142" s="1024"/>
      <c r="H142" s="1024"/>
      <c r="I142" s="1024"/>
      <c r="J142" s="1024"/>
      <c r="K142" s="1024"/>
      <c r="L142" s="1024"/>
      <c r="M142" s="1024"/>
      <c r="N142" s="1025"/>
      <c r="O142" s="196"/>
      <c r="P142" s="280"/>
      <c r="Q142" s="274"/>
      <c r="R142" s="274"/>
      <c r="S142" s="305" t="b">
        <f>S139</f>
        <v>0</v>
      </c>
    </row>
    <row r="143" spans="1:19" s="273" customFormat="1" ht="5.0999999999999996" customHeight="1" x14ac:dyDescent="0.2">
      <c r="A143" s="183"/>
      <c r="B143" s="38"/>
      <c r="C143" s="38"/>
      <c r="D143" s="564"/>
      <c r="E143" s="38"/>
      <c r="F143" s="38"/>
      <c r="G143" s="38"/>
      <c r="H143" s="38"/>
      <c r="I143" s="38"/>
      <c r="J143" s="38"/>
      <c r="K143" s="38"/>
      <c r="L143" s="38"/>
      <c r="M143" s="38"/>
      <c r="N143" s="38"/>
      <c r="O143" s="196"/>
      <c r="P143" s="274"/>
      <c r="Q143" s="274"/>
      <c r="R143" s="274"/>
      <c r="S143" s="274"/>
    </row>
    <row r="144" spans="1:19" x14ac:dyDescent="0.2">
      <c r="B144" s="199"/>
      <c r="C144" s="199"/>
      <c r="D144" s="199"/>
      <c r="E144" s="1146" t="str">
        <f>IF(L121=EUConst_Relevant,HYPERLINK(Q144,EUconst_MsgBackToSheetF),"")</f>
        <v/>
      </c>
      <c r="F144" s="1147"/>
      <c r="G144" s="1147"/>
      <c r="H144" s="1147"/>
      <c r="I144" s="1147"/>
      <c r="J144" s="1147"/>
      <c r="K144" s="1147"/>
      <c r="L144" s="1147"/>
      <c r="M144" s="1147"/>
      <c r="N144" s="1148"/>
      <c r="O144" s="196"/>
      <c r="P144" s="210" t="s">
        <v>677</v>
      </c>
      <c r="Q144" s="212" t="str">
        <f>Q123</f>
        <v/>
      </c>
    </row>
    <row r="145" spans="1:19" x14ac:dyDescent="0.2">
      <c r="B145" s="214"/>
      <c r="C145" s="214"/>
      <c r="D145" s="214"/>
      <c r="E145" s="214"/>
      <c r="F145" s="214"/>
      <c r="G145" s="214"/>
      <c r="H145" s="214"/>
      <c r="I145" s="214"/>
      <c r="J145" s="214"/>
      <c r="K145" s="214"/>
      <c r="L145" s="214"/>
      <c r="M145" s="214"/>
      <c r="N145" s="214"/>
      <c r="O145" s="196"/>
    </row>
    <row r="146" spans="1:19" ht="15.75" x14ac:dyDescent="0.25">
      <c r="B146" s="199"/>
      <c r="C146" s="206" t="s">
        <v>519</v>
      </c>
      <c r="D146" s="1150" t="str">
        <f>Translations!$B$426</f>
        <v>Var dolomitic</v>
      </c>
      <c r="E146" s="1150"/>
      <c r="F146" s="1150"/>
      <c r="G146" s="1150"/>
      <c r="H146" s="1150"/>
      <c r="I146" s="1150"/>
      <c r="J146" s="1150"/>
      <c r="K146" s="1150"/>
      <c r="L146" s="1150"/>
      <c r="M146" s="1150"/>
      <c r="N146" s="1150"/>
      <c r="O146" s="196"/>
      <c r="P146" s="197"/>
    </row>
    <row r="147" spans="1:19" ht="5.0999999999999996" customHeight="1" x14ac:dyDescent="0.2">
      <c r="B147" s="199"/>
      <c r="C147" s="199"/>
      <c r="D147" s="199"/>
      <c r="E147" s="199"/>
      <c r="F147" s="199"/>
      <c r="G147" s="199"/>
      <c r="H147" s="199"/>
      <c r="I147" s="199"/>
      <c r="J147" s="199"/>
      <c r="K147" s="199"/>
      <c r="L147" s="199"/>
      <c r="M147" s="196"/>
      <c r="N147" s="196"/>
      <c r="O147" s="196"/>
      <c r="P147" s="197"/>
    </row>
    <row r="148" spans="1:19" ht="15" x14ac:dyDescent="0.25">
      <c r="B148" s="199"/>
      <c r="C148" s="207"/>
      <c r="D148" s="1151" t="str">
        <f>Translations!$B$508</f>
        <v>Instrument pentru calcularea nivelurilor activității istorice ale subinstalațiilor de var dolomitic</v>
      </c>
      <c r="E148" s="1136"/>
      <c r="F148" s="1136"/>
      <c r="G148" s="1136"/>
      <c r="H148" s="1136"/>
      <c r="I148" s="1136"/>
      <c r="J148" s="1136"/>
      <c r="K148" s="1136"/>
      <c r="L148" s="1136"/>
      <c r="M148" s="1136"/>
      <c r="N148" s="1136"/>
      <c r="O148" s="196"/>
      <c r="P148" s="197"/>
    </row>
    <row r="149" spans="1:19" ht="5.0999999999999996" customHeight="1" thickBot="1" x14ac:dyDescent="0.25">
      <c r="B149" s="199"/>
      <c r="C149" s="199"/>
      <c r="D149" s="199"/>
      <c r="E149" s="199"/>
      <c r="F149" s="199"/>
      <c r="G149" s="199"/>
      <c r="H149" s="199"/>
      <c r="I149" s="199"/>
      <c r="J149" s="199"/>
      <c r="K149" s="199"/>
      <c r="L149" s="199"/>
      <c r="M149" s="196"/>
      <c r="N149" s="196"/>
      <c r="O149" s="196"/>
      <c r="P149" s="197"/>
    </row>
    <row r="150" spans="1:19" ht="15.75" thickBot="1" x14ac:dyDescent="0.3">
      <c r="B150" s="199"/>
      <c r="C150" s="199"/>
      <c r="D150" s="209" t="s">
        <v>112</v>
      </c>
      <c r="E150" s="1139" t="str">
        <f>Translations!$B$435</f>
        <v>Aplicabilitatea acestui instrument pentru instalația dumneavoastră:</v>
      </c>
      <c r="F150" s="1139"/>
      <c r="G150" s="1139"/>
      <c r="H150" s="1139"/>
      <c r="I150" s="1139"/>
      <c r="J150" s="1139"/>
      <c r="K150" s="1140"/>
      <c r="L150" s="1141" t="str">
        <f>IF(CNTR_ExistSubInstEntries,IF(COUNTIF(CNTR_SubInstListNames,INDEX(EUconst_BMlistNames,MATCH(Q150,EUconst_BMlistMainNumberOfBM,0)))&gt;0,EUConst_Relevant,EUConst_NotRelevant),"")</f>
        <v/>
      </c>
      <c r="M150" s="1142"/>
      <c r="N150" s="1143"/>
      <c r="O150" s="196"/>
      <c r="P150" s="210" t="s">
        <v>676</v>
      </c>
      <c r="Q150" s="211">
        <v>13</v>
      </c>
      <c r="S150" s="350" t="b">
        <f>L150=EUConst_NotRelevant</f>
        <v>0</v>
      </c>
    </row>
    <row r="151" spans="1:19" x14ac:dyDescent="0.2">
      <c r="B151" s="199"/>
      <c r="C151" s="199"/>
      <c r="D151" s="208"/>
      <c r="E151" s="1144" t="str">
        <f>Translations!$B$436</f>
        <v>Acest mesaj este generat automat pe baza datelor introduse în foaia „C_InstallationDescription”, secțiunea C.I.</v>
      </c>
      <c r="F151" s="1145"/>
      <c r="G151" s="1145"/>
      <c r="H151" s="1145"/>
      <c r="I151" s="1145"/>
      <c r="J151" s="1145"/>
      <c r="K151" s="1145"/>
      <c r="L151" s="1145"/>
      <c r="M151" s="1145"/>
      <c r="N151" s="1145"/>
      <c r="O151" s="196"/>
      <c r="P151" s="197"/>
    </row>
    <row r="152" spans="1:19" x14ac:dyDescent="0.2">
      <c r="B152" s="199"/>
      <c r="C152" s="199"/>
      <c r="D152" s="199"/>
      <c r="E152" s="1146" t="str">
        <f>IF(L150=EUConst_Relevant,HYPERLINK(Q152,EUconst_MsgBackToSheetF),"")</f>
        <v/>
      </c>
      <c r="F152" s="1147"/>
      <c r="G152" s="1147"/>
      <c r="H152" s="1147"/>
      <c r="I152" s="1147"/>
      <c r="J152" s="1147"/>
      <c r="K152" s="1147"/>
      <c r="L152" s="1147"/>
      <c r="M152" s="1147"/>
      <c r="N152" s="1148"/>
      <c r="O152" s="196"/>
      <c r="P152" s="210" t="s">
        <v>677</v>
      </c>
      <c r="Q152" s="212" t="str">
        <f>IF(ISNUMBER(MATCH(Q150,CNTR_SubInstListBMnumbers,0)),"#JUMP_F"&amp;MATCH(Q150,CNTR_SubInstListBMnumbers,0),"")</f>
        <v/>
      </c>
    </row>
    <row r="153" spans="1:19" ht="5.0999999999999996" customHeight="1" x14ac:dyDescent="0.2">
      <c r="B153" s="199"/>
      <c r="C153" s="199"/>
      <c r="D153" s="199"/>
      <c r="E153" s="199"/>
      <c r="F153" s="199"/>
      <c r="G153" s="199"/>
      <c r="H153" s="199"/>
      <c r="I153" s="199"/>
      <c r="J153" s="199"/>
      <c r="K153" s="199"/>
      <c r="L153" s="199"/>
      <c r="M153" s="196"/>
      <c r="N153" s="196"/>
      <c r="O153" s="196"/>
      <c r="P153" s="197"/>
    </row>
    <row r="154" spans="1:19" s="273" customFormat="1" ht="12.75" customHeight="1" x14ac:dyDescent="0.2">
      <c r="A154" s="183"/>
      <c r="B154" s="38"/>
      <c r="C154" s="38"/>
      <c r="D154" s="209" t="s">
        <v>113</v>
      </c>
      <c r="E154" s="1139" t="str">
        <f>Translations!$B$249</f>
        <v>Informații privind metodologia aplicată</v>
      </c>
      <c r="F154" s="1136"/>
      <c r="G154" s="1136"/>
      <c r="H154" s="1136"/>
      <c r="I154" s="1136"/>
      <c r="J154" s="1136"/>
      <c r="K154" s="1136"/>
      <c r="L154" s="1136"/>
      <c r="M154" s="1136"/>
      <c r="N154" s="1136"/>
      <c r="O154" s="196"/>
      <c r="P154" s="274"/>
      <c r="Q154" s="274"/>
      <c r="R154" s="274"/>
      <c r="S154" s="274"/>
    </row>
    <row r="155" spans="1:19" s="273" customFormat="1" ht="12.75" customHeight="1" x14ac:dyDescent="0.2">
      <c r="A155" s="183"/>
      <c r="B155" s="38"/>
      <c r="C155" s="38"/>
      <c r="D155" s="564"/>
      <c r="E155" s="900" t="str">
        <f>Translations!$B$506</f>
        <v>Vă rugăm să selectați mai jos sursa de date utilizată pentru proprietățile varului (conținutul de CaO și MgO) în conformitate cu secțiunea 4.6 din anexa VII la FAR.</v>
      </c>
      <c r="F155" s="901"/>
      <c r="G155" s="901"/>
      <c r="H155" s="901"/>
      <c r="I155" s="901"/>
      <c r="J155" s="901"/>
      <c r="K155" s="901"/>
      <c r="L155" s="901"/>
      <c r="M155" s="901"/>
      <c r="N155" s="901"/>
      <c r="O155" s="196"/>
      <c r="P155" s="274"/>
      <c r="Q155" s="274"/>
      <c r="R155" s="274"/>
      <c r="S155" s="274"/>
    </row>
    <row r="156" spans="1:19" s="273" customFormat="1" ht="25.5" customHeight="1" x14ac:dyDescent="0.2">
      <c r="A156" s="183"/>
      <c r="B156" s="38"/>
      <c r="C156" s="38"/>
      <c r="D156" s="564"/>
      <c r="E156" s="900"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F156" s="901"/>
      <c r="G156" s="901"/>
      <c r="H156" s="901"/>
      <c r="I156" s="901"/>
      <c r="J156" s="901"/>
      <c r="K156" s="901"/>
      <c r="L156" s="901"/>
      <c r="M156" s="901"/>
      <c r="N156" s="901"/>
      <c r="O156" s="196"/>
      <c r="P156" s="274"/>
      <c r="Q156" s="274"/>
      <c r="R156" s="274"/>
      <c r="S156" s="274"/>
    </row>
    <row r="157" spans="1:19" s="295" customFormat="1" ht="25.5" customHeight="1" x14ac:dyDescent="0.2">
      <c r="A157" s="294"/>
      <c r="B157" s="136"/>
      <c r="C157" s="38"/>
      <c r="D157" s="137"/>
      <c r="E157" s="138"/>
      <c r="F157" s="138"/>
      <c r="G157" s="138"/>
      <c r="H157" s="138"/>
      <c r="I157" s="967" t="str">
        <f>Translations!$B$254</f>
        <v>Sursa de date</v>
      </c>
      <c r="J157" s="967"/>
      <c r="K157" s="967" t="str">
        <f>Translations!$B$255</f>
        <v>Altă sursă de date (dacă este cazul)</v>
      </c>
      <c r="L157" s="967"/>
      <c r="M157" s="967" t="str">
        <f>Translations!$B$255</f>
        <v>Altă sursă de date (dacă este cazul)</v>
      </c>
      <c r="N157" s="967"/>
      <c r="O157" s="196"/>
      <c r="P157" s="293"/>
      <c r="Q157" s="293"/>
      <c r="R157" s="293"/>
      <c r="S157" s="293"/>
    </row>
    <row r="158" spans="1:19" s="273" customFormat="1" ht="12.75" customHeight="1" x14ac:dyDescent="0.2">
      <c r="A158" s="183"/>
      <c r="B158" s="38"/>
      <c r="C158" s="38"/>
      <c r="D158" s="27"/>
      <c r="E158" s="135"/>
      <c r="F158" s="929" t="str">
        <f>Translations!$B$507</f>
        <v>Date de compoziție</v>
      </c>
      <c r="G158" s="929"/>
      <c r="H158" s="930"/>
      <c r="I158" s="942"/>
      <c r="J158" s="943"/>
      <c r="K158" s="944"/>
      <c r="L158" s="945"/>
      <c r="M158" s="944"/>
      <c r="N158" s="946"/>
      <c r="O158" s="196"/>
      <c r="P158" s="274"/>
      <c r="Q158" s="274"/>
      <c r="R158" s="274"/>
      <c r="S158" s="274"/>
    </row>
    <row r="159" spans="1:19" ht="5.0999999999999996" customHeight="1" x14ac:dyDescent="0.2">
      <c r="B159" s="199"/>
      <c r="C159" s="199"/>
      <c r="D159" s="199"/>
      <c r="E159" s="199"/>
      <c r="F159" s="199"/>
      <c r="G159" s="199"/>
      <c r="H159" s="199"/>
      <c r="I159" s="199"/>
      <c r="J159" s="199"/>
      <c r="K159" s="199"/>
      <c r="L159" s="199"/>
      <c r="M159" s="196"/>
      <c r="N159" s="196"/>
      <c r="O159" s="196"/>
      <c r="P159" s="197"/>
    </row>
    <row r="160" spans="1:19" s="273" customFormat="1" ht="12.75" customHeight="1" x14ac:dyDescent="0.2">
      <c r="A160" s="183"/>
      <c r="B160" s="38"/>
      <c r="C160" s="38"/>
      <c r="D160" s="209" t="s">
        <v>114</v>
      </c>
      <c r="E160" s="1139" t="str">
        <f>Translations!$B$504</f>
        <v>Descriere suplimentară</v>
      </c>
      <c r="F160" s="1136"/>
      <c r="G160" s="1136"/>
      <c r="H160" s="1136"/>
      <c r="I160" s="1136"/>
      <c r="J160" s="1136"/>
      <c r="K160" s="1136"/>
      <c r="L160" s="1136"/>
      <c r="M160" s="1136"/>
      <c r="N160" s="1136"/>
      <c r="O160" s="196"/>
      <c r="P160" s="274"/>
      <c r="Q160" s="274"/>
      <c r="R160" s="274"/>
      <c r="S160" s="274"/>
    </row>
    <row r="161" spans="1:19" s="273" customFormat="1" ht="5.0999999999999996" customHeight="1" x14ac:dyDescent="0.2">
      <c r="A161" s="183"/>
      <c r="B161" s="38"/>
      <c r="C161" s="38"/>
      <c r="D161" s="209"/>
      <c r="E161" s="209"/>
      <c r="F161" s="209"/>
      <c r="G161" s="209"/>
      <c r="H161" s="209"/>
      <c r="I161" s="209"/>
      <c r="J161" s="209"/>
      <c r="K161" s="209"/>
      <c r="L161" s="209"/>
      <c r="M161" s="209"/>
      <c r="N161" s="209"/>
      <c r="O161" s="196"/>
      <c r="P161" s="274"/>
      <c r="Q161" s="274"/>
      <c r="R161" s="274"/>
      <c r="S161" s="274"/>
    </row>
    <row r="162" spans="1:19" s="273" customFormat="1" ht="12.75" customHeight="1" x14ac:dyDescent="0.2">
      <c r="A162" s="183"/>
      <c r="B162" s="38"/>
      <c r="C162" s="38"/>
      <c r="D162" s="564"/>
      <c r="E162" s="1153" t="str">
        <f>IF(L150=EUConst_Relevant,HYPERLINK("#" &amp; Q162,EUConst_MsgDescription),"")</f>
        <v/>
      </c>
      <c r="F162" s="1153"/>
      <c r="G162" s="1153"/>
      <c r="H162" s="1153"/>
      <c r="I162" s="1153"/>
      <c r="J162" s="1153"/>
      <c r="K162" s="1153"/>
      <c r="L162" s="1153"/>
      <c r="M162" s="1153"/>
      <c r="N162" s="1153"/>
      <c r="O162" s="196"/>
      <c r="P162" s="24" t="s">
        <v>441</v>
      </c>
      <c r="Q162" s="414" t="str">
        <f>"#"&amp;ADDRESS(ROW($C$10),COLUMN($C$10))</f>
        <v>#$C$10</v>
      </c>
      <c r="R162" s="274"/>
      <c r="S162" s="274"/>
    </row>
    <row r="163" spans="1:19" s="273" customFormat="1" ht="5.0999999999999996" customHeight="1" x14ac:dyDescent="0.2">
      <c r="A163" s="183"/>
      <c r="B163" s="38"/>
      <c r="C163" s="38"/>
      <c r="D163" s="209"/>
      <c r="E163" s="209"/>
      <c r="F163" s="209"/>
      <c r="G163" s="209"/>
      <c r="H163" s="209"/>
      <c r="I163" s="209"/>
      <c r="J163" s="209"/>
      <c r="K163" s="209"/>
      <c r="L163" s="209"/>
      <c r="M163" s="209"/>
      <c r="N163" s="209"/>
      <c r="O163" s="196"/>
      <c r="P163" s="158"/>
      <c r="Q163" s="274"/>
      <c r="R163" s="274"/>
      <c r="S163" s="274"/>
    </row>
    <row r="164" spans="1:19" s="273" customFormat="1" ht="38.25" customHeight="1" x14ac:dyDescent="0.2">
      <c r="A164" s="183"/>
      <c r="B164" s="38"/>
      <c r="C164" s="38"/>
      <c r="D164" s="26"/>
      <c r="E164" s="1051"/>
      <c r="F164" s="1052"/>
      <c r="G164" s="1052"/>
      <c r="H164" s="1052"/>
      <c r="I164" s="1052"/>
      <c r="J164" s="1052"/>
      <c r="K164" s="1052"/>
      <c r="L164" s="1052"/>
      <c r="M164" s="1052"/>
      <c r="N164" s="1053"/>
      <c r="O164" s="196"/>
      <c r="P164" s="274"/>
      <c r="Q164" s="274"/>
      <c r="R164" s="274"/>
      <c r="S164" s="274"/>
    </row>
    <row r="165" spans="1:19" s="273" customFormat="1" ht="5.0999999999999996" customHeight="1" x14ac:dyDescent="0.2">
      <c r="A165" s="183"/>
      <c r="B165" s="38"/>
      <c r="C165" s="38"/>
      <c r="D165" s="564"/>
      <c r="E165" s="38"/>
      <c r="F165" s="38"/>
      <c r="G165" s="38"/>
      <c r="H165" s="38"/>
      <c r="I165" s="38"/>
      <c r="J165" s="38"/>
      <c r="K165" s="38"/>
      <c r="L165" s="38"/>
      <c r="M165" s="38"/>
      <c r="N165" s="38"/>
      <c r="O165" s="196"/>
      <c r="P165" s="274"/>
      <c r="Q165" s="274"/>
      <c r="R165" s="274"/>
      <c r="S165" s="274"/>
    </row>
    <row r="166" spans="1:19" s="273" customFormat="1" ht="12.75" customHeight="1" x14ac:dyDescent="0.2">
      <c r="A166" s="183"/>
      <c r="B166" s="38"/>
      <c r="C166" s="38"/>
      <c r="D166" s="564"/>
      <c r="E166" s="135"/>
      <c r="F166" s="975" t="str">
        <f>Translations!$B$210</f>
        <v>Trimitere la fișierele externe, dacă este cazul</v>
      </c>
      <c r="G166" s="975"/>
      <c r="H166" s="975"/>
      <c r="I166" s="975"/>
      <c r="J166" s="975"/>
      <c r="K166" s="904"/>
      <c r="L166" s="904"/>
      <c r="M166" s="904"/>
      <c r="N166" s="904"/>
      <c r="O166" s="196"/>
      <c r="P166" s="274"/>
      <c r="Q166" s="274"/>
      <c r="R166" s="274"/>
      <c r="S166" s="274"/>
    </row>
    <row r="167" spans="1:19" s="273" customFormat="1" ht="5.0999999999999996" customHeight="1" thickBot="1" x14ac:dyDescent="0.25">
      <c r="A167" s="183"/>
      <c r="B167" s="38"/>
      <c r="C167" s="38"/>
      <c r="D167" s="564"/>
      <c r="E167" s="38"/>
      <c r="F167" s="38"/>
      <c r="G167" s="38"/>
      <c r="H167" s="38"/>
      <c r="I167" s="38"/>
      <c r="J167" s="38"/>
      <c r="K167" s="38"/>
      <c r="L167" s="38"/>
      <c r="M167" s="38"/>
      <c r="N167" s="38"/>
      <c r="O167" s="196"/>
      <c r="P167" s="280"/>
      <c r="Q167" s="274"/>
      <c r="R167" s="274"/>
      <c r="S167" s="274"/>
    </row>
    <row r="168" spans="1:19" s="273" customFormat="1" ht="12.75" customHeight="1" x14ac:dyDescent="0.2">
      <c r="A168" s="183"/>
      <c r="B168" s="38"/>
      <c r="C168" s="38"/>
      <c r="D168" s="209" t="s">
        <v>115</v>
      </c>
      <c r="E168" s="1045" t="str">
        <f>Translations!$B$258</f>
        <v>A fost respectată ordinea ierarhică?</v>
      </c>
      <c r="F168" s="1045"/>
      <c r="G168" s="1045"/>
      <c r="H168" s="1156"/>
      <c r="I168" s="291"/>
      <c r="J168" s="287" t="str">
        <f>Translations!$B$259</f>
        <v xml:space="preserve"> Dacă nu, de ce?</v>
      </c>
      <c r="K168" s="942"/>
      <c r="L168" s="943"/>
      <c r="M168" s="943"/>
      <c r="N168" s="959"/>
      <c r="O168" s="196"/>
      <c r="P168" s="280"/>
      <c r="Q168" s="274"/>
      <c r="R168" s="274"/>
      <c r="S168" s="281" t="b">
        <f>AND(I168&lt;&gt;"",I168=FALSE)</f>
        <v>0</v>
      </c>
    </row>
    <row r="169" spans="1:19" s="273" customFormat="1" ht="5.0999999999999996" customHeight="1" x14ac:dyDescent="0.2">
      <c r="A169" s="183"/>
      <c r="B169" s="38"/>
      <c r="C169" s="38"/>
      <c r="D169" s="38"/>
      <c r="E169" s="570"/>
      <c r="F169" s="570"/>
      <c r="G169" s="570"/>
      <c r="H169" s="570"/>
      <c r="I169" s="570"/>
      <c r="J169" s="570"/>
      <c r="K169" s="570"/>
      <c r="L169" s="570"/>
      <c r="M169" s="570"/>
      <c r="N169" s="570"/>
      <c r="O169" s="196"/>
      <c r="P169" s="280"/>
      <c r="Q169" s="274"/>
      <c r="R169" s="274"/>
      <c r="S169" s="283"/>
    </row>
    <row r="170" spans="1:19" s="273" customFormat="1" ht="12.75" customHeight="1" x14ac:dyDescent="0.2">
      <c r="A170" s="183"/>
      <c r="B170" s="38"/>
      <c r="C170" s="38"/>
      <c r="D170" s="12"/>
      <c r="E170" s="12"/>
      <c r="F170" s="931" t="str">
        <f>Translations!$B$264</f>
        <v>Detalii suplimentare privind orice abatere de la ierarhie</v>
      </c>
      <c r="G170" s="931"/>
      <c r="H170" s="931"/>
      <c r="I170" s="931"/>
      <c r="J170" s="931"/>
      <c r="K170" s="931"/>
      <c r="L170" s="931"/>
      <c r="M170" s="931"/>
      <c r="N170" s="931"/>
      <c r="O170" s="196"/>
      <c r="P170" s="280"/>
      <c r="Q170" s="274"/>
      <c r="R170" s="274"/>
      <c r="S170" s="283"/>
    </row>
    <row r="171" spans="1:19" s="273" customFormat="1" ht="25.5" customHeight="1" thickBot="1" x14ac:dyDescent="0.25">
      <c r="A171" s="183"/>
      <c r="B171" s="38"/>
      <c r="C171" s="38"/>
      <c r="D171" s="12"/>
      <c r="E171" s="12"/>
      <c r="F171" s="1023"/>
      <c r="G171" s="1024"/>
      <c r="H171" s="1024"/>
      <c r="I171" s="1024"/>
      <c r="J171" s="1024"/>
      <c r="K171" s="1024"/>
      <c r="L171" s="1024"/>
      <c r="M171" s="1024"/>
      <c r="N171" s="1025"/>
      <c r="O171" s="196"/>
      <c r="P171" s="280"/>
      <c r="Q171" s="274"/>
      <c r="R171" s="274"/>
      <c r="S171" s="305" t="b">
        <f>S168</f>
        <v>0</v>
      </c>
    </row>
    <row r="172" spans="1:19" ht="5.0999999999999996" customHeight="1" x14ac:dyDescent="0.2">
      <c r="B172" s="199"/>
      <c r="C172" s="199"/>
      <c r="D172" s="199"/>
      <c r="E172" s="199"/>
      <c r="F172" s="199"/>
      <c r="G172" s="199"/>
      <c r="H172" s="199"/>
      <c r="I172" s="199"/>
      <c r="J172" s="199"/>
      <c r="K172" s="199"/>
      <c r="L172" s="199"/>
      <c r="M172" s="196"/>
      <c r="N172" s="196"/>
      <c r="O172" s="196"/>
      <c r="P172" s="197"/>
    </row>
    <row r="173" spans="1:19" x14ac:dyDescent="0.2">
      <c r="B173" s="199"/>
      <c r="C173" s="199"/>
      <c r="D173" s="199"/>
      <c r="E173" s="1146" t="str">
        <f>IF(L150=EUConst_Relevant,HYPERLINK(Q173,EUconst_MsgBackToSheetF),"")</f>
        <v/>
      </c>
      <c r="F173" s="1147"/>
      <c r="G173" s="1147"/>
      <c r="H173" s="1147"/>
      <c r="I173" s="1147"/>
      <c r="J173" s="1147"/>
      <c r="K173" s="1147"/>
      <c r="L173" s="1147"/>
      <c r="M173" s="1147"/>
      <c r="N173" s="1148"/>
      <c r="O173" s="196"/>
      <c r="P173" s="210" t="s">
        <v>677</v>
      </c>
      <c r="Q173" s="212" t="str">
        <f>Q152</f>
        <v/>
      </c>
    </row>
    <row r="174" spans="1:19" x14ac:dyDescent="0.2">
      <c r="B174" s="214"/>
      <c r="C174" s="214"/>
      <c r="D174" s="214"/>
      <c r="E174" s="214"/>
      <c r="F174" s="214"/>
      <c r="G174" s="214"/>
      <c r="H174" s="214"/>
      <c r="I174" s="214"/>
      <c r="J174" s="214"/>
      <c r="K174" s="214"/>
      <c r="L174" s="214"/>
      <c r="M174" s="214"/>
      <c r="N174" s="214"/>
      <c r="O174" s="196"/>
    </row>
    <row r="175" spans="1:19" ht="15.75" x14ac:dyDescent="0.25">
      <c r="B175" s="199"/>
      <c r="C175" s="206" t="s">
        <v>520</v>
      </c>
      <c r="D175" s="1150" t="str">
        <f>Translations!$B$427</f>
        <v>Cracare cu abur</v>
      </c>
      <c r="E175" s="1150"/>
      <c r="F175" s="1150"/>
      <c r="G175" s="1150"/>
      <c r="H175" s="1150"/>
      <c r="I175" s="1150"/>
      <c r="J175" s="1150"/>
      <c r="K175" s="1150"/>
      <c r="L175" s="1150"/>
      <c r="M175" s="1150"/>
      <c r="N175" s="1150"/>
      <c r="O175" s="196"/>
      <c r="P175" s="197"/>
    </row>
    <row r="176" spans="1:19" ht="5.0999999999999996" customHeight="1" x14ac:dyDescent="0.2">
      <c r="B176" s="199"/>
      <c r="C176" s="199"/>
      <c r="D176" s="199"/>
      <c r="E176" s="199"/>
      <c r="F176" s="199"/>
      <c r="G176" s="199"/>
      <c r="H176" s="199"/>
      <c r="I176" s="199"/>
      <c r="J176" s="199"/>
      <c r="K176" s="199"/>
      <c r="L176" s="199"/>
      <c r="M176" s="196"/>
      <c r="N176" s="196"/>
      <c r="O176" s="196"/>
      <c r="P176" s="197"/>
    </row>
    <row r="177" spans="1:19" ht="15" x14ac:dyDescent="0.25">
      <c r="B177" s="199"/>
      <c r="C177" s="207">
        <v>1</v>
      </c>
      <c r="D177" s="1151" t="str">
        <f>Translations!$B$509</f>
        <v>Instrument pentru calcularea nivelurilor activității istorice ale subinstalațiilor de cracare cu abur</v>
      </c>
      <c r="E177" s="1136"/>
      <c r="F177" s="1136"/>
      <c r="G177" s="1136"/>
      <c r="H177" s="1136"/>
      <c r="I177" s="1136"/>
      <c r="J177" s="1136"/>
      <c r="K177" s="1136"/>
      <c r="L177" s="1136"/>
      <c r="M177" s="1136"/>
      <c r="N177" s="1136"/>
      <c r="O177" s="196"/>
      <c r="P177" s="197"/>
    </row>
    <row r="178" spans="1:19" ht="5.0999999999999996" customHeight="1" thickBot="1" x14ac:dyDescent="0.25">
      <c r="B178" s="199"/>
      <c r="C178" s="199"/>
      <c r="D178" s="199"/>
      <c r="E178" s="199"/>
      <c r="F178" s="199"/>
      <c r="G178" s="199"/>
      <c r="H178" s="199"/>
      <c r="I178" s="199"/>
      <c r="J178" s="199"/>
      <c r="K178" s="199"/>
      <c r="L178" s="199"/>
      <c r="M178" s="196"/>
      <c r="N178" s="196"/>
      <c r="O178" s="196"/>
      <c r="P178" s="197"/>
    </row>
    <row r="179" spans="1:19" ht="15.75" thickBot="1" x14ac:dyDescent="0.3">
      <c r="B179" s="199"/>
      <c r="C179" s="199"/>
      <c r="D179" s="209" t="s">
        <v>112</v>
      </c>
      <c r="E179" s="1139" t="str">
        <f>Translations!$B$435</f>
        <v>Aplicabilitatea acestui instrument pentru instalația dumneavoastră:</v>
      </c>
      <c r="F179" s="1139"/>
      <c r="G179" s="1139"/>
      <c r="H179" s="1139"/>
      <c r="I179" s="1139"/>
      <c r="J179" s="1139"/>
      <c r="K179" s="1140"/>
      <c r="L179" s="1141" t="str">
        <f>IF(CNTR_ExistSubInstEntries,IF(COUNTIF(CNTR_SubInstListNames,INDEX(EUconst_BMlistNames,MATCH(Q179,EUconst_BMlistMainNumberOfBM,0)))&gt;0,EUConst_Relevant,EUConst_NotRelevant),"")</f>
        <v/>
      </c>
      <c r="M179" s="1142"/>
      <c r="N179" s="1143"/>
      <c r="O179" s="196"/>
      <c r="P179" s="210" t="s">
        <v>676</v>
      </c>
      <c r="Q179" s="211">
        <v>42</v>
      </c>
      <c r="S179" s="350" t="b">
        <f>L179=EUConst_NotRelevant</f>
        <v>0</v>
      </c>
    </row>
    <row r="180" spans="1:19" x14ac:dyDescent="0.2">
      <c r="B180" s="199"/>
      <c r="C180" s="199"/>
      <c r="D180" s="208"/>
      <c r="E180" s="1144" t="str">
        <f>Translations!$B$436</f>
        <v>Acest mesaj este generat automat pe baza datelor introduse în foaia „C_InstallationDescription”, secțiunea C.I.</v>
      </c>
      <c r="F180" s="1145"/>
      <c r="G180" s="1145"/>
      <c r="H180" s="1145"/>
      <c r="I180" s="1145"/>
      <c r="J180" s="1145"/>
      <c r="K180" s="1145"/>
      <c r="L180" s="1145"/>
      <c r="M180" s="1145"/>
      <c r="N180" s="1145"/>
      <c r="O180" s="196"/>
      <c r="P180" s="197"/>
    </row>
    <row r="181" spans="1:19" x14ac:dyDescent="0.2">
      <c r="B181" s="199"/>
      <c r="C181" s="199"/>
      <c r="D181" s="199"/>
      <c r="E181" s="1146" t="str">
        <f>IF(L179=EUConst_Relevant,HYPERLINK(Q181,EUconst_MsgBackToSheetF),"")</f>
        <v/>
      </c>
      <c r="F181" s="1147"/>
      <c r="G181" s="1147"/>
      <c r="H181" s="1147"/>
      <c r="I181" s="1147"/>
      <c r="J181" s="1147"/>
      <c r="K181" s="1147"/>
      <c r="L181" s="1147"/>
      <c r="M181" s="1147"/>
      <c r="N181" s="1148"/>
      <c r="O181" s="196"/>
      <c r="P181" s="210" t="s">
        <v>677</v>
      </c>
      <c r="Q181" s="212" t="str">
        <f>IF(ISNUMBER(MATCH(Q179,CNTR_SubInstListBMnumbers,0)),"#JUMP_F"&amp;MATCH(Q179,CNTR_SubInstListBMnumbers,0),"")</f>
        <v/>
      </c>
    </row>
    <row r="182" spans="1:19" ht="5.0999999999999996" customHeight="1" x14ac:dyDescent="0.2">
      <c r="B182" s="199"/>
      <c r="C182" s="199"/>
      <c r="D182" s="199"/>
      <c r="E182" s="199"/>
      <c r="F182" s="199"/>
      <c r="G182" s="199"/>
      <c r="H182" s="199"/>
      <c r="I182" s="199"/>
      <c r="J182" s="199"/>
      <c r="K182" s="199"/>
      <c r="L182" s="199"/>
      <c r="M182" s="196"/>
      <c r="N182" s="196"/>
      <c r="O182" s="196"/>
      <c r="P182" s="197"/>
    </row>
    <row r="183" spans="1:19" x14ac:dyDescent="0.2">
      <c r="B183" s="199"/>
      <c r="C183" s="199"/>
      <c r="D183" s="209" t="s">
        <v>113</v>
      </c>
      <c r="E183" s="1139" t="str">
        <f>Translations!$B$510</f>
        <v>Date privind componentele de alimentare suplimentare:</v>
      </c>
      <c r="F183" s="1136"/>
      <c r="G183" s="1136"/>
      <c r="H183" s="1136"/>
      <c r="I183" s="1136"/>
      <c r="J183" s="1136"/>
      <c r="K183" s="1136"/>
      <c r="L183" s="1136"/>
      <c r="M183" s="1136"/>
      <c r="N183" s="1136"/>
      <c r="O183" s="196"/>
      <c r="P183" s="197"/>
    </row>
    <row r="184" spans="1:19" s="273" customFormat="1" ht="12.75" customHeight="1" x14ac:dyDescent="0.2">
      <c r="A184" s="183"/>
      <c r="B184" s="38"/>
      <c r="C184" s="38"/>
      <c r="D184" s="564"/>
      <c r="E184" s="900" t="str">
        <f>Translations!$B$438</f>
        <v>Vă rugăm să selectați mai jos sursa de date utilizată pentru cantitățile de componente de alimentare suplimentare în conformitate cu secțiunea 4.4 din anexa VII la FAR.</v>
      </c>
      <c r="F184" s="901"/>
      <c r="G184" s="901"/>
      <c r="H184" s="901"/>
      <c r="I184" s="901"/>
      <c r="J184" s="901"/>
      <c r="K184" s="901"/>
      <c r="L184" s="901"/>
      <c r="M184" s="901"/>
      <c r="N184" s="901"/>
      <c r="O184" s="196"/>
      <c r="P184" s="274"/>
      <c r="Q184" s="274"/>
      <c r="R184" s="274"/>
      <c r="S184" s="274"/>
    </row>
    <row r="185" spans="1:19" s="273" customFormat="1" ht="25.5" customHeight="1" x14ac:dyDescent="0.2">
      <c r="A185" s="183"/>
      <c r="B185" s="38"/>
      <c r="C185" s="38"/>
      <c r="D185" s="564"/>
      <c r="E185" s="900"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F185" s="901"/>
      <c r="G185" s="901"/>
      <c r="H185" s="901"/>
      <c r="I185" s="901"/>
      <c r="J185" s="901"/>
      <c r="K185" s="901"/>
      <c r="L185" s="901"/>
      <c r="M185" s="901"/>
      <c r="N185" s="901"/>
      <c r="O185" s="196"/>
      <c r="P185" s="274"/>
      <c r="Q185" s="274"/>
      <c r="R185" s="274"/>
      <c r="S185" s="274"/>
    </row>
    <row r="186" spans="1:19" s="295" customFormat="1" ht="25.5" customHeight="1" x14ac:dyDescent="0.2">
      <c r="A186" s="294"/>
      <c r="B186" s="136"/>
      <c r="C186" s="38"/>
      <c r="D186" s="137"/>
      <c r="E186" s="138"/>
      <c r="F186" s="138"/>
      <c r="G186" s="138"/>
      <c r="H186" s="138"/>
      <c r="I186" s="967" t="str">
        <f>Translations!$B$254</f>
        <v>Sursa de date</v>
      </c>
      <c r="J186" s="967"/>
      <c r="K186" s="967" t="str">
        <f>Translations!$B$255</f>
        <v>Altă sursă de date (dacă este cazul)</v>
      </c>
      <c r="L186" s="967"/>
      <c r="M186" s="967" t="str">
        <f>Translations!$B$255</f>
        <v>Altă sursă de date (dacă este cazul)</v>
      </c>
      <c r="N186" s="967"/>
      <c r="O186" s="196"/>
      <c r="P186" s="293"/>
      <c r="Q186" s="293"/>
      <c r="R186" s="293"/>
      <c r="S186" s="293"/>
    </row>
    <row r="187" spans="1:19" s="273" customFormat="1" ht="12.75" customHeight="1" x14ac:dyDescent="0.2">
      <c r="A187" s="183"/>
      <c r="B187" s="38"/>
      <c r="C187" s="38"/>
      <c r="D187" s="27"/>
      <c r="E187" s="135"/>
      <c r="F187" s="929" t="str">
        <f>Translations!$B$511</f>
        <v>Hidrogen, etilenă și alte produse chimice cu valoare ridicată („HVC”)</v>
      </c>
      <c r="G187" s="929"/>
      <c r="H187" s="930"/>
      <c r="I187" s="942"/>
      <c r="J187" s="943"/>
      <c r="K187" s="944"/>
      <c r="L187" s="945"/>
      <c r="M187" s="944"/>
      <c r="N187" s="946"/>
      <c r="O187" s="196"/>
      <c r="P187" s="274"/>
      <c r="Q187" s="274"/>
      <c r="R187" s="274"/>
      <c r="S187" s="274"/>
    </row>
    <row r="188" spans="1:19" ht="5.0999999999999996" customHeight="1" x14ac:dyDescent="0.2">
      <c r="B188" s="199"/>
      <c r="C188" s="199"/>
      <c r="D188" s="199"/>
      <c r="E188" s="199"/>
      <c r="F188" s="199"/>
      <c r="G188" s="199"/>
      <c r="H188" s="199"/>
      <c r="I188" s="199"/>
      <c r="J188" s="199"/>
      <c r="K188" s="199"/>
      <c r="L188" s="199"/>
      <c r="M188" s="196"/>
      <c r="N188" s="196"/>
      <c r="O188" s="196"/>
      <c r="P188" s="197"/>
    </row>
    <row r="189" spans="1:19" s="273" customFormat="1" ht="12.75" customHeight="1" x14ac:dyDescent="0.2">
      <c r="A189" s="183"/>
      <c r="B189" s="38"/>
      <c r="C189" s="38"/>
      <c r="D189" s="209" t="s">
        <v>114</v>
      </c>
      <c r="E189" s="1139" t="str">
        <f>Translations!$B$504</f>
        <v>Descriere suplimentară</v>
      </c>
      <c r="F189" s="1136"/>
      <c r="G189" s="1136"/>
      <c r="H189" s="1136"/>
      <c r="I189" s="1136"/>
      <c r="J189" s="1136"/>
      <c r="K189" s="1136"/>
      <c r="L189" s="1136"/>
      <c r="M189" s="1136"/>
      <c r="N189" s="1136"/>
      <c r="O189" s="196"/>
      <c r="P189" s="274"/>
      <c r="Q189" s="274"/>
      <c r="R189" s="274"/>
      <c r="S189" s="274"/>
    </row>
    <row r="190" spans="1:19" s="273" customFormat="1" ht="5.0999999999999996" customHeight="1" x14ac:dyDescent="0.2">
      <c r="A190" s="183"/>
      <c r="B190" s="38"/>
      <c r="C190" s="38"/>
      <c r="D190" s="209"/>
      <c r="E190" s="209"/>
      <c r="F190" s="209"/>
      <c r="G190" s="209"/>
      <c r="H190" s="209"/>
      <c r="I190" s="209"/>
      <c r="J190" s="209"/>
      <c r="K190" s="209"/>
      <c r="L190" s="209"/>
      <c r="M190" s="209"/>
      <c r="N190" s="209"/>
      <c r="O190" s="196"/>
      <c r="P190" s="274"/>
      <c r="Q190" s="274"/>
      <c r="R190" s="274"/>
      <c r="S190" s="274"/>
    </row>
    <row r="191" spans="1:19" s="273" customFormat="1" ht="12.75" customHeight="1" x14ac:dyDescent="0.2">
      <c r="A191" s="183"/>
      <c r="B191" s="38"/>
      <c r="C191" s="38"/>
      <c r="D191" s="564"/>
      <c r="E191" s="1153" t="str">
        <f>IF(L179=EUConst_Relevant,HYPERLINK("#" &amp; Q191,EUConst_MsgDescription),"")</f>
        <v/>
      </c>
      <c r="F191" s="1153"/>
      <c r="G191" s="1153"/>
      <c r="H191" s="1153"/>
      <c r="I191" s="1153"/>
      <c r="J191" s="1153"/>
      <c r="K191" s="1153"/>
      <c r="L191" s="1153"/>
      <c r="M191" s="1153"/>
      <c r="N191" s="1153"/>
      <c r="O191" s="196"/>
      <c r="P191" s="24" t="s">
        <v>441</v>
      </c>
      <c r="Q191" s="414" t="str">
        <f>"#"&amp;ADDRESS(ROW($C$10),COLUMN($C$10))</f>
        <v>#$C$10</v>
      </c>
      <c r="R191" s="274"/>
      <c r="S191" s="274"/>
    </row>
    <row r="192" spans="1:19" s="273" customFormat="1" ht="5.0999999999999996" customHeight="1" x14ac:dyDescent="0.2">
      <c r="A192" s="183"/>
      <c r="B192" s="38"/>
      <c r="C192" s="38"/>
      <c r="D192" s="209"/>
      <c r="E192" s="209"/>
      <c r="F192" s="209"/>
      <c r="G192" s="209"/>
      <c r="H192" s="209"/>
      <c r="I192" s="209"/>
      <c r="J192" s="209"/>
      <c r="K192" s="209"/>
      <c r="L192" s="209"/>
      <c r="M192" s="209"/>
      <c r="N192" s="209"/>
      <c r="O192" s="196"/>
      <c r="P192" s="158"/>
      <c r="Q192" s="274"/>
      <c r="R192" s="274"/>
      <c r="S192" s="274"/>
    </row>
    <row r="193" spans="1:19" s="273" customFormat="1" ht="38.25" customHeight="1" x14ac:dyDescent="0.2">
      <c r="A193" s="183"/>
      <c r="B193" s="38"/>
      <c r="C193" s="38"/>
      <c r="D193" s="26"/>
      <c r="E193" s="1051"/>
      <c r="F193" s="1052"/>
      <c r="G193" s="1052"/>
      <c r="H193" s="1052"/>
      <c r="I193" s="1052"/>
      <c r="J193" s="1052"/>
      <c r="K193" s="1052"/>
      <c r="L193" s="1052"/>
      <c r="M193" s="1052"/>
      <c r="N193" s="1053"/>
      <c r="O193" s="196"/>
      <c r="P193" s="274"/>
      <c r="Q193" s="274"/>
      <c r="R193" s="274"/>
      <c r="S193" s="274"/>
    </row>
    <row r="194" spans="1:19" s="273" customFormat="1" ht="5.0999999999999996" customHeight="1" x14ac:dyDescent="0.2">
      <c r="A194" s="183"/>
      <c r="B194" s="38"/>
      <c r="C194" s="38"/>
      <c r="D194" s="564"/>
      <c r="E194" s="38"/>
      <c r="F194" s="38"/>
      <c r="G194" s="38"/>
      <c r="H194" s="38"/>
      <c r="I194" s="38"/>
      <c r="J194" s="38"/>
      <c r="K194" s="38"/>
      <c r="L194" s="38"/>
      <c r="M194" s="38"/>
      <c r="N194" s="38"/>
      <c r="O194" s="196"/>
      <c r="P194" s="274"/>
      <c r="Q194" s="274"/>
      <c r="R194" s="274"/>
      <c r="S194" s="274"/>
    </row>
    <row r="195" spans="1:19" s="273" customFormat="1" ht="12.75" customHeight="1" x14ac:dyDescent="0.2">
      <c r="A195" s="183"/>
      <c r="B195" s="38"/>
      <c r="C195" s="38"/>
      <c r="D195" s="564"/>
      <c r="E195" s="135"/>
      <c r="F195" s="975" t="str">
        <f>Translations!$B$210</f>
        <v>Trimitere la fișierele externe, dacă este cazul</v>
      </c>
      <c r="G195" s="975"/>
      <c r="H195" s="975"/>
      <c r="I195" s="975"/>
      <c r="J195" s="975"/>
      <c r="K195" s="904"/>
      <c r="L195" s="904"/>
      <c r="M195" s="904"/>
      <c r="N195" s="904"/>
      <c r="O195" s="196"/>
      <c r="P195" s="274"/>
      <c r="Q195" s="274"/>
      <c r="R195" s="274"/>
      <c r="S195" s="274"/>
    </row>
    <row r="196" spans="1:19" s="273" customFormat="1" ht="5.0999999999999996" customHeight="1" thickBot="1" x14ac:dyDescent="0.25">
      <c r="A196" s="183"/>
      <c r="B196" s="38"/>
      <c r="C196" s="38"/>
      <c r="D196" s="564"/>
      <c r="E196" s="38"/>
      <c r="F196" s="38"/>
      <c r="G196" s="38"/>
      <c r="H196" s="38"/>
      <c r="I196" s="38"/>
      <c r="J196" s="38"/>
      <c r="K196" s="38"/>
      <c r="L196" s="38"/>
      <c r="M196" s="38"/>
      <c r="N196" s="38"/>
      <c r="O196" s="196"/>
      <c r="P196" s="280"/>
      <c r="Q196" s="274"/>
      <c r="R196" s="274"/>
      <c r="S196" s="274"/>
    </row>
    <row r="197" spans="1:19" s="273" customFormat="1" ht="12.75" customHeight="1" x14ac:dyDescent="0.2">
      <c r="A197" s="183"/>
      <c r="B197" s="38"/>
      <c r="C197" s="38"/>
      <c r="D197" s="209" t="s">
        <v>115</v>
      </c>
      <c r="E197" s="1045" t="str">
        <f>Translations!$B$258</f>
        <v>A fost respectată ordinea ierarhică?</v>
      </c>
      <c r="F197" s="1045"/>
      <c r="G197" s="1045"/>
      <c r="H197" s="1156"/>
      <c r="I197" s="291"/>
      <c r="J197" s="287" t="str">
        <f>Translations!$B$259</f>
        <v xml:space="preserve"> Dacă nu, de ce?</v>
      </c>
      <c r="K197" s="942"/>
      <c r="L197" s="943"/>
      <c r="M197" s="943"/>
      <c r="N197" s="959"/>
      <c r="O197" s="196"/>
      <c r="P197" s="280"/>
      <c r="Q197" s="274"/>
      <c r="R197" s="274"/>
      <c r="S197" s="281" t="b">
        <f>AND(I197&lt;&gt;"",I197=FALSE)</f>
        <v>0</v>
      </c>
    </row>
    <row r="198" spans="1:19" s="273" customFormat="1" ht="5.0999999999999996" customHeight="1" x14ac:dyDescent="0.2">
      <c r="A198" s="183"/>
      <c r="B198" s="38"/>
      <c r="C198" s="38"/>
      <c r="D198" s="38"/>
      <c r="E198" s="570"/>
      <c r="F198" s="570"/>
      <c r="G198" s="570"/>
      <c r="H198" s="570"/>
      <c r="I198" s="570"/>
      <c r="J198" s="570"/>
      <c r="K198" s="570"/>
      <c r="L198" s="570"/>
      <c r="M198" s="570"/>
      <c r="N198" s="570"/>
      <c r="O198" s="196"/>
      <c r="P198" s="280"/>
      <c r="Q198" s="274"/>
      <c r="R198" s="274"/>
      <c r="S198" s="283"/>
    </row>
    <row r="199" spans="1:19" s="273" customFormat="1" ht="12.75" customHeight="1" x14ac:dyDescent="0.2">
      <c r="A199" s="183"/>
      <c r="B199" s="38"/>
      <c r="C199" s="38"/>
      <c r="D199" s="12"/>
      <c r="E199" s="12"/>
      <c r="F199" s="931" t="str">
        <f>Translations!$B$264</f>
        <v>Detalii suplimentare privind orice abatere de la ierarhie</v>
      </c>
      <c r="G199" s="931"/>
      <c r="H199" s="931"/>
      <c r="I199" s="931"/>
      <c r="J199" s="931"/>
      <c r="K199" s="931"/>
      <c r="L199" s="931"/>
      <c r="M199" s="931"/>
      <c r="N199" s="931"/>
      <c r="O199" s="196"/>
      <c r="P199" s="280"/>
      <c r="Q199" s="274"/>
      <c r="R199" s="274"/>
      <c r="S199" s="283"/>
    </row>
    <row r="200" spans="1:19" s="273" customFormat="1" ht="25.5" customHeight="1" thickBot="1" x14ac:dyDescent="0.25">
      <c r="A200" s="183"/>
      <c r="B200" s="38"/>
      <c r="C200" s="38"/>
      <c r="D200" s="12"/>
      <c r="E200" s="12"/>
      <c r="F200" s="1023"/>
      <c r="G200" s="1024"/>
      <c r="H200" s="1024"/>
      <c r="I200" s="1024"/>
      <c r="J200" s="1024"/>
      <c r="K200" s="1024"/>
      <c r="L200" s="1024"/>
      <c r="M200" s="1024"/>
      <c r="N200" s="1025"/>
      <c r="O200" s="196"/>
      <c r="P200" s="280"/>
      <c r="Q200" s="274"/>
      <c r="R200" s="274"/>
      <c r="S200" s="305" t="b">
        <f>S197</f>
        <v>0</v>
      </c>
    </row>
    <row r="201" spans="1:19" ht="5.0999999999999996" customHeight="1" x14ac:dyDescent="0.2">
      <c r="B201" s="199"/>
      <c r="C201" s="199"/>
      <c r="D201" s="199"/>
      <c r="E201" s="199"/>
      <c r="F201" s="199"/>
      <c r="G201" s="199"/>
      <c r="H201" s="199"/>
      <c r="I201" s="199"/>
      <c r="J201" s="199"/>
      <c r="K201" s="199"/>
      <c r="L201" s="199"/>
      <c r="M201" s="196"/>
      <c r="N201" s="196"/>
      <c r="O201" s="196"/>
      <c r="P201" s="197"/>
    </row>
    <row r="202" spans="1:19" x14ac:dyDescent="0.2">
      <c r="B202" s="199"/>
      <c r="C202" s="199"/>
      <c r="D202" s="199"/>
      <c r="E202" s="1146" t="str">
        <f>IF(L179=EUConst_Relevant,HYPERLINK(Q202,EUconst_MsgBackToSheetF),"")</f>
        <v/>
      </c>
      <c r="F202" s="1147"/>
      <c r="G202" s="1147"/>
      <c r="H202" s="1147"/>
      <c r="I202" s="1147"/>
      <c r="J202" s="1147"/>
      <c r="K202" s="1147"/>
      <c r="L202" s="1147"/>
      <c r="M202" s="1147"/>
      <c r="N202" s="1148"/>
      <c r="O202" s="196"/>
      <c r="P202" s="210" t="s">
        <v>677</v>
      </c>
      <c r="Q202" s="212" t="str">
        <f>Q181</f>
        <v/>
      </c>
    </row>
    <row r="203" spans="1:19" x14ac:dyDescent="0.2">
      <c r="B203" s="214"/>
      <c r="C203" s="214"/>
      <c r="D203" s="214"/>
      <c r="E203" s="214"/>
      <c r="F203" s="214"/>
      <c r="G203" s="214"/>
      <c r="H203" s="214"/>
      <c r="I203" s="214"/>
      <c r="J203" s="214"/>
      <c r="K203" s="214"/>
      <c r="L203" s="214"/>
      <c r="M203" s="214"/>
      <c r="N203" s="214"/>
      <c r="O203" s="196"/>
    </row>
    <row r="204" spans="1:19" ht="15.75" x14ac:dyDescent="0.25">
      <c r="B204" s="199"/>
      <c r="C204" s="206" t="s">
        <v>686</v>
      </c>
      <c r="D204" s="1150" t="str">
        <f>Translations!$B$428</f>
        <v>CWT (compuși aromatici)</v>
      </c>
      <c r="E204" s="1150"/>
      <c r="F204" s="1150"/>
      <c r="G204" s="1150"/>
      <c r="H204" s="1150"/>
      <c r="I204" s="1150"/>
      <c r="J204" s="1150"/>
      <c r="K204" s="1150"/>
      <c r="L204" s="1150"/>
      <c r="M204" s="1150"/>
      <c r="N204" s="1150"/>
      <c r="O204" s="196"/>
      <c r="P204" s="197"/>
    </row>
    <row r="205" spans="1:19" ht="5.0999999999999996" customHeight="1" x14ac:dyDescent="0.2">
      <c r="B205" s="199"/>
      <c r="C205" s="199"/>
      <c r="D205" s="199"/>
      <c r="E205" s="199"/>
      <c r="F205" s="199"/>
      <c r="G205" s="199"/>
      <c r="H205" s="199"/>
      <c r="I205" s="199"/>
      <c r="J205" s="199"/>
      <c r="K205" s="199"/>
      <c r="L205" s="199"/>
      <c r="M205" s="196"/>
      <c r="N205" s="196"/>
      <c r="O205" s="196"/>
      <c r="P205" s="197"/>
    </row>
    <row r="206" spans="1:19" ht="15" x14ac:dyDescent="0.25">
      <c r="B206" s="199"/>
      <c r="C206" s="207"/>
      <c r="D206" s="1151" t="str">
        <f>Translations!$B$512</f>
        <v>Instrument pentru calcularea nivelurilor activității istorice ale subinstalațiilor de compuși aromatici</v>
      </c>
      <c r="E206" s="1136"/>
      <c r="F206" s="1136"/>
      <c r="G206" s="1136"/>
      <c r="H206" s="1136"/>
      <c r="I206" s="1136"/>
      <c r="J206" s="1136"/>
      <c r="K206" s="1136"/>
      <c r="L206" s="1136"/>
      <c r="M206" s="1136"/>
      <c r="N206" s="1136"/>
      <c r="O206" s="196"/>
      <c r="P206" s="197"/>
    </row>
    <row r="207" spans="1:19" ht="5.0999999999999996" customHeight="1" thickBot="1" x14ac:dyDescent="0.25">
      <c r="B207" s="199"/>
      <c r="C207" s="199"/>
      <c r="D207" s="199"/>
      <c r="E207" s="199"/>
      <c r="F207" s="199"/>
      <c r="G207" s="199"/>
      <c r="H207" s="199"/>
      <c r="I207" s="199"/>
      <c r="J207" s="199"/>
      <c r="K207" s="199"/>
      <c r="L207" s="199"/>
      <c r="M207" s="196"/>
      <c r="N207" s="196"/>
      <c r="O207" s="196"/>
      <c r="P207" s="197"/>
    </row>
    <row r="208" spans="1:19" ht="15.75" thickBot="1" x14ac:dyDescent="0.3">
      <c r="B208" s="199"/>
      <c r="C208" s="199"/>
      <c r="D208" s="209" t="s">
        <v>112</v>
      </c>
      <c r="E208" s="1139" t="str">
        <f>Translations!$B$435</f>
        <v>Aplicabilitatea acestui instrument pentru instalația dumneavoastră:</v>
      </c>
      <c r="F208" s="1139"/>
      <c r="G208" s="1139"/>
      <c r="H208" s="1139"/>
      <c r="I208" s="1139"/>
      <c r="J208" s="1139"/>
      <c r="K208" s="1140"/>
      <c r="L208" s="1141" t="str">
        <f>IF(CNTR_ExistSubInstEntries,IF(COUNTIF(CNTR_SubInstListNames,INDEX(EUconst_BMlistNames,MATCH(Q208,EUconst_BMlistMainNumberOfBM,0)))&gt;0,EUConst_Relevant,EUConst_NotRelevant),"")</f>
        <v/>
      </c>
      <c r="M208" s="1142"/>
      <c r="N208" s="1143"/>
      <c r="O208" s="196"/>
      <c r="P208" s="210" t="s">
        <v>676</v>
      </c>
      <c r="Q208" s="211">
        <v>43</v>
      </c>
      <c r="S208" s="350" t="b">
        <f>L208=EUConst_NotRelevant</f>
        <v>0</v>
      </c>
    </row>
    <row r="209" spans="1:19" x14ac:dyDescent="0.2">
      <c r="B209" s="199"/>
      <c r="C209" s="199"/>
      <c r="D209" s="208"/>
      <c r="E209" s="1144" t="str">
        <f>Translations!$B$436</f>
        <v>Acest mesaj este generat automat pe baza datelor introduse în foaia „C_InstallationDescription”, secțiunea C.I.</v>
      </c>
      <c r="F209" s="1145"/>
      <c r="G209" s="1145"/>
      <c r="H209" s="1145"/>
      <c r="I209" s="1145"/>
      <c r="J209" s="1145"/>
      <c r="K209" s="1145"/>
      <c r="L209" s="1145"/>
      <c r="M209" s="1145"/>
      <c r="N209" s="1145"/>
      <c r="O209" s="196"/>
      <c r="P209" s="197"/>
    </row>
    <row r="210" spans="1:19" x14ac:dyDescent="0.2">
      <c r="B210" s="199"/>
      <c r="C210" s="199"/>
      <c r="D210" s="199"/>
      <c r="E210" s="1146" t="str">
        <f>IF(L208=EUConst_Relevant,HYPERLINK(Q210,EUconst_MsgBackToSheetF),"")</f>
        <v/>
      </c>
      <c r="F210" s="1147"/>
      <c r="G210" s="1147"/>
      <c r="H210" s="1147"/>
      <c r="I210" s="1147"/>
      <c r="J210" s="1147"/>
      <c r="K210" s="1147"/>
      <c r="L210" s="1147"/>
      <c r="M210" s="1147"/>
      <c r="N210" s="1148"/>
      <c r="O210" s="196"/>
      <c r="P210" s="210" t="s">
        <v>677</v>
      </c>
      <c r="Q210" s="212" t="str">
        <f>IF(ISNUMBER(MATCH(Q208,CNTR_SubInstListBMnumbers,0)),"#JUMP_F"&amp;MATCH(Q208,CNTR_SubInstListBMnumbers,0),"")</f>
        <v/>
      </c>
    </row>
    <row r="211" spans="1:19" ht="5.0999999999999996" customHeight="1" x14ac:dyDescent="0.2">
      <c r="B211" s="199"/>
      <c r="C211" s="199"/>
      <c r="D211" s="199"/>
      <c r="E211" s="199"/>
      <c r="F211" s="199"/>
      <c r="G211" s="199"/>
      <c r="H211" s="199"/>
      <c r="I211" s="199"/>
      <c r="J211" s="199"/>
      <c r="K211" s="199"/>
      <c r="L211" s="199"/>
      <c r="M211" s="196"/>
      <c r="N211" s="196"/>
      <c r="O211" s="196"/>
      <c r="P211" s="197"/>
    </row>
    <row r="212" spans="1:19" x14ac:dyDescent="0.2">
      <c r="B212" s="199"/>
      <c r="C212" s="199"/>
      <c r="D212" s="209" t="s">
        <v>113</v>
      </c>
      <c r="E212" s="1139" t="str">
        <f>Translations!$B$437</f>
        <v>Date privind funcția CWT</v>
      </c>
      <c r="F212" s="1136"/>
      <c r="G212" s="1136"/>
      <c r="H212" s="1136"/>
      <c r="I212" s="1136"/>
      <c r="J212" s="1136"/>
      <c r="K212" s="1136"/>
      <c r="L212" s="1136"/>
      <c r="M212" s="1136"/>
      <c r="N212" s="1136"/>
      <c r="O212" s="196"/>
      <c r="P212" s="197"/>
    </row>
    <row r="213" spans="1:19" s="273" customFormat="1" ht="12.75" customHeight="1" x14ac:dyDescent="0.2">
      <c r="A213" s="183"/>
      <c r="B213" s="38"/>
      <c r="C213" s="38"/>
      <c r="D213" s="564"/>
      <c r="E213" s="900" t="str">
        <f>Translations!$B$438</f>
        <v>Vă rugăm să selectați mai jos sursa de date utilizată pentru cantitățile de componente de alimentare suplimentare în conformitate cu secțiunea 4.4 din anexa VII la FAR.</v>
      </c>
      <c r="F213" s="901"/>
      <c r="G213" s="901"/>
      <c r="H213" s="901"/>
      <c r="I213" s="901"/>
      <c r="J213" s="901"/>
      <c r="K213" s="901"/>
      <c r="L213" s="901"/>
      <c r="M213" s="901"/>
      <c r="N213" s="901"/>
      <c r="O213" s="196"/>
      <c r="P213" s="274"/>
      <c r="Q213" s="274"/>
      <c r="R213" s="274"/>
      <c r="S213" s="274"/>
    </row>
    <row r="214" spans="1:19" s="273" customFormat="1" ht="25.5" customHeight="1" x14ac:dyDescent="0.2">
      <c r="A214" s="183"/>
      <c r="B214" s="38"/>
      <c r="C214" s="38"/>
      <c r="D214" s="564"/>
      <c r="E214" s="900"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F214" s="901"/>
      <c r="G214" s="901"/>
      <c r="H214" s="901"/>
      <c r="I214" s="901"/>
      <c r="J214" s="901"/>
      <c r="K214" s="901"/>
      <c r="L214" s="901"/>
      <c r="M214" s="901"/>
      <c r="N214" s="901"/>
      <c r="O214" s="196"/>
      <c r="P214" s="274"/>
      <c r="Q214" s="274"/>
      <c r="R214" s="274"/>
      <c r="S214" s="274"/>
    </row>
    <row r="215" spans="1:19" x14ac:dyDescent="0.2">
      <c r="B215" s="199"/>
      <c r="C215" s="199"/>
      <c r="D215" s="208"/>
      <c r="E215" s="1135" t="str">
        <f>Translations!$B$513</f>
        <v>Pentru definirea și limitele fiecărei funcții CWT, a se vedea punctul 2 din anexa II la FAR.</v>
      </c>
      <c r="F215" s="1136"/>
      <c r="G215" s="1136"/>
      <c r="H215" s="1136"/>
      <c r="I215" s="1136"/>
      <c r="J215" s="1136"/>
      <c r="K215" s="1136"/>
      <c r="L215" s="1136"/>
      <c r="M215" s="1136"/>
      <c r="N215" s="1136"/>
      <c r="O215" s="196"/>
      <c r="P215" s="197"/>
    </row>
    <row r="216" spans="1:19" x14ac:dyDescent="0.2">
      <c r="B216" s="199"/>
      <c r="C216" s="199"/>
      <c r="D216" s="208"/>
      <c r="E216" s="1135" t="str">
        <f>Translations!$B$440</f>
        <v>Ca bază, se utilizează următoarele abrevieri:</v>
      </c>
      <c r="F216" s="1136"/>
      <c r="G216" s="1136"/>
      <c r="H216" s="1136"/>
      <c r="I216" s="1136"/>
      <c r="J216" s="1136"/>
      <c r="K216" s="1136"/>
      <c r="L216" s="1136"/>
      <c r="M216" s="1136"/>
      <c r="N216" s="1136"/>
      <c r="O216" s="196"/>
      <c r="P216" s="197"/>
    </row>
    <row r="217" spans="1:19" x14ac:dyDescent="0.2">
      <c r="B217" s="199"/>
      <c r="C217" s="199"/>
      <c r="D217" s="208"/>
      <c r="E217" s="213" t="s">
        <v>679</v>
      </c>
      <c r="F217" s="1135" t="str">
        <f>Translations!$B$441</f>
        <v>Componentă de alimentare proaspătă netă</v>
      </c>
      <c r="G217" s="1136"/>
      <c r="H217" s="1136"/>
      <c r="I217" s="1136"/>
      <c r="J217" s="1136"/>
      <c r="K217" s="1136"/>
      <c r="L217" s="1136"/>
      <c r="M217" s="1136"/>
      <c r="N217" s="1136"/>
      <c r="O217" s="196"/>
      <c r="P217" s="197"/>
    </row>
    <row r="218" spans="1:19" x14ac:dyDescent="0.2">
      <c r="B218" s="199"/>
      <c r="C218" s="199"/>
      <c r="D218" s="208"/>
      <c r="E218" s="213" t="s">
        <v>681</v>
      </c>
      <c r="F218" s="1135" t="str">
        <f>Translations!$B$443</f>
        <v>Componentă de alimentare pentru produs</v>
      </c>
      <c r="G218" s="1136"/>
      <c r="H218" s="1136"/>
      <c r="I218" s="1136"/>
      <c r="J218" s="1136"/>
      <c r="K218" s="1136"/>
      <c r="L218" s="1136"/>
      <c r="M218" s="1136"/>
      <c r="N218" s="1136"/>
      <c r="O218" s="196"/>
      <c r="P218" s="197"/>
    </row>
    <row r="219" spans="1:19" ht="5.0999999999999996" customHeight="1" x14ac:dyDescent="0.2">
      <c r="B219" s="199"/>
      <c r="C219" s="199"/>
      <c r="D219" s="199"/>
      <c r="E219" s="199"/>
      <c r="F219" s="199"/>
      <c r="G219" s="199"/>
      <c r="H219" s="199"/>
      <c r="I219" s="199"/>
      <c r="J219" s="199"/>
      <c r="K219" s="199"/>
      <c r="L219" s="199"/>
      <c r="M219" s="196"/>
      <c r="N219" s="196"/>
      <c r="O219" s="196"/>
      <c r="P219" s="197"/>
    </row>
    <row r="220" spans="1:19" ht="25.5" customHeight="1" x14ac:dyDescent="0.2">
      <c r="B220" s="214"/>
      <c r="C220" s="214"/>
      <c r="D220" s="214"/>
      <c r="E220" s="1157" t="str">
        <f>Translations!$B$445</f>
        <v>Funcția CWT</v>
      </c>
      <c r="F220" s="1157"/>
      <c r="G220" s="224" t="str">
        <f>Translations!$B$446</f>
        <v>Bază (kt/a)</v>
      </c>
      <c r="H220" s="225" t="str">
        <f>Translations!$B$447</f>
        <v>Factor CWT</v>
      </c>
      <c r="I220" s="967" t="str">
        <f>Translations!$B$254</f>
        <v>Sursa de date</v>
      </c>
      <c r="J220" s="967"/>
      <c r="K220" s="967" t="str">
        <f>Translations!$B$255</f>
        <v>Altă sursă de date (dacă este cazul)</v>
      </c>
      <c r="L220" s="967"/>
      <c r="M220" s="967" t="str">
        <f>Translations!$B$255</f>
        <v>Altă sursă de date (dacă este cazul)</v>
      </c>
      <c r="N220" s="967"/>
      <c r="O220" s="196"/>
    </row>
    <row r="221" spans="1:19" ht="12.75" customHeight="1" x14ac:dyDescent="0.2">
      <c r="B221" s="214"/>
      <c r="C221" s="214"/>
      <c r="D221" s="214"/>
      <c r="E221" s="1152" t="str">
        <f>Translations!$B$514</f>
        <v>Hidrotratarea naftei/benzinei</v>
      </c>
      <c r="F221" s="1152"/>
      <c r="G221" s="215" t="s">
        <v>679</v>
      </c>
      <c r="H221" s="216">
        <v>1.1000000000000001</v>
      </c>
      <c r="I221" s="942"/>
      <c r="J221" s="943"/>
      <c r="K221" s="944"/>
      <c r="L221" s="945"/>
      <c r="M221" s="944"/>
      <c r="N221" s="946"/>
      <c r="O221" s="196"/>
    </row>
    <row r="222" spans="1:19" x14ac:dyDescent="0.2">
      <c r="B222" s="214"/>
      <c r="C222" s="214"/>
      <c r="D222" s="214"/>
      <c r="E222" s="1152" t="str">
        <f>Translations!$B$475</f>
        <v>Extracția compușilor aromatici cu solvenți (ASE)</v>
      </c>
      <c r="F222" s="1152"/>
      <c r="G222" s="215" t="s">
        <v>679</v>
      </c>
      <c r="H222" s="216">
        <v>5.25</v>
      </c>
      <c r="I222" s="942"/>
      <c r="J222" s="943"/>
      <c r="K222" s="944"/>
      <c r="L222" s="945"/>
      <c r="M222" s="944"/>
      <c r="N222" s="946"/>
      <c r="O222" s="196"/>
    </row>
    <row r="223" spans="1:19" x14ac:dyDescent="0.2">
      <c r="B223" s="214"/>
      <c r="C223" s="214"/>
      <c r="D223" s="214"/>
      <c r="E223" s="1152" t="str">
        <f>Translations!$B$477</f>
        <v>TDP/TDA</v>
      </c>
      <c r="F223" s="1152"/>
      <c r="G223" s="215" t="s">
        <v>679</v>
      </c>
      <c r="H223" s="216">
        <v>1.85</v>
      </c>
      <c r="I223" s="942"/>
      <c r="J223" s="943"/>
      <c r="K223" s="944"/>
      <c r="L223" s="945"/>
      <c r="M223" s="944"/>
      <c r="N223" s="946"/>
      <c r="O223" s="196"/>
    </row>
    <row r="224" spans="1:19" x14ac:dyDescent="0.2">
      <c r="B224" s="214"/>
      <c r="C224" s="214"/>
      <c r="D224" s="214"/>
      <c r="E224" s="1152" t="str">
        <f>Translations!$B$476</f>
        <v>Hidrodealchilarea</v>
      </c>
      <c r="F224" s="1152"/>
      <c r="G224" s="215" t="s">
        <v>679</v>
      </c>
      <c r="H224" s="216">
        <v>2.4500000000000002</v>
      </c>
      <c r="I224" s="942"/>
      <c r="J224" s="943"/>
      <c r="K224" s="944"/>
      <c r="L224" s="945"/>
      <c r="M224" s="944"/>
      <c r="N224" s="946"/>
      <c r="O224" s="196"/>
    </row>
    <row r="225" spans="1:19" x14ac:dyDescent="0.2">
      <c r="B225" s="214"/>
      <c r="C225" s="214"/>
      <c r="D225" s="214"/>
      <c r="E225" s="1152" t="str">
        <f>Translations!$B$479</f>
        <v>Izomerizarea xilenului</v>
      </c>
      <c r="F225" s="1152"/>
      <c r="G225" s="215" t="s">
        <v>679</v>
      </c>
      <c r="H225" s="216">
        <v>1.85</v>
      </c>
      <c r="I225" s="942"/>
      <c r="J225" s="943"/>
      <c r="K225" s="944"/>
      <c r="L225" s="945"/>
      <c r="M225" s="944"/>
      <c r="N225" s="946"/>
      <c r="O225" s="196"/>
    </row>
    <row r="226" spans="1:19" x14ac:dyDescent="0.2">
      <c r="B226" s="214"/>
      <c r="C226" s="214"/>
      <c r="D226" s="214"/>
      <c r="E226" s="1152" t="str">
        <f>Translations!$B$480</f>
        <v>Producția de paraxilen</v>
      </c>
      <c r="F226" s="1152"/>
      <c r="G226" s="215" t="s">
        <v>681</v>
      </c>
      <c r="H226" s="216">
        <v>6.4</v>
      </c>
      <c r="I226" s="942"/>
      <c r="J226" s="943"/>
      <c r="K226" s="944"/>
      <c r="L226" s="945"/>
      <c r="M226" s="944"/>
      <c r="N226" s="946"/>
      <c r="O226" s="196"/>
    </row>
    <row r="227" spans="1:19" x14ac:dyDescent="0.2">
      <c r="B227" s="214"/>
      <c r="C227" s="214"/>
      <c r="D227" s="214"/>
      <c r="E227" s="1152" t="str">
        <f>Translations!$B$478</f>
        <v>Producția de ciclohexan</v>
      </c>
      <c r="F227" s="1152"/>
      <c r="G227" s="215" t="s">
        <v>681</v>
      </c>
      <c r="H227" s="216">
        <v>3</v>
      </c>
      <c r="I227" s="942"/>
      <c r="J227" s="943"/>
      <c r="K227" s="944"/>
      <c r="L227" s="945"/>
      <c r="M227" s="944"/>
      <c r="N227" s="946"/>
      <c r="O227" s="196"/>
    </row>
    <row r="228" spans="1:19" x14ac:dyDescent="0.2">
      <c r="B228" s="214"/>
      <c r="C228" s="214"/>
      <c r="D228" s="214"/>
      <c r="E228" s="1152" t="str">
        <f>Translations!$B$485</f>
        <v>Producția de cumen</v>
      </c>
      <c r="F228" s="1152"/>
      <c r="G228" s="215" t="s">
        <v>681</v>
      </c>
      <c r="H228" s="216">
        <v>5</v>
      </c>
      <c r="I228" s="942"/>
      <c r="J228" s="943"/>
      <c r="K228" s="944"/>
      <c r="L228" s="945"/>
      <c r="M228" s="944"/>
      <c r="N228" s="946"/>
      <c r="O228" s="196"/>
    </row>
    <row r="229" spans="1:19" ht="5.0999999999999996" customHeight="1" x14ac:dyDescent="0.2">
      <c r="B229" s="199"/>
      <c r="C229" s="199"/>
      <c r="D229" s="199"/>
      <c r="E229" s="199"/>
      <c r="F229" s="199"/>
      <c r="G229" s="199"/>
      <c r="H229" s="199"/>
      <c r="I229" s="199"/>
      <c r="J229" s="199"/>
      <c r="K229" s="199"/>
      <c r="L229" s="199"/>
      <c r="M229" s="196"/>
      <c r="N229" s="196"/>
      <c r="O229" s="196"/>
      <c r="P229" s="197"/>
    </row>
    <row r="230" spans="1:19" s="273" customFormat="1" ht="12.75" customHeight="1" x14ac:dyDescent="0.2">
      <c r="A230" s="183"/>
      <c r="B230" s="38"/>
      <c r="C230" s="38"/>
      <c r="D230" s="209" t="s">
        <v>114</v>
      </c>
      <c r="E230" s="1139" t="str">
        <f>Translations!$B$504</f>
        <v>Descriere suplimentară</v>
      </c>
      <c r="F230" s="1136"/>
      <c r="G230" s="1136"/>
      <c r="H230" s="1136"/>
      <c r="I230" s="1136"/>
      <c r="J230" s="1136"/>
      <c r="K230" s="1136"/>
      <c r="L230" s="1136"/>
      <c r="M230" s="1136"/>
      <c r="N230" s="1136"/>
      <c r="O230" s="196"/>
      <c r="P230" s="274"/>
      <c r="Q230" s="274"/>
      <c r="R230" s="274"/>
      <c r="S230" s="274"/>
    </row>
    <row r="231" spans="1:19" s="273" customFormat="1" ht="5.0999999999999996" customHeight="1" x14ac:dyDescent="0.2">
      <c r="A231" s="183"/>
      <c r="B231" s="38"/>
      <c r="C231" s="38"/>
      <c r="D231" s="209"/>
      <c r="E231" s="209"/>
      <c r="F231" s="209"/>
      <c r="G231" s="209"/>
      <c r="H231" s="209"/>
      <c r="I231" s="209"/>
      <c r="J231" s="209"/>
      <c r="K231" s="209"/>
      <c r="L231" s="209"/>
      <c r="M231" s="209"/>
      <c r="N231" s="209"/>
      <c r="O231" s="196"/>
      <c r="P231" s="274"/>
      <c r="Q231" s="274"/>
      <c r="R231" s="274"/>
      <c r="S231" s="274"/>
    </row>
    <row r="232" spans="1:19" s="273" customFormat="1" ht="12.75" customHeight="1" x14ac:dyDescent="0.2">
      <c r="A232" s="183"/>
      <c r="B232" s="38"/>
      <c r="C232" s="38"/>
      <c r="D232" s="564"/>
      <c r="E232" s="1153" t="str">
        <f>IF(L208=EUConst_Relevant,HYPERLINK("#" &amp; Q232,EUConst_MsgDescription),"")</f>
        <v/>
      </c>
      <c r="F232" s="1153"/>
      <c r="G232" s="1153"/>
      <c r="H232" s="1153"/>
      <c r="I232" s="1153"/>
      <c r="J232" s="1153"/>
      <c r="K232" s="1153"/>
      <c r="L232" s="1153"/>
      <c r="M232" s="1153"/>
      <c r="N232" s="1153"/>
      <c r="O232" s="196"/>
      <c r="P232" s="24" t="s">
        <v>441</v>
      </c>
      <c r="Q232" s="414" t="str">
        <f>"#"&amp;ADDRESS(ROW($C$10),COLUMN($C$10))</f>
        <v>#$C$10</v>
      </c>
      <c r="R232" s="274"/>
      <c r="S232" s="274"/>
    </row>
    <row r="233" spans="1:19" s="273" customFormat="1" ht="5.0999999999999996" customHeight="1" x14ac:dyDescent="0.2">
      <c r="A233" s="183"/>
      <c r="B233" s="38"/>
      <c r="C233" s="38"/>
      <c r="D233" s="209"/>
      <c r="E233" s="209"/>
      <c r="F233" s="209"/>
      <c r="G233" s="209"/>
      <c r="H233" s="209"/>
      <c r="I233" s="209"/>
      <c r="J233" s="209"/>
      <c r="K233" s="209"/>
      <c r="L233" s="209"/>
      <c r="M233" s="209"/>
      <c r="N233" s="209"/>
      <c r="O233" s="196"/>
      <c r="P233" s="158"/>
      <c r="Q233" s="274"/>
      <c r="R233" s="274"/>
      <c r="S233" s="274"/>
    </row>
    <row r="234" spans="1:19" s="273" customFormat="1" ht="38.25" customHeight="1" x14ac:dyDescent="0.2">
      <c r="A234" s="183"/>
      <c r="B234" s="38"/>
      <c r="C234" s="38"/>
      <c r="D234" s="26"/>
      <c r="E234" s="1051"/>
      <c r="F234" s="1052"/>
      <c r="G234" s="1052"/>
      <c r="H234" s="1052"/>
      <c r="I234" s="1052"/>
      <c r="J234" s="1052"/>
      <c r="K234" s="1052"/>
      <c r="L234" s="1052"/>
      <c r="M234" s="1052"/>
      <c r="N234" s="1053"/>
      <c r="O234" s="196"/>
      <c r="P234" s="274"/>
      <c r="Q234" s="274"/>
      <c r="R234" s="274"/>
      <c r="S234" s="274"/>
    </row>
    <row r="235" spans="1:19" s="273" customFormat="1" ht="5.0999999999999996" customHeight="1" x14ac:dyDescent="0.2">
      <c r="A235" s="183"/>
      <c r="B235" s="38"/>
      <c r="C235" s="38"/>
      <c r="D235" s="564"/>
      <c r="E235" s="38"/>
      <c r="F235" s="38"/>
      <c r="G235" s="38"/>
      <c r="H235" s="38"/>
      <c r="I235" s="38"/>
      <c r="J235" s="38"/>
      <c r="K235" s="38"/>
      <c r="L235" s="38"/>
      <c r="M235" s="38"/>
      <c r="N235" s="38"/>
      <c r="O235" s="196"/>
      <c r="P235" s="274"/>
      <c r="Q235" s="274"/>
      <c r="R235" s="274"/>
      <c r="S235" s="274"/>
    </row>
    <row r="236" spans="1:19" s="273" customFormat="1" ht="12.75" customHeight="1" x14ac:dyDescent="0.2">
      <c r="A236" s="183"/>
      <c r="B236" s="38"/>
      <c r="C236" s="38"/>
      <c r="D236" s="564"/>
      <c r="E236" s="135"/>
      <c r="F236" s="975" t="str">
        <f>Translations!$B$210</f>
        <v>Trimitere la fișierele externe, dacă este cazul</v>
      </c>
      <c r="G236" s="975"/>
      <c r="H236" s="975"/>
      <c r="I236" s="975"/>
      <c r="J236" s="975"/>
      <c r="K236" s="904"/>
      <c r="L236" s="904"/>
      <c r="M236" s="904"/>
      <c r="N236" s="904"/>
      <c r="O236" s="196"/>
      <c r="P236" s="274"/>
      <c r="Q236" s="274"/>
      <c r="R236" s="274"/>
      <c r="S236" s="274"/>
    </row>
    <row r="237" spans="1:19" s="273" customFormat="1" ht="5.0999999999999996" customHeight="1" thickBot="1" x14ac:dyDescent="0.25">
      <c r="A237" s="183"/>
      <c r="B237" s="38"/>
      <c r="C237" s="38"/>
      <c r="D237" s="564"/>
      <c r="E237" s="38"/>
      <c r="F237" s="38"/>
      <c r="G237" s="38"/>
      <c r="H237" s="38"/>
      <c r="I237" s="38"/>
      <c r="J237" s="38"/>
      <c r="K237" s="38"/>
      <c r="L237" s="38"/>
      <c r="M237" s="38"/>
      <c r="N237" s="38"/>
      <c r="O237" s="196"/>
      <c r="P237" s="280"/>
      <c r="Q237" s="274"/>
      <c r="R237" s="274"/>
      <c r="S237" s="274"/>
    </row>
    <row r="238" spans="1:19" s="273" customFormat="1" ht="12.75" customHeight="1" x14ac:dyDescent="0.2">
      <c r="A238" s="183"/>
      <c r="B238" s="38"/>
      <c r="C238" s="38"/>
      <c r="D238" s="209" t="s">
        <v>115</v>
      </c>
      <c r="E238" s="1045" t="str">
        <f>Translations!$B$258</f>
        <v>A fost respectată ordinea ierarhică?</v>
      </c>
      <c r="F238" s="1045"/>
      <c r="G238" s="1045"/>
      <c r="H238" s="1156"/>
      <c r="I238" s="291"/>
      <c r="J238" s="287" t="str">
        <f>Translations!$B$259</f>
        <v xml:space="preserve"> Dacă nu, de ce?</v>
      </c>
      <c r="K238" s="942"/>
      <c r="L238" s="943"/>
      <c r="M238" s="943"/>
      <c r="N238" s="959"/>
      <c r="O238" s="196"/>
      <c r="P238" s="280"/>
      <c r="Q238" s="274"/>
      <c r="R238" s="274"/>
      <c r="S238" s="281" t="b">
        <f>AND(I238&lt;&gt;"",I238=FALSE)</f>
        <v>0</v>
      </c>
    </row>
    <row r="239" spans="1:19" s="273" customFormat="1" ht="5.0999999999999996" customHeight="1" x14ac:dyDescent="0.2">
      <c r="A239" s="183"/>
      <c r="B239" s="38"/>
      <c r="C239" s="38"/>
      <c r="D239" s="38"/>
      <c r="E239" s="570"/>
      <c r="F239" s="570"/>
      <c r="G239" s="570"/>
      <c r="H239" s="570"/>
      <c r="I239" s="570"/>
      <c r="J239" s="570"/>
      <c r="K239" s="570"/>
      <c r="L239" s="570"/>
      <c r="M239" s="570"/>
      <c r="N239" s="570"/>
      <c r="O239" s="196"/>
      <c r="P239" s="280"/>
      <c r="Q239" s="274"/>
      <c r="R239" s="274"/>
      <c r="S239" s="283"/>
    </row>
    <row r="240" spans="1:19" s="273" customFormat="1" ht="12.75" customHeight="1" x14ac:dyDescent="0.2">
      <c r="A240" s="183"/>
      <c r="B240" s="38"/>
      <c r="C240" s="38"/>
      <c r="D240" s="12"/>
      <c r="E240" s="12"/>
      <c r="F240" s="931" t="str">
        <f>Translations!$B$264</f>
        <v>Detalii suplimentare privind orice abatere de la ierarhie</v>
      </c>
      <c r="G240" s="931"/>
      <c r="H240" s="931"/>
      <c r="I240" s="931"/>
      <c r="J240" s="931"/>
      <c r="K240" s="931"/>
      <c r="L240" s="931"/>
      <c r="M240" s="931"/>
      <c r="N240" s="931"/>
      <c r="O240" s="196"/>
      <c r="P240" s="280"/>
      <c r="Q240" s="274"/>
      <c r="R240" s="274"/>
      <c r="S240" s="283"/>
    </row>
    <row r="241" spans="1:19" s="273" customFormat="1" ht="25.5" customHeight="1" thickBot="1" x14ac:dyDescent="0.25">
      <c r="A241" s="183"/>
      <c r="B241" s="38"/>
      <c r="C241" s="38"/>
      <c r="D241" s="12"/>
      <c r="E241" s="12"/>
      <c r="F241" s="1023"/>
      <c r="G241" s="1024"/>
      <c r="H241" s="1024"/>
      <c r="I241" s="1024"/>
      <c r="J241" s="1024"/>
      <c r="K241" s="1024"/>
      <c r="L241" s="1024"/>
      <c r="M241" s="1024"/>
      <c r="N241" s="1025"/>
      <c r="O241" s="196"/>
      <c r="P241" s="280"/>
      <c r="Q241" s="274"/>
      <c r="R241" s="274"/>
      <c r="S241" s="305" t="b">
        <f>S238</f>
        <v>0</v>
      </c>
    </row>
    <row r="242" spans="1:19" ht="5.0999999999999996" customHeight="1" x14ac:dyDescent="0.2">
      <c r="B242" s="199"/>
      <c r="C242" s="199"/>
      <c r="D242" s="199"/>
      <c r="E242" s="199"/>
      <c r="F242" s="199"/>
      <c r="G242" s="199"/>
      <c r="H242" s="199"/>
      <c r="I242" s="199"/>
      <c r="J242" s="199"/>
      <c r="K242" s="199"/>
      <c r="L242" s="199"/>
      <c r="M242" s="196"/>
      <c r="N242" s="214"/>
      <c r="O242" s="196"/>
      <c r="P242" s="197"/>
    </row>
    <row r="243" spans="1:19" x14ac:dyDescent="0.2">
      <c r="B243" s="199"/>
      <c r="C243" s="199"/>
      <c r="D243" s="199"/>
      <c r="E243" s="1146" t="str">
        <f>IF(L208=EUConst_Relevant,HYPERLINK(Q243,EUconst_MsgBackToSheetF),"")</f>
        <v/>
      </c>
      <c r="F243" s="1147"/>
      <c r="G243" s="1147"/>
      <c r="H243" s="1147"/>
      <c r="I243" s="1147"/>
      <c r="J243" s="1147"/>
      <c r="K243" s="1147"/>
      <c r="L243" s="1147"/>
      <c r="M243" s="1147"/>
      <c r="N243" s="1148"/>
      <c r="O243" s="196"/>
      <c r="P243" s="210" t="s">
        <v>677</v>
      </c>
      <c r="Q243" s="212" t="str">
        <f>Q210</f>
        <v/>
      </c>
    </row>
    <row r="244" spans="1:19" x14ac:dyDescent="0.2">
      <c r="B244" s="214"/>
      <c r="C244" s="214"/>
      <c r="D244" s="214"/>
      <c r="E244" s="214"/>
      <c r="F244" s="214"/>
      <c r="G244" s="214"/>
      <c r="H244" s="214"/>
      <c r="I244" s="214"/>
      <c r="J244" s="214"/>
      <c r="K244" s="214"/>
      <c r="L244" s="214"/>
      <c r="M244" s="214"/>
      <c r="N244" s="214"/>
      <c r="O244" s="196"/>
    </row>
    <row r="245" spans="1:19" ht="15.75" x14ac:dyDescent="0.25">
      <c r="B245" s="199"/>
      <c r="C245" s="206" t="s">
        <v>688</v>
      </c>
      <c r="D245" s="1150" t="str">
        <f>Translations!$B$429</f>
        <v>Hidrogen</v>
      </c>
      <c r="E245" s="1150"/>
      <c r="F245" s="1150"/>
      <c r="G245" s="1150"/>
      <c r="H245" s="1150"/>
      <c r="I245" s="1150"/>
      <c r="J245" s="1150"/>
      <c r="K245" s="1150"/>
      <c r="L245" s="1150"/>
      <c r="M245" s="1150"/>
      <c r="N245" s="1150"/>
      <c r="O245" s="196"/>
      <c r="P245" s="197"/>
    </row>
    <row r="246" spans="1:19" ht="5.0999999999999996" customHeight="1" x14ac:dyDescent="0.2">
      <c r="B246" s="199"/>
      <c r="C246" s="199"/>
      <c r="D246" s="199"/>
      <c r="E246" s="199"/>
      <c r="F246" s="199"/>
      <c r="G246" s="199"/>
      <c r="H246" s="199"/>
      <c r="I246" s="199"/>
      <c r="J246" s="199"/>
      <c r="K246" s="199"/>
      <c r="L246" s="199"/>
      <c r="M246" s="196"/>
      <c r="N246" s="196"/>
      <c r="O246" s="196"/>
      <c r="P246" s="197"/>
    </row>
    <row r="247" spans="1:19" ht="15" x14ac:dyDescent="0.25">
      <c r="B247" s="199"/>
      <c r="C247" s="207"/>
      <c r="D247" s="1151" t="str">
        <f>Translations!$B$515</f>
        <v>Instrument pentru calcularea nivelurilor activității istorice ale subinstalațiilor de hidrogen</v>
      </c>
      <c r="E247" s="1136"/>
      <c r="F247" s="1136"/>
      <c r="G247" s="1136"/>
      <c r="H247" s="1136"/>
      <c r="I247" s="1136"/>
      <c r="J247" s="1136"/>
      <c r="K247" s="1136"/>
      <c r="L247" s="1136"/>
      <c r="M247" s="1136"/>
      <c r="N247" s="1136"/>
      <c r="O247" s="196"/>
      <c r="P247" s="197"/>
    </row>
    <row r="248" spans="1:19" ht="5.0999999999999996" customHeight="1" thickBot="1" x14ac:dyDescent="0.25">
      <c r="B248" s="199"/>
      <c r="C248" s="199"/>
      <c r="D248" s="199"/>
      <c r="E248" s="199"/>
      <c r="F248" s="199"/>
      <c r="G248" s="199"/>
      <c r="H248" s="199"/>
      <c r="I248" s="199"/>
      <c r="J248" s="199"/>
      <c r="K248" s="199"/>
      <c r="L248" s="199"/>
      <c r="M248" s="196"/>
      <c r="N248" s="196"/>
      <c r="O248" s="196"/>
      <c r="P248" s="197"/>
    </row>
    <row r="249" spans="1:19" ht="15.75" thickBot="1" x14ac:dyDescent="0.3">
      <c r="B249" s="199"/>
      <c r="C249" s="199"/>
      <c r="D249" s="209" t="s">
        <v>112</v>
      </c>
      <c r="E249" s="1139" t="str">
        <f>Translations!$B$435</f>
        <v>Aplicabilitatea acestui instrument pentru instalația dumneavoastră:</v>
      </c>
      <c r="F249" s="1139"/>
      <c r="G249" s="1139"/>
      <c r="H249" s="1139"/>
      <c r="I249" s="1139"/>
      <c r="J249" s="1139"/>
      <c r="K249" s="1140"/>
      <c r="L249" s="1141" t="str">
        <f>IF(CNTR_ExistSubInstEntries,IF(COUNTIF(CNTR_SubInstListNames,INDEX(EUconst_BMlistNames,MATCH(Q249,EUconst_BMlistMainNumberOfBM,0)))&gt;0,EUConst_Relevant,EUConst_NotRelevant),"")</f>
        <v/>
      </c>
      <c r="M249" s="1142"/>
      <c r="N249" s="1143"/>
      <c r="O249" s="196"/>
      <c r="P249" s="210" t="s">
        <v>676</v>
      </c>
      <c r="Q249" s="211">
        <v>50</v>
      </c>
      <c r="S249" s="350" t="b">
        <f>L249=EUConst_NotRelevant</f>
        <v>0</v>
      </c>
    </row>
    <row r="250" spans="1:19" x14ac:dyDescent="0.2">
      <c r="B250" s="199"/>
      <c r="C250" s="199"/>
      <c r="D250" s="208"/>
      <c r="E250" s="1144" t="str">
        <f>Translations!$B$436</f>
        <v>Acest mesaj este generat automat pe baza datelor introduse în foaia „C_InstallationDescription”, secțiunea C.I.</v>
      </c>
      <c r="F250" s="1145"/>
      <c r="G250" s="1145"/>
      <c r="H250" s="1145"/>
      <c r="I250" s="1145"/>
      <c r="J250" s="1145"/>
      <c r="K250" s="1145"/>
      <c r="L250" s="1145"/>
      <c r="M250" s="1145"/>
      <c r="N250" s="1145"/>
      <c r="O250" s="196"/>
      <c r="P250" s="197"/>
    </row>
    <row r="251" spans="1:19" x14ac:dyDescent="0.2">
      <c r="B251" s="199"/>
      <c r="C251" s="199"/>
      <c r="D251" s="199"/>
      <c r="E251" s="1146" t="str">
        <f>IF(L249=EUConst_Relevant,HYPERLINK(Q251,EUconst_MsgBackToSheetF),"")</f>
        <v/>
      </c>
      <c r="F251" s="1147"/>
      <c r="G251" s="1147"/>
      <c r="H251" s="1147"/>
      <c r="I251" s="1147"/>
      <c r="J251" s="1147"/>
      <c r="K251" s="1147"/>
      <c r="L251" s="1147"/>
      <c r="M251" s="1147"/>
      <c r="N251" s="1148"/>
      <c r="O251" s="196"/>
      <c r="P251" s="210" t="s">
        <v>677</v>
      </c>
      <c r="Q251" s="212" t="str">
        <f>IF(ISNUMBER(MATCH(Q249,CNTR_SubInstListBMnumbers,0)),"#JUMP_F"&amp;MATCH(Q249,CNTR_SubInstListBMnumbers,0),"")</f>
        <v/>
      </c>
    </row>
    <row r="252" spans="1:19" ht="5.0999999999999996" customHeight="1" x14ac:dyDescent="0.2">
      <c r="B252" s="199"/>
      <c r="C252" s="199"/>
      <c r="D252" s="199"/>
      <c r="E252" s="199"/>
      <c r="F252" s="199"/>
      <c r="G252" s="199"/>
      <c r="H252" s="199"/>
      <c r="I252" s="199"/>
      <c r="J252" s="199"/>
      <c r="K252" s="199"/>
      <c r="L252" s="199"/>
      <c r="M252" s="196"/>
      <c r="N252" s="196"/>
      <c r="O252" s="196"/>
      <c r="P252" s="197"/>
    </row>
    <row r="253" spans="1:19" x14ac:dyDescent="0.2">
      <c r="B253" s="199"/>
      <c r="C253" s="199"/>
      <c r="D253" s="209" t="s">
        <v>113</v>
      </c>
      <c r="E253" s="1139" t="str">
        <f>Translations!$B$516</f>
        <v>Fracție volumică de hidrogen VF(H2)</v>
      </c>
      <c r="F253" s="1136"/>
      <c r="G253" s="1136"/>
      <c r="H253" s="1136"/>
      <c r="I253" s="1136"/>
      <c r="J253" s="1136"/>
      <c r="K253" s="1136"/>
      <c r="L253" s="1136"/>
      <c r="M253" s="1136"/>
      <c r="N253" s="1136"/>
      <c r="O253" s="196"/>
      <c r="P253" s="197"/>
    </row>
    <row r="254" spans="1:19" s="273" customFormat="1" ht="12.75" customHeight="1" x14ac:dyDescent="0.2">
      <c r="A254" s="183"/>
      <c r="B254" s="38"/>
      <c r="C254" s="38"/>
      <c r="D254" s="564"/>
      <c r="E254" s="900" t="str">
        <f>Translations!$B$517</f>
        <v>Vă rugăm să selectați mai jos sursa de date utilizată pentru fracția volumică de hidrogen în conformitate cu secțiunea 4.6 din anexa VII la FAR.</v>
      </c>
      <c r="F254" s="901"/>
      <c r="G254" s="901"/>
      <c r="H254" s="901"/>
      <c r="I254" s="901"/>
      <c r="J254" s="901"/>
      <c r="K254" s="901"/>
      <c r="L254" s="901"/>
      <c r="M254" s="901"/>
      <c r="N254" s="901"/>
      <c r="O254" s="196"/>
      <c r="P254" s="274"/>
      <c r="Q254" s="274"/>
      <c r="R254" s="274"/>
      <c r="S254" s="274"/>
    </row>
    <row r="255" spans="1:19" s="273" customFormat="1" ht="25.5" customHeight="1" x14ac:dyDescent="0.2">
      <c r="A255" s="183"/>
      <c r="B255" s="38"/>
      <c r="C255" s="38"/>
      <c r="D255" s="564"/>
      <c r="E255" s="900"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F255" s="901"/>
      <c r="G255" s="901"/>
      <c r="H255" s="901"/>
      <c r="I255" s="901"/>
      <c r="J255" s="901"/>
      <c r="K255" s="901"/>
      <c r="L255" s="901"/>
      <c r="M255" s="901"/>
      <c r="N255" s="901"/>
      <c r="O255" s="196"/>
      <c r="P255" s="274"/>
      <c r="Q255" s="274"/>
      <c r="R255" s="274"/>
      <c r="S255" s="274"/>
    </row>
    <row r="256" spans="1:19" s="295" customFormat="1" ht="25.5" customHeight="1" x14ac:dyDescent="0.2">
      <c r="A256" s="294"/>
      <c r="B256" s="136"/>
      <c r="C256" s="38"/>
      <c r="D256" s="137"/>
      <c r="E256" s="138"/>
      <c r="F256" s="138"/>
      <c r="G256" s="138"/>
      <c r="H256" s="138"/>
      <c r="I256" s="967" t="str">
        <f>Translations!$B$254</f>
        <v>Sursa de date</v>
      </c>
      <c r="J256" s="967"/>
      <c r="K256" s="967" t="str">
        <f>Translations!$B$255</f>
        <v>Altă sursă de date (dacă este cazul)</v>
      </c>
      <c r="L256" s="967"/>
      <c r="M256" s="967" t="str">
        <f>Translations!$B$255</f>
        <v>Altă sursă de date (dacă este cazul)</v>
      </c>
      <c r="N256" s="967"/>
      <c r="O256" s="196"/>
      <c r="P256" s="293"/>
      <c r="Q256" s="293"/>
      <c r="R256" s="293"/>
      <c r="S256" s="293"/>
    </row>
    <row r="257" spans="1:19" s="273" customFormat="1" ht="12.75" customHeight="1" x14ac:dyDescent="0.2">
      <c r="A257" s="183"/>
      <c r="B257" s="38"/>
      <c r="C257" s="38"/>
      <c r="D257" s="27"/>
      <c r="E257" s="135" t="s">
        <v>118</v>
      </c>
      <c r="F257" s="929" t="str">
        <f>Translations!$B$518</f>
        <v>Producția totală de hidrogen</v>
      </c>
      <c r="G257" s="929"/>
      <c r="H257" s="930"/>
      <c r="I257" s="942"/>
      <c r="J257" s="943"/>
      <c r="K257" s="944"/>
      <c r="L257" s="945"/>
      <c r="M257" s="944"/>
      <c r="N257" s="946"/>
      <c r="O257" s="196"/>
      <c r="P257" s="274"/>
      <c r="Q257" s="274"/>
      <c r="R257" s="274"/>
      <c r="S257" s="274"/>
    </row>
    <row r="258" spans="1:19" s="273" customFormat="1" ht="12.75" customHeight="1" x14ac:dyDescent="0.2">
      <c r="A258" s="183"/>
      <c r="B258" s="38"/>
      <c r="C258" s="38"/>
      <c r="D258" s="27"/>
      <c r="E258" s="135" t="s">
        <v>119</v>
      </c>
      <c r="F258" s="929" t="str">
        <f>Translations!$B$519</f>
        <v>Fracție volumică de hidrogen</v>
      </c>
      <c r="G258" s="929"/>
      <c r="H258" s="930"/>
      <c r="I258" s="942"/>
      <c r="J258" s="943"/>
      <c r="K258" s="944"/>
      <c r="L258" s="945"/>
      <c r="M258" s="944"/>
      <c r="N258" s="946"/>
      <c r="O258" s="196"/>
      <c r="P258" s="274"/>
      <c r="Q258" s="274"/>
      <c r="R258" s="274"/>
      <c r="S258" s="274"/>
    </row>
    <row r="259" spans="1:19" s="273" customFormat="1" ht="12.75" customHeight="1" x14ac:dyDescent="0.2">
      <c r="A259" s="183"/>
      <c r="B259" s="38"/>
      <c r="C259" s="38"/>
      <c r="D259" s="27"/>
      <c r="E259" s="135" t="s">
        <v>120</v>
      </c>
      <c r="F259" s="929" t="str">
        <f>Translations!$B$840</f>
        <v>Fracția volumică a monoxidului de carbon</v>
      </c>
      <c r="G259" s="929"/>
      <c r="H259" s="930"/>
      <c r="I259" s="942"/>
      <c r="J259" s="943"/>
      <c r="K259" s="944"/>
      <c r="L259" s="945"/>
      <c r="M259" s="944"/>
      <c r="N259" s="946"/>
      <c r="O259" s="196"/>
      <c r="P259" s="274"/>
      <c r="Q259" s="274"/>
      <c r="R259" s="274"/>
      <c r="S259" s="274"/>
    </row>
    <row r="260" spans="1:19" s="273" customFormat="1" ht="12.75" customHeight="1" x14ac:dyDescent="0.2">
      <c r="A260" s="183"/>
      <c r="B260" s="38"/>
      <c r="C260" s="38"/>
      <c r="D260" s="27"/>
      <c r="E260" s="135" t="s">
        <v>121</v>
      </c>
      <c r="F260" s="929" t="str">
        <f>Translations!$B$841</f>
        <v>Exportul real net de energie termică</v>
      </c>
      <c r="G260" s="929"/>
      <c r="H260" s="930"/>
      <c r="I260" s="942"/>
      <c r="J260" s="943"/>
      <c r="K260" s="944"/>
      <c r="L260" s="945"/>
      <c r="M260" s="944"/>
      <c r="N260" s="946"/>
      <c r="O260" s="196"/>
      <c r="P260" s="274"/>
      <c r="Q260" s="274"/>
      <c r="R260" s="274"/>
      <c r="S260" s="274"/>
    </row>
    <row r="261" spans="1:19" s="273" customFormat="1" ht="12.75" customHeight="1" x14ac:dyDescent="0.2">
      <c r="A261" s="183"/>
      <c r="B261" s="38"/>
      <c r="C261" s="38"/>
      <c r="D261" s="27"/>
      <c r="E261" s="135" t="s">
        <v>122</v>
      </c>
      <c r="F261" s="929" t="str">
        <f>Translations!$B$842</f>
        <v>Emisiile directe reale (cu excepția celor legate de energia termică)</v>
      </c>
      <c r="G261" s="929"/>
      <c r="H261" s="930"/>
      <c r="I261" s="1039"/>
      <c r="J261" s="1039"/>
      <c r="K261" s="1039"/>
      <c r="L261" s="1039"/>
      <c r="M261" s="1039"/>
      <c r="N261" s="1039"/>
      <c r="O261" s="196"/>
      <c r="P261" s="274"/>
      <c r="Q261" s="274"/>
      <c r="R261" s="274"/>
      <c r="S261" s="274"/>
    </row>
    <row r="262" spans="1:19" ht="5.0999999999999996" customHeight="1" x14ac:dyDescent="0.2">
      <c r="B262" s="199"/>
      <c r="C262" s="199"/>
      <c r="D262" s="199"/>
      <c r="E262" s="199"/>
      <c r="F262" s="199"/>
      <c r="G262" s="199"/>
      <c r="H262" s="199"/>
      <c r="I262" s="199"/>
      <c r="J262" s="199"/>
      <c r="K262" s="199"/>
      <c r="L262" s="199"/>
      <c r="M262" s="196"/>
      <c r="N262" s="196"/>
      <c r="O262" s="196"/>
      <c r="P262" s="197"/>
    </row>
    <row r="263" spans="1:19" s="273" customFormat="1" ht="12.75" customHeight="1" x14ac:dyDescent="0.2">
      <c r="A263" s="183"/>
      <c r="B263" s="38"/>
      <c r="C263" s="38"/>
      <c r="D263" s="209" t="s">
        <v>114</v>
      </c>
      <c r="E263" s="1139" t="str">
        <f>Translations!$B$504</f>
        <v>Descriere suplimentară</v>
      </c>
      <c r="F263" s="1136"/>
      <c r="G263" s="1136"/>
      <c r="H263" s="1136"/>
      <c r="I263" s="1136"/>
      <c r="J263" s="1136"/>
      <c r="K263" s="1136"/>
      <c r="L263" s="1136"/>
      <c r="M263" s="1136"/>
      <c r="N263" s="1136"/>
      <c r="O263" s="196"/>
      <c r="P263" s="274"/>
      <c r="Q263" s="274"/>
      <c r="R263" s="274"/>
      <c r="S263" s="274"/>
    </row>
    <row r="264" spans="1:19" s="273" customFormat="1" ht="5.0999999999999996" customHeight="1" x14ac:dyDescent="0.2">
      <c r="A264" s="183"/>
      <c r="B264" s="38"/>
      <c r="C264" s="38"/>
      <c r="D264" s="209"/>
      <c r="E264" s="209"/>
      <c r="F264" s="209"/>
      <c r="G264" s="209"/>
      <c r="H264" s="209"/>
      <c r="I264" s="209"/>
      <c r="J264" s="209"/>
      <c r="K264" s="209"/>
      <c r="L264" s="209"/>
      <c r="M264" s="209"/>
      <c r="N264" s="209"/>
      <c r="O264" s="196"/>
      <c r="P264" s="274"/>
      <c r="Q264" s="274"/>
      <c r="R264" s="274"/>
      <c r="S264" s="274"/>
    </row>
    <row r="265" spans="1:19" s="273" customFormat="1" ht="12.75" customHeight="1" x14ac:dyDescent="0.2">
      <c r="A265" s="183"/>
      <c r="B265" s="38"/>
      <c r="C265" s="38"/>
      <c r="D265" s="564"/>
      <c r="E265" s="1153" t="str">
        <f>IF(L249=EUConst_Relevant,HYPERLINK("#" &amp; Q265,EUConst_MsgDescription),"")</f>
        <v/>
      </c>
      <c r="F265" s="1153"/>
      <c r="G265" s="1153"/>
      <c r="H265" s="1153"/>
      <c r="I265" s="1153"/>
      <c r="J265" s="1153"/>
      <c r="K265" s="1153"/>
      <c r="L265" s="1153"/>
      <c r="M265" s="1153"/>
      <c r="N265" s="1153"/>
      <c r="O265" s="196"/>
      <c r="P265" s="24" t="s">
        <v>441</v>
      </c>
      <c r="Q265" s="414" t="str">
        <f>"#"&amp;ADDRESS(ROW($C$10),COLUMN($C$10))</f>
        <v>#$C$10</v>
      </c>
      <c r="R265" s="274"/>
      <c r="S265" s="274"/>
    </row>
    <row r="266" spans="1:19" s="273" customFormat="1" ht="5.0999999999999996" customHeight="1" x14ac:dyDescent="0.2">
      <c r="A266" s="183"/>
      <c r="B266" s="38"/>
      <c r="C266" s="38"/>
      <c r="D266" s="209"/>
      <c r="E266" s="209"/>
      <c r="F266" s="209"/>
      <c r="G266" s="209"/>
      <c r="H266" s="209"/>
      <c r="I266" s="209"/>
      <c r="J266" s="209"/>
      <c r="K266" s="209"/>
      <c r="L266" s="209"/>
      <c r="M266" s="209"/>
      <c r="N266" s="209"/>
      <c r="O266" s="196"/>
      <c r="P266" s="158"/>
      <c r="Q266" s="274"/>
      <c r="R266" s="274"/>
      <c r="S266" s="274"/>
    </row>
    <row r="267" spans="1:19" s="273" customFormat="1" ht="38.25" customHeight="1" x14ac:dyDescent="0.2">
      <c r="A267" s="183"/>
      <c r="B267" s="38"/>
      <c r="C267" s="38"/>
      <c r="D267" s="26"/>
      <c r="E267" s="1051"/>
      <c r="F267" s="1052"/>
      <c r="G267" s="1052"/>
      <c r="H267" s="1052"/>
      <c r="I267" s="1052"/>
      <c r="J267" s="1052"/>
      <c r="K267" s="1052"/>
      <c r="L267" s="1052"/>
      <c r="M267" s="1052"/>
      <c r="N267" s="1053"/>
      <c r="O267" s="196"/>
      <c r="P267" s="274"/>
      <c r="Q267" s="274"/>
      <c r="R267" s="274"/>
      <c r="S267" s="274"/>
    </row>
    <row r="268" spans="1:19" s="273" customFormat="1" ht="5.0999999999999996" customHeight="1" x14ac:dyDescent="0.2">
      <c r="A268" s="183"/>
      <c r="B268" s="38"/>
      <c r="C268" s="38"/>
      <c r="D268" s="564"/>
      <c r="E268" s="38"/>
      <c r="F268" s="38"/>
      <c r="G268" s="38"/>
      <c r="H268" s="38"/>
      <c r="I268" s="38"/>
      <c r="J268" s="38"/>
      <c r="K268" s="38"/>
      <c r="L268" s="38"/>
      <c r="M268" s="38"/>
      <c r="N268" s="38"/>
      <c r="O268" s="196"/>
      <c r="P268" s="274"/>
      <c r="Q268" s="274"/>
      <c r="R268" s="274"/>
      <c r="S268" s="274"/>
    </row>
    <row r="269" spans="1:19" s="273" customFormat="1" ht="12.75" customHeight="1" x14ac:dyDescent="0.2">
      <c r="A269" s="183"/>
      <c r="B269" s="38"/>
      <c r="C269" s="38"/>
      <c r="D269" s="564"/>
      <c r="E269" s="135"/>
      <c r="F269" s="975" t="str">
        <f>Translations!$B$210</f>
        <v>Trimitere la fișierele externe, dacă este cazul</v>
      </c>
      <c r="G269" s="975"/>
      <c r="H269" s="975"/>
      <c r="I269" s="975"/>
      <c r="J269" s="975"/>
      <c r="K269" s="904"/>
      <c r="L269" s="904"/>
      <c r="M269" s="904"/>
      <c r="N269" s="904"/>
      <c r="O269" s="196"/>
      <c r="P269" s="274"/>
      <c r="Q269" s="274"/>
      <c r="R269" s="274"/>
      <c r="S269" s="274"/>
    </row>
    <row r="270" spans="1:19" s="273" customFormat="1" ht="5.0999999999999996" customHeight="1" thickBot="1" x14ac:dyDescent="0.25">
      <c r="A270" s="183"/>
      <c r="B270" s="38"/>
      <c r="C270" s="38"/>
      <c r="D270" s="564"/>
      <c r="E270" s="38"/>
      <c r="F270" s="38"/>
      <c r="G270" s="38"/>
      <c r="H270" s="38"/>
      <c r="I270" s="38"/>
      <c r="J270" s="38"/>
      <c r="K270" s="38"/>
      <c r="L270" s="38"/>
      <c r="M270" s="38"/>
      <c r="N270" s="38"/>
      <c r="O270" s="196"/>
      <c r="P270" s="280"/>
      <c r="Q270" s="274"/>
      <c r="R270" s="274"/>
      <c r="S270" s="274"/>
    </row>
    <row r="271" spans="1:19" s="273" customFormat="1" ht="12.75" customHeight="1" x14ac:dyDescent="0.2">
      <c r="A271" s="183"/>
      <c r="B271" s="38"/>
      <c r="C271" s="38"/>
      <c r="D271" s="209" t="s">
        <v>115</v>
      </c>
      <c r="E271" s="1045" t="str">
        <f>Translations!$B$258</f>
        <v>A fost respectată ordinea ierarhică?</v>
      </c>
      <c r="F271" s="1045"/>
      <c r="G271" s="1045"/>
      <c r="H271" s="1156"/>
      <c r="I271" s="291"/>
      <c r="J271" s="287" t="str">
        <f>Translations!$B$259</f>
        <v xml:space="preserve"> Dacă nu, de ce?</v>
      </c>
      <c r="K271" s="942"/>
      <c r="L271" s="943"/>
      <c r="M271" s="943"/>
      <c r="N271" s="959"/>
      <c r="O271" s="196"/>
      <c r="P271" s="280"/>
      <c r="Q271" s="274"/>
      <c r="R271" s="274"/>
      <c r="S271" s="281" t="b">
        <f>AND(I271&lt;&gt;"",I271=FALSE)</f>
        <v>0</v>
      </c>
    </row>
    <row r="272" spans="1:19" s="273" customFormat="1" ht="5.0999999999999996" customHeight="1" x14ac:dyDescent="0.2">
      <c r="A272" s="183"/>
      <c r="B272" s="38"/>
      <c r="C272" s="38"/>
      <c r="D272" s="38"/>
      <c r="E272" s="570"/>
      <c r="F272" s="570"/>
      <c r="G272" s="570"/>
      <c r="H272" s="570"/>
      <c r="I272" s="570"/>
      <c r="J272" s="570"/>
      <c r="K272" s="570"/>
      <c r="L272" s="570"/>
      <c r="M272" s="570"/>
      <c r="N272" s="570"/>
      <c r="O272" s="196"/>
      <c r="P272" s="280"/>
      <c r="Q272" s="274"/>
      <c r="R272" s="274"/>
      <c r="S272" s="283"/>
    </row>
    <row r="273" spans="1:19" s="273" customFormat="1" ht="12.75" customHeight="1" x14ac:dyDescent="0.2">
      <c r="A273" s="183"/>
      <c r="B273" s="38"/>
      <c r="C273" s="38"/>
      <c r="D273" s="12"/>
      <c r="E273" s="12"/>
      <c r="F273" s="931" t="str">
        <f>Translations!$B$264</f>
        <v>Detalii suplimentare privind orice abatere de la ierarhie</v>
      </c>
      <c r="G273" s="931"/>
      <c r="H273" s="931"/>
      <c r="I273" s="931"/>
      <c r="J273" s="931"/>
      <c r="K273" s="931"/>
      <c r="L273" s="931"/>
      <c r="M273" s="931"/>
      <c r="N273" s="931"/>
      <c r="O273" s="196"/>
      <c r="P273" s="280"/>
      <c r="Q273" s="274"/>
      <c r="R273" s="274"/>
      <c r="S273" s="283"/>
    </row>
    <row r="274" spans="1:19" s="273" customFormat="1" ht="25.5" customHeight="1" thickBot="1" x14ac:dyDescent="0.25">
      <c r="A274" s="183"/>
      <c r="B274" s="38"/>
      <c r="C274" s="38"/>
      <c r="D274" s="12"/>
      <c r="E274" s="12"/>
      <c r="F274" s="1023"/>
      <c r="G274" s="1024"/>
      <c r="H274" s="1024"/>
      <c r="I274" s="1024"/>
      <c r="J274" s="1024"/>
      <c r="K274" s="1024"/>
      <c r="L274" s="1024"/>
      <c r="M274" s="1024"/>
      <c r="N274" s="1025"/>
      <c r="O274" s="196"/>
      <c r="P274" s="280"/>
      <c r="Q274" s="274"/>
      <c r="R274" s="274"/>
      <c r="S274" s="305" t="b">
        <f>S271</f>
        <v>0</v>
      </c>
    </row>
    <row r="275" spans="1:19" ht="5.0999999999999996" customHeight="1" x14ac:dyDescent="0.2">
      <c r="B275" s="199"/>
      <c r="C275" s="199"/>
      <c r="D275" s="199"/>
      <c r="E275" s="199"/>
      <c r="F275" s="199"/>
      <c r="G275" s="199"/>
      <c r="H275" s="199"/>
      <c r="I275" s="199"/>
      <c r="J275" s="199"/>
      <c r="K275" s="199"/>
      <c r="L275" s="199"/>
      <c r="M275" s="196"/>
      <c r="N275" s="196"/>
      <c r="O275" s="196"/>
      <c r="P275" s="197"/>
    </row>
    <row r="276" spans="1:19" x14ac:dyDescent="0.2">
      <c r="B276" s="199"/>
      <c r="C276" s="199"/>
      <c r="D276" s="199"/>
      <c r="E276" s="1146" t="str">
        <f>IF(L249=EUConst_Relevant,HYPERLINK(Q276,EUconst_MsgBackToSheetF),"")</f>
        <v/>
      </c>
      <c r="F276" s="1147"/>
      <c r="G276" s="1147"/>
      <c r="H276" s="1147"/>
      <c r="I276" s="1147"/>
      <c r="J276" s="1147"/>
      <c r="K276" s="1147"/>
      <c r="L276" s="1147"/>
      <c r="M276" s="1147"/>
      <c r="N276" s="1148"/>
      <c r="O276" s="196"/>
      <c r="P276" s="210" t="s">
        <v>677</v>
      </c>
      <c r="Q276" s="212" t="str">
        <f>Q251</f>
        <v/>
      </c>
    </row>
    <row r="277" spans="1:19" x14ac:dyDescent="0.2">
      <c r="B277" s="214"/>
      <c r="C277" s="214"/>
      <c r="D277" s="214"/>
      <c r="E277" s="214"/>
      <c r="F277" s="214"/>
      <c r="G277" s="214"/>
      <c r="H277" s="214"/>
      <c r="I277" s="214"/>
      <c r="J277" s="214"/>
      <c r="K277" s="214"/>
      <c r="L277" s="214"/>
      <c r="M277" s="214"/>
      <c r="N277" s="214"/>
      <c r="O277" s="196"/>
    </row>
    <row r="278" spans="1:19" ht="15.75" x14ac:dyDescent="0.25">
      <c r="B278" s="199"/>
      <c r="C278" s="206" t="s">
        <v>689</v>
      </c>
      <c r="D278" s="1150" t="str">
        <f>Translations!$B$430</f>
        <v>Gaz de sinteză</v>
      </c>
      <c r="E278" s="1150"/>
      <c r="F278" s="1150"/>
      <c r="G278" s="1150"/>
      <c r="H278" s="1150"/>
      <c r="I278" s="1150"/>
      <c r="J278" s="1150"/>
      <c r="K278" s="1150"/>
      <c r="L278" s="1150"/>
      <c r="M278" s="1150"/>
      <c r="N278" s="1150"/>
      <c r="O278" s="196"/>
      <c r="P278" s="197"/>
    </row>
    <row r="279" spans="1:19" ht="5.0999999999999996" customHeight="1" x14ac:dyDescent="0.2">
      <c r="B279" s="199"/>
      <c r="C279" s="199"/>
      <c r="D279" s="199"/>
      <c r="E279" s="199"/>
      <c r="F279" s="199"/>
      <c r="G279" s="199"/>
      <c r="H279" s="199"/>
      <c r="I279" s="199"/>
      <c r="J279" s="199"/>
      <c r="K279" s="199"/>
      <c r="L279" s="199"/>
      <c r="M279" s="196"/>
      <c r="N279" s="196"/>
      <c r="O279" s="196"/>
      <c r="P279" s="197"/>
    </row>
    <row r="280" spans="1:19" ht="15" x14ac:dyDescent="0.25">
      <c r="B280" s="199"/>
      <c r="C280" s="207"/>
      <c r="D280" s="1151" t="str">
        <f>Translations!$B$520</f>
        <v>Instrument pentru calcularea nivelurilor activității istorice ale subinstalațiilor de gaz de sinteză</v>
      </c>
      <c r="E280" s="1136"/>
      <c r="F280" s="1136"/>
      <c r="G280" s="1136"/>
      <c r="H280" s="1136"/>
      <c r="I280" s="1136"/>
      <c r="J280" s="1136"/>
      <c r="K280" s="1136"/>
      <c r="L280" s="1136"/>
      <c r="M280" s="1136"/>
      <c r="N280" s="1136"/>
      <c r="O280" s="196"/>
      <c r="P280" s="197"/>
    </row>
    <row r="281" spans="1:19" ht="5.0999999999999996" customHeight="1" thickBot="1" x14ac:dyDescent="0.25">
      <c r="B281" s="199"/>
      <c r="C281" s="199"/>
      <c r="D281" s="199"/>
      <c r="E281" s="199"/>
      <c r="F281" s="199"/>
      <c r="G281" s="199"/>
      <c r="H281" s="199"/>
      <c r="I281" s="199"/>
      <c r="J281" s="199"/>
      <c r="K281" s="199"/>
      <c r="L281" s="199"/>
      <c r="M281" s="196"/>
      <c r="N281" s="196"/>
      <c r="O281" s="196"/>
      <c r="P281" s="197"/>
    </row>
    <row r="282" spans="1:19" ht="15.75" thickBot="1" x14ac:dyDescent="0.3">
      <c r="B282" s="199"/>
      <c r="C282" s="199"/>
      <c r="D282" s="209" t="s">
        <v>112</v>
      </c>
      <c r="E282" s="1139" t="str">
        <f>Translations!$B$435</f>
        <v>Aplicabilitatea acestui instrument pentru instalația dumneavoastră:</v>
      </c>
      <c r="F282" s="1139"/>
      <c r="G282" s="1139"/>
      <c r="H282" s="1139"/>
      <c r="I282" s="1139"/>
      <c r="J282" s="1139"/>
      <c r="K282" s="1140"/>
      <c r="L282" s="1141" t="str">
        <f>IF(CNTR_ExistSubInstEntries,IF(COUNTIF(CNTR_SubInstListNames,INDEX(EUconst_BMlistNames,MATCH(Q282,EUconst_BMlistMainNumberOfBM,0)))&gt;0,EUConst_Relevant,EUConst_NotRelevant),"")</f>
        <v/>
      </c>
      <c r="M282" s="1142"/>
      <c r="N282" s="1143"/>
      <c r="O282" s="196"/>
      <c r="P282" s="210" t="s">
        <v>676</v>
      </c>
      <c r="Q282" s="211">
        <v>51</v>
      </c>
      <c r="S282" s="350" t="b">
        <f>L282=EUConst_NotRelevant</f>
        <v>0</v>
      </c>
    </row>
    <row r="283" spans="1:19" x14ac:dyDescent="0.2">
      <c r="B283" s="199"/>
      <c r="C283" s="199"/>
      <c r="D283" s="208"/>
      <c r="E283" s="1144" t="str">
        <f>Translations!$B$436</f>
        <v>Acest mesaj este generat automat pe baza datelor introduse în foaia „C_InstallationDescription”, secțiunea C.I.</v>
      </c>
      <c r="F283" s="1145"/>
      <c r="G283" s="1145"/>
      <c r="H283" s="1145"/>
      <c r="I283" s="1145"/>
      <c r="J283" s="1145"/>
      <c r="K283" s="1145"/>
      <c r="L283" s="1145"/>
      <c r="M283" s="1145"/>
      <c r="N283" s="1145"/>
      <c r="O283" s="196"/>
      <c r="P283" s="197"/>
    </row>
    <row r="284" spans="1:19" x14ac:dyDescent="0.2">
      <c r="B284" s="199"/>
      <c r="C284" s="199"/>
      <c r="D284" s="199"/>
      <c r="E284" s="1146" t="str">
        <f>IF(L282=EUConst_Relevant,HYPERLINK(Q284,EUconst_MsgBackToSheetF),"")</f>
        <v/>
      </c>
      <c r="F284" s="1147"/>
      <c r="G284" s="1147"/>
      <c r="H284" s="1147"/>
      <c r="I284" s="1147"/>
      <c r="J284" s="1147"/>
      <c r="K284" s="1147"/>
      <c r="L284" s="1147"/>
      <c r="M284" s="1147"/>
      <c r="N284" s="1148"/>
      <c r="O284" s="196"/>
      <c r="P284" s="210" t="s">
        <v>677</v>
      </c>
      <c r="Q284" s="212" t="str">
        <f>IF(ISNUMBER(MATCH(Q282,CNTR_SubInstListBMnumbers,0)),"#JUMP_F"&amp;MATCH(Q282,CNTR_SubInstListBMnumbers,0),"")</f>
        <v/>
      </c>
    </row>
    <row r="285" spans="1:19" ht="5.0999999999999996" customHeight="1" x14ac:dyDescent="0.2">
      <c r="B285" s="199"/>
      <c r="C285" s="199"/>
      <c r="D285" s="199"/>
      <c r="E285" s="199"/>
      <c r="F285" s="199"/>
      <c r="G285" s="199"/>
      <c r="H285" s="199"/>
      <c r="I285" s="199"/>
      <c r="J285" s="199"/>
      <c r="K285" s="199"/>
      <c r="L285" s="199"/>
      <c r="M285" s="196"/>
      <c r="N285" s="196"/>
      <c r="O285" s="196"/>
      <c r="P285" s="197"/>
    </row>
    <row r="286" spans="1:19" ht="12.75" customHeight="1" x14ac:dyDescent="0.2">
      <c r="B286" s="199"/>
      <c r="C286" s="199"/>
      <c r="D286" s="209" t="s">
        <v>113</v>
      </c>
      <c r="E286" s="1139" t="str">
        <f>Translations!$B$516</f>
        <v>Fracție volumică de hidrogen VF(H2)</v>
      </c>
      <c r="F286" s="1136"/>
      <c r="G286" s="1136"/>
      <c r="H286" s="1136"/>
      <c r="I286" s="1136"/>
      <c r="J286" s="1136"/>
      <c r="K286" s="1136"/>
      <c r="L286" s="1136"/>
      <c r="M286" s="1136"/>
      <c r="N286" s="1136"/>
      <c r="O286" s="196"/>
      <c r="P286" s="197"/>
    </row>
    <row r="287" spans="1:19" s="273" customFormat="1" ht="12.75" customHeight="1" x14ac:dyDescent="0.2">
      <c r="A287" s="183"/>
      <c r="B287" s="38"/>
      <c r="C287" s="38"/>
      <c r="D287" s="564"/>
      <c r="E287" s="900" t="str">
        <f>Translations!$B$517</f>
        <v>Vă rugăm să selectați mai jos sursa de date utilizată pentru fracția volumică de hidrogen în conformitate cu secțiunea 4.6 din anexa VII la FAR.</v>
      </c>
      <c r="F287" s="901"/>
      <c r="G287" s="901"/>
      <c r="H287" s="901"/>
      <c r="I287" s="901"/>
      <c r="J287" s="901"/>
      <c r="K287" s="901"/>
      <c r="L287" s="901"/>
      <c r="M287" s="901"/>
      <c r="N287" s="901"/>
      <c r="O287" s="196"/>
      <c r="P287" s="274"/>
      <c r="Q287" s="274"/>
      <c r="R287" s="274"/>
      <c r="S287" s="274"/>
    </row>
    <row r="288" spans="1:19" s="273" customFormat="1" ht="25.5" customHeight="1" x14ac:dyDescent="0.2">
      <c r="A288" s="183"/>
      <c r="B288" s="38"/>
      <c r="C288" s="38"/>
      <c r="D288" s="564"/>
      <c r="E288" s="900"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F288" s="901"/>
      <c r="G288" s="901"/>
      <c r="H288" s="901"/>
      <c r="I288" s="901"/>
      <c r="J288" s="901"/>
      <c r="K288" s="901"/>
      <c r="L288" s="901"/>
      <c r="M288" s="901"/>
      <c r="N288" s="901"/>
      <c r="O288" s="196"/>
      <c r="P288" s="274"/>
      <c r="Q288" s="274"/>
      <c r="R288" s="274"/>
      <c r="S288" s="274"/>
    </row>
    <row r="289" spans="1:19" s="295" customFormat="1" ht="25.5" customHeight="1" x14ac:dyDescent="0.2">
      <c r="A289" s="294"/>
      <c r="B289" s="136"/>
      <c r="C289" s="38"/>
      <c r="D289" s="137"/>
      <c r="E289" s="138"/>
      <c r="F289" s="138"/>
      <c r="G289" s="138"/>
      <c r="H289" s="138"/>
      <c r="I289" s="967" t="str">
        <f>Translations!$B$254</f>
        <v>Sursa de date</v>
      </c>
      <c r="J289" s="967"/>
      <c r="K289" s="967" t="str">
        <f>Translations!$B$255</f>
        <v>Altă sursă de date (dacă este cazul)</v>
      </c>
      <c r="L289" s="967"/>
      <c r="M289" s="967" t="str">
        <f>Translations!$B$255</f>
        <v>Altă sursă de date (dacă este cazul)</v>
      </c>
      <c r="N289" s="967"/>
      <c r="O289" s="196"/>
      <c r="P289" s="293"/>
      <c r="Q289" s="293"/>
      <c r="R289" s="293"/>
      <c r="S289" s="293"/>
    </row>
    <row r="290" spans="1:19" s="273" customFormat="1" ht="12.75" customHeight="1" x14ac:dyDescent="0.2">
      <c r="A290" s="183"/>
      <c r="B290" s="38"/>
      <c r="C290" s="38"/>
      <c r="D290" s="27"/>
      <c r="E290" s="135"/>
      <c r="F290" s="929" t="str">
        <f>Translations!$B$521</f>
        <v>Total producție de gaz de sinteză</v>
      </c>
      <c r="G290" s="929"/>
      <c r="H290" s="930"/>
      <c r="I290" s="942"/>
      <c r="J290" s="943"/>
      <c r="K290" s="944"/>
      <c r="L290" s="945"/>
      <c r="M290" s="944"/>
      <c r="N290" s="946"/>
      <c r="O290" s="196"/>
      <c r="P290" s="274"/>
      <c r="Q290" s="274"/>
      <c r="R290" s="274"/>
      <c r="S290" s="274"/>
    </row>
    <row r="291" spans="1:19" s="273" customFormat="1" ht="12.75" customHeight="1" x14ac:dyDescent="0.2">
      <c r="A291" s="183"/>
      <c r="B291" s="38"/>
      <c r="C291" s="38"/>
      <c r="D291" s="27"/>
      <c r="E291" s="135"/>
      <c r="F291" s="929" t="str">
        <f>Translations!$B$507</f>
        <v>Date de compoziție</v>
      </c>
      <c r="G291" s="929"/>
      <c r="H291" s="930"/>
      <c r="I291" s="942"/>
      <c r="J291" s="943"/>
      <c r="K291" s="944"/>
      <c r="L291" s="945"/>
      <c r="M291" s="944"/>
      <c r="N291" s="946"/>
      <c r="O291" s="196"/>
      <c r="P291" s="274"/>
      <c r="Q291" s="274"/>
      <c r="R291" s="274"/>
      <c r="S291" s="274"/>
    </row>
    <row r="292" spans="1:19" ht="5.0999999999999996" customHeight="1" x14ac:dyDescent="0.2">
      <c r="B292" s="199"/>
      <c r="C292" s="199"/>
      <c r="D292" s="199"/>
      <c r="E292" s="199"/>
      <c r="F292" s="199"/>
      <c r="G292" s="199"/>
      <c r="H292" s="199"/>
      <c r="I292" s="199"/>
      <c r="J292" s="199"/>
      <c r="K292" s="199"/>
      <c r="L292" s="199"/>
      <c r="M292" s="196"/>
      <c r="N292" s="196"/>
      <c r="O292" s="196"/>
      <c r="P292" s="197"/>
    </row>
    <row r="293" spans="1:19" s="273" customFormat="1" ht="12.75" customHeight="1" x14ac:dyDescent="0.2">
      <c r="A293" s="183"/>
      <c r="B293" s="38"/>
      <c r="C293" s="38"/>
      <c r="D293" s="209" t="s">
        <v>114</v>
      </c>
      <c r="E293" s="1139" t="str">
        <f>Translations!$B$504</f>
        <v>Descriere suplimentară</v>
      </c>
      <c r="F293" s="1136"/>
      <c r="G293" s="1136"/>
      <c r="H293" s="1136"/>
      <c r="I293" s="1136"/>
      <c r="J293" s="1136"/>
      <c r="K293" s="1136"/>
      <c r="L293" s="1136"/>
      <c r="M293" s="1136"/>
      <c r="N293" s="1136"/>
      <c r="O293" s="196"/>
      <c r="P293" s="274"/>
      <c r="Q293" s="274"/>
      <c r="R293" s="274"/>
      <c r="S293" s="274"/>
    </row>
    <row r="294" spans="1:19" s="273" customFormat="1" ht="5.0999999999999996" customHeight="1" x14ac:dyDescent="0.2">
      <c r="A294" s="183"/>
      <c r="B294" s="38"/>
      <c r="C294" s="38"/>
      <c r="D294" s="209"/>
      <c r="E294" s="209"/>
      <c r="F294" s="209"/>
      <c r="G294" s="209"/>
      <c r="H294" s="209"/>
      <c r="I294" s="209"/>
      <c r="J294" s="209"/>
      <c r="K294" s="209"/>
      <c r="L294" s="209"/>
      <c r="M294" s="209"/>
      <c r="N294" s="209"/>
      <c r="O294" s="196"/>
      <c r="P294" s="274"/>
      <c r="Q294" s="274"/>
      <c r="R294" s="274"/>
      <c r="S294" s="274"/>
    </row>
    <row r="295" spans="1:19" s="273" customFormat="1" ht="12.75" customHeight="1" x14ac:dyDescent="0.2">
      <c r="A295" s="183"/>
      <c r="B295" s="38"/>
      <c r="C295" s="38"/>
      <c r="D295" s="564"/>
      <c r="E295" s="1153" t="str">
        <f>IF(L282=EUConst_Relevant,HYPERLINK("#" &amp; Q295,EUConst_MsgDescription),"")</f>
        <v/>
      </c>
      <c r="F295" s="1153"/>
      <c r="G295" s="1153"/>
      <c r="H295" s="1153"/>
      <c r="I295" s="1153"/>
      <c r="J295" s="1153"/>
      <c r="K295" s="1153"/>
      <c r="L295" s="1153"/>
      <c r="M295" s="1153"/>
      <c r="N295" s="1153"/>
      <c r="O295" s="196"/>
      <c r="P295" s="24" t="s">
        <v>441</v>
      </c>
      <c r="Q295" s="414" t="str">
        <f>"#"&amp;ADDRESS(ROW($C$10),COLUMN($C$10))</f>
        <v>#$C$10</v>
      </c>
      <c r="R295" s="274"/>
      <c r="S295" s="274"/>
    </row>
    <row r="296" spans="1:19" s="273" customFormat="1" ht="5.0999999999999996" customHeight="1" x14ac:dyDescent="0.2">
      <c r="A296" s="183"/>
      <c r="B296" s="38"/>
      <c r="C296" s="38"/>
      <c r="D296" s="209"/>
      <c r="E296" s="209"/>
      <c r="F296" s="209"/>
      <c r="G296" s="209"/>
      <c r="H296" s="209"/>
      <c r="I296" s="209"/>
      <c r="J296" s="209"/>
      <c r="K296" s="209"/>
      <c r="L296" s="209"/>
      <c r="M296" s="209"/>
      <c r="N296" s="209"/>
      <c r="O296" s="196"/>
      <c r="P296" s="158"/>
      <c r="Q296" s="274"/>
      <c r="R296" s="274"/>
      <c r="S296" s="274"/>
    </row>
    <row r="297" spans="1:19" s="273" customFormat="1" ht="38.25" customHeight="1" x14ac:dyDescent="0.2">
      <c r="A297" s="183"/>
      <c r="B297" s="38"/>
      <c r="C297" s="38"/>
      <c r="D297" s="26"/>
      <c r="E297" s="1051"/>
      <c r="F297" s="1052"/>
      <c r="G297" s="1052"/>
      <c r="H297" s="1052"/>
      <c r="I297" s="1052"/>
      <c r="J297" s="1052"/>
      <c r="K297" s="1052"/>
      <c r="L297" s="1052"/>
      <c r="M297" s="1052"/>
      <c r="N297" s="1053"/>
      <c r="O297" s="196"/>
      <c r="P297" s="274"/>
      <c r="Q297" s="274"/>
      <c r="R297" s="274"/>
      <c r="S297" s="274"/>
    </row>
    <row r="298" spans="1:19" s="273" customFormat="1" ht="5.0999999999999996" customHeight="1" x14ac:dyDescent="0.2">
      <c r="A298" s="183"/>
      <c r="B298" s="38"/>
      <c r="C298" s="38"/>
      <c r="D298" s="564"/>
      <c r="E298" s="38"/>
      <c r="F298" s="38"/>
      <c r="G298" s="38"/>
      <c r="H298" s="38"/>
      <c r="I298" s="38"/>
      <c r="J298" s="38"/>
      <c r="K298" s="38"/>
      <c r="L298" s="38"/>
      <c r="M298" s="38"/>
      <c r="N298" s="38"/>
      <c r="O298" s="196"/>
      <c r="P298" s="274"/>
      <c r="Q298" s="274"/>
      <c r="R298" s="274"/>
      <c r="S298" s="274"/>
    </row>
    <row r="299" spans="1:19" s="273" customFormat="1" ht="12.75" customHeight="1" x14ac:dyDescent="0.2">
      <c r="A299" s="183"/>
      <c r="B299" s="38"/>
      <c r="C299" s="38"/>
      <c r="D299" s="564"/>
      <c r="E299" s="135"/>
      <c r="F299" s="975" t="str">
        <f>Translations!$B$210</f>
        <v>Trimitere la fișierele externe, dacă este cazul</v>
      </c>
      <c r="G299" s="975"/>
      <c r="H299" s="975"/>
      <c r="I299" s="975"/>
      <c r="J299" s="975"/>
      <c r="K299" s="904"/>
      <c r="L299" s="904"/>
      <c r="M299" s="904"/>
      <c r="N299" s="904"/>
      <c r="O299" s="196"/>
      <c r="P299" s="274"/>
      <c r="Q299" s="274"/>
      <c r="R299" s="274"/>
      <c r="S299" s="274"/>
    </row>
    <row r="300" spans="1:19" s="273" customFormat="1" ht="5.0999999999999996" customHeight="1" thickBot="1" x14ac:dyDescent="0.25">
      <c r="A300" s="183"/>
      <c r="B300" s="38"/>
      <c r="C300" s="38"/>
      <c r="D300" s="564"/>
      <c r="E300" s="38"/>
      <c r="F300" s="38"/>
      <c r="G300" s="38"/>
      <c r="H300" s="38"/>
      <c r="I300" s="38"/>
      <c r="J300" s="38"/>
      <c r="K300" s="38"/>
      <c r="L300" s="38"/>
      <c r="M300" s="38"/>
      <c r="N300" s="38"/>
      <c r="O300" s="196"/>
      <c r="P300" s="280"/>
      <c r="Q300" s="274"/>
      <c r="R300" s="274"/>
      <c r="S300" s="274"/>
    </row>
    <row r="301" spans="1:19" s="273" customFormat="1" ht="12.75" customHeight="1" x14ac:dyDescent="0.2">
      <c r="A301" s="183"/>
      <c r="B301" s="38"/>
      <c r="C301" s="38"/>
      <c r="D301" s="209" t="s">
        <v>115</v>
      </c>
      <c r="E301" s="1045" t="str">
        <f>Translations!$B$258</f>
        <v>A fost respectată ordinea ierarhică?</v>
      </c>
      <c r="F301" s="1045"/>
      <c r="G301" s="1045"/>
      <c r="H301" s="1156"/>
      <c r="I301" s="291"/>
      <c r="J301" s="287" t="str">
        <f>Translations!$B$259</f>
        <v xml:space="preserve"> Dacă nu, de ce?</v>
      </c>
      <c r="K301" s="942"/>
      <c r="L301" s="943"/>
      <c r="M301" s="943"/>
      <c r="N301" s="959"/>
      <c r="O301" s="196"/>
      <c r="P301" s="280"/>
      <c r="Q301" s="274"/>
      <c r="R301" s="274"/>
      <c r="S301" s="281" t="b">
        <f>AND(I301&lt;&gt;"",I301=FALSE)</f>
        <v>0</v>
      </c>
    </row>
    <row r="302" spans="1:19" s="273" customFormat="1" ht="5.0999999999999996" customHeight="1" x14ac:dyDescent="0.2">
      <c r="A302" s="183"/>
      <c r="B302" s="38"/>
      <c r="C302" s="38"/>
      <c r="D302" s="38"/>
      <c r="E302" s="570"/>
      <c r="F302" s="570"/>
      <c r="G302" s="570"/>
      <c r="H302" s="570"/>
      <c r="I302" s="570"/>
      <c r="J302" s="570"/>
      <c r="K302" s="570"/>
      <c r="L302" s="570"/>
      <c r="M302" s="570"/>
      <c r="N302" s="570"/>
      <c r="O302" s="196"/>
      <c r="P302" s="280"/>
      <c r="Q302" s="274"/>
      <c r="R302" s="274"/>
      <c r="S302" s="283"/>
    </row>
    <row r="303" spans="1:19" s="273" customFormat="1" ht="12.75" customHeight="1" x14ac:dyDescent="0.2">
      <c r="A303" s="183"/>
      <c r="B303" s="38"/>
      <c r="C303" s="38"/>
      <c r="D303" s="12"/>
      <c r="E303" s="12"/>
      <c r="F303" s="931" t="str">
        <f>Translations!$B$264</f>
        <v>Detalii suplimentare privind orice abatere de la ierarhie</v>
      </c>
      <c r="G303" s="931"/>
      <c r="H303" s="931"/>
      <c r="I303" s="931"/>
      <c r="J303" s="931"/>
      <c r="K303" s="931"/>
      <c r="L303" s="931"/>
      <c r="M303" s="931"/>
      <c r="N303" s="931"/>
      <c r="O303" s="196"/>
      <c r="P303" s="280"/>
      <c r="Q303" s="274"/>
      <c r="R303" s="274"/>
      <c r="S303" s="283"/>
    </row>
    <row r="304" spans="1:19" s="273" customFormat="1" ht="25.5" customHeight="1" thickBot="1" x14ac:dyDescent="0.25">
      <c r="A304" s="183"/>
      <c r="B304" s="38"/>
      <c r="C304" s="38"/>
      <c r="D304" s="12"/>
      <c r="E304" s="12"/>
      <c r="F304" s="1023"/>
      <c r="G304" s="1024"/>
      <c r="H304" s="1024"/>
      <c r="I304" s="1024"/>
      <c r="J304" s="1024"/>
      <c r="K304" s="1024"/>
      <c r="L304" s="1024"/>
      <c r="M304" s="1024"/>
      <c r="N304" s="1025"/>
      <c r="O304" s="196"/>
      <c r="P304" s="280"/>
      <c r="Q304" s="274"/>
      <c r="R304" s="274"/>
      <c r="S304" s="305" t="b">
        <f>S301</f>
        <v>0</v>
      </c>
    </row>
    <row r="305" spans="1:19" s="273" customFormat="1" ht="5.0999999999999996" customHeight="1" x14ac:dyDescent="0.2">
      <c r="A305" s="183"/>
      <c r="B305" s="38"/>
      <c r="C305" s="38"/>
      <c r="D305" s="564"/>
      <c r="E305" s="38"/>
      <c r="F305" s="38"/>
      <c r="G305" s="38"/>
      <c r="H305" s="38"/>
      <c r="I305" s="38"/>
      <c r="J305" s="38"/>
      <c r="K305" s="38"/>
      <c r="L305" s="38"/>
      <c r="M305" s="38"/>
      <c r="N305" s="38"/>
      <c r="O305" s="196"/>
      <c r="P305" s="274"/>
      <c r="Q305" s="274"/>
      <c r="R305" s="274"/>
      <c r="S305" s="274"/>
    </row>
    <row r="306" spans="1:19" x14ac:dyDescent="0.2">
      <c r="B306" s="199"/>
      <c r="C306" s="199"/>
      <c r="D306" s="199"/>
      <c r="E306" s="1146" t="str">
        <f>IF(L282=EUConst_Relevant,HYPERLINK(Q306,EUconst_MsgBackToSheetF),"")</f>
        <v/>
      </c>
      <c r="F306" s="1147"/>
      <c r="G306" s="1147"/>
      <c r="H306" s="1147"/>
      <c r="I306" s="1147"/>
      <c r="J306" s="1147"/>
      <c r="K306" s="1147"/>
      <c r="L306" s="1147"/>
      <c r="M306" s="1147"/>
      <c r="N306" s="1148"/>
      <c r="O306" s="196"/>
      <c r="P306" s="210" t="s">
        <v>677</v>
      </c>
      <c r="Q306" s="212" t="str">
        <f>Q284</f>
        <v/>
      </c>
    </row>
    <row r="307" spans="1:19" x14ac:dyDescent="0.2">
      <c r="B307" s="214"/>
      <c r="C307" s="214"/>
      <c r="D307" s="214"/>
      <c r="E307" s="214"/>
      <c r="F307" s="214"/>
      <c r="G307" s="214"/>
      <c r="H307" s="214"/>
      <c r="I307" s="214"/>
      <c r="J307" s="214"/>
      <c r="K307" s="214"/>
      <c r="L307" s="214"/>
      <c r="M307" s="214"/>
      <c r="N307" s="214"/>
      <c r="O307" s="196"/>
    </row>
    <row r="308" spans="1:19" ht="15.75" x14ac:dyDescent="0.25">
      <c r="B308" s="199"/>
      <c r="C308" s="206" t="s">
        <v>690</v>
      </c>
      <c r="D308" s="1150" t="str">
        <f>Translations!$B$431</f>
        <v>Oxid de etilenă/glicoli de etilenă</v>
      </c>
      <c r="E308" s="1150"/>
      <c r="F308" s="1150"/>
      <c r="G308" s="1150"/>
      <c r="H308" s="1150"/>
      <c r="I308" s="1150"/>
      <c r="J308" s="1150"/>
      <c r="K308" s="1150"/>
      <c r="L308" s="1150"/>
      <c r="M308" s="1150"/>
      <c r="N308" s="1150"/>
      <c r="O308" s="196"/>
      <c r="P308" s="197"/>
    </row>
    <row r="309" spans="1:19" ht="5.0999999999999996" customHeight="1" x14ac:dyDescent="0.2">
      <c r="B309" s="199"/>
      <c r="C309" s="199"/>
      <c r="D309" s="199"/>
      <c r="E309" s="199"/>
      <c r="F309" s="199"/>
      <c r="G309" s="199"/>
      <c r="H309" s="199"/>
      <c r="I309" s="199"/>
      <c r="J309" s="199"/>
      <c r="K309" s="199"/>
      <c r="L309" s="199"/>
      <c r="M309" s="196"/>
      <c r="N309" s="196"/>
      <c r="O309" s="196"/>
      <c r="P309" s="197"/>
    </row>
    <row r="310" spans="1:19" ht="15" x14ac:dyDescent="0.25">
      <c r="B310" s="199"/>
      <c r="C310" s="207"/>
      <c r="D310" s="1151" t="str">
        <f>Translations!$B$522</f>
        <v>Instrument pentru calcularea nivelurilor activității istorice ale subinstalațiilor de oxid de etilenă/glicoli de etilenă</v>
      </c>
      <c r="E310" s="1136"/>
      <c r="F310" s="1136"/>
      <c r="G310" s="1136"/>
      <c r="H310" s="1136"/>
      <c r="I310" s="1136"/>
      <c r="J310" s="1136"/>
      <c r="K310" s="1136"/>
      <c r="L310" s="1136"/>
      <c r="M310" s="1136"/>
      <c r="N310" s="1136"/>
      <c r="O310" s="196"/>
      <c r="P310" s="197"/>
    </row>
    <row r="311" spans="1:19" ht="5.0999999999999996" customHeight="1" thickBot="1" x14ac:dyDescent="0.25">
      <c r="B311" s="199"/>
      <c r="C311" s="199"/>
      <c r="D311" s="199"/>
      <c r="E311" s="199"/>
      <c r="F311" s="199"/>
      <c r="G311" s="199"/>
      <c r="H311" s="199"/>
      <c r="I311" s="199"/>
      <c r="J311" s="199"/>
      <c r="K311" s="199"/>
      <c r="L311" s="199"/>
      <c r="M311" s="196"/>
      <c r="N311" s="196"/>
      <c r="O311" s="196"/>
      <c r="P311" s="197"/>
    </row>
    <row r="312" spans="1:19" ht="15.75" thickBot="1" x14ac:dyDescent="0.3">
      <c r="B312" s="199"/>
      <c r="C312" s="199"/>
      <c r="D312" s="209" t="s">
        <v>112</v>
      </c>
      <c r="E312" s="1139" t="str">
        <f>Translations!$B$435</f>
        <v>Aplicabilitatea acestui instrument pentru instalația dumneavoastră:</v>
      </c>
      <c r="F312" s="1139"/>
      <c r="G312" s="1139"/>
      <c r="H312" s="1139"/>
      <c r="I312" s="1139"/>
      <c r="J312" s="1139"/>
      <c r="K312" s="1140"/>
      <c r="L312" s="1141" t="str">
        <f>IF(CNTR_ExistSubInstEntries,IF(COUNTIF(CNTR_SubInstListNames,INDEX(EUconst_BMlistNames,MATCH(Q312,EUconst_BMlistMainNumberOfBM,0)))&gt;0,EUConst_Relevant,EUConst_NotRelevant),"")</f>
        <v/>
      </c>
      <c r="M312" s="1142"/>
      <c r="N312" s="1143"/>
      <c r="O312" s="196"/>
      <c r="P312" s="210" t="s">
        <v>676</v>
      </c>
      <c r="Q312" s="211">
        <v>46</v>
      </c>
      <c r="S312" s="350" t="b">
        <f>L312=EUConst_NotRelevant</f>
        <v>0</v>
      </c>
    </row>
    <row r="313" spans="1:19" x14ac:dyDescent="0.2">
      <c r="B313" s="199"/>
      <c r="C313" s="199"/>
      <c r="D313" s="208"/>
      <c r="E313" s="1144" t="str">
        <f>Translations!$B$436</f>
        <v>Acest mesaj este generat automat pe baza datelor introduse în foaia „C_InstallationDescription”, secțiunea C.I.</v>
      </c>
      <c r="F313" s="1145"/>
      <c r="G313" s="1145"/>
      <c r="H313" s="1145"/>
      <c r="I313" s="1145"/>
      <c r="J313" s="1145"/>
      <c r="K313" s="1145"/>
      <c r="L313" s="1145"/>
      <c r="M313" s="1145"/>
      <c r="N313" s="1145"/>
      <c r="O313" s="196"/>
      <c r="P313" s="197"/>
    </row>
    <row r="314" spans="1:19" x14ac:dyDescent="0.2">
      <c r="B314" s="199"/>
      <c r="C314" s="199"/>
      <c r="D314" s="199"/>
      <c r="E314" s="1146" t="str">
        <f>IF(L312=EUConst_Relevant,HYPERLINK(Q314,EUconst_MsgBackToSheetF),"")</f>
        <v/>
      </c>
      <c r="F314" s="1147"/>
      <c r="G314" s="1147"/>
      <c r="H314" s="1147"/>
      <c r="I314" s="1147"/>
      <c r="J314" s="1147"/>
      <c r="K314" s="1147"/>
      <c r="L314" s="1147"/>
      <c r="M314" s="1147"/>
      <c r="N314" s="1148"/>
      <c r="O314" s="196"/>
      <c r="P314" s="210" t="s">
        <v>677</v>
      </c>
      <c r="Q314" s="212" t="str">
        <f>IF(ISNUMBER(MATCH(Q312,CNTR_SubInstListBMnumbers,0)),"#JUMP_F"&amp;MATCH(Q312,CNTR_SubInstListBMnumbers,0),"")</f>
        <v/>
      </c>
    </row>
    <row r="315" spans="1:19" ht="5.0999999999999996" customHeight="1" x14ac:dyDescent="0.2">
      <c r="B315" s="199"/>
      <c r="C315" s="199"/>
      <c r="D315" s="199"/>
      <c r="E315" s="199"/>
      <c r="F315" s="199"/>
      <c r="G315" s="199"/>
      <c r="H315" s="199"/>
      <c r="I315" s="199"/>
      <c r="J315" s="199"/>
      <c r="K315" s="199"/>
      <c r="L315" s="199"/>
      <c r="M315" s="196"/>
      <c r="N315" s="196"/>
      <c r="O315" s="196"/>
      <c r="P315" s="197"/>
    </row>
    <row r="316" spans="1:19" x14ac:dyDescent="0.2">
      <c r="B316" s="199"/>
      <c r="C316" s="199"/>
      <c r="D316" s="209" t="s">
        <v>113</v>
      </c>
      <c r="E316" s="1139" t="str">
        <f>Translations!$B$523</f>
        <v>Datele de producție pentru oxid și glicoli de etilenă:</v>
      </c>
      <c r="F316" s="1136"/>
      <c r="G316" s="1136"/>
      <c r="H316" s="1136"/>
      <c r="I316" s="1136"/>
      <c r="J316" s="1136"/>
      <c r="K316" s="1136"/>
      <c r="L316" s="1136"/>
      <c r="M316" s="1136"/>
      <c r="N316" s="1136"/>
      <c r="O316" s="196"/>
      <c r="P316" s="197"/>
    </row>
    <row r="317" spans="1:19" s="273" customFormat="1" ht="12.75" customHeight="1" x14ac:dyDescent="0.2">
      <c r="A317" s="183"/>
      <c r="B317" s="38"/>
      <c r="C317" s="38"/>
      <c r="D317" s="564"/>
      <c r="E317" s="900" t="str">
        <f>Translations!$B$438</f>
        <v>Vă rugăm să selectați mai jos sursa de date utilizată pentru cantitățile de componente de alimentare suplimentare în conformitate cu secțiunea 4.4 din anexa VII la FAR.</v>
      </c>
      <c r="F317" s="901"/>
      <c r="G317" s="901"/>
      <c r="H317" s="901"/>
      <c r="I317" s="901"/>
      <c r="J317" s="901"/>
      <c r="K317" s="901"/>
      <c r="L317" s="901"/>
      <c r="M317" s="901"/>
      <c r="N317" s="901"/>
      <c r="O317" s="196"/>
      <c r="P317" s="274"/>
      <c r="Q317" s="274"/>
      <c r="R317" s="274"/>
      <c r="S317" s="274"/>
    </row>
    <row r="318" spans="1:19" s="273" customFormat="1" ht="25.5" customHeight="1" x14ac:dyDescent="0.2">
      <c r="A318" s="183"/>
      <c r="B318" s="38"/>
      <c r="C318" s="38"/>
      <c r="D318" s="564"/>
      <c r="E318" s="900"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F318" s="901"/>
      <c r="G318" s="901"/>
      <c r="H318" s="901"/>
      <c r="I318" s="901"/>
      <c r="J318" s="901"/>
      <c r="K318" s="901"/>
      <c r="L318" s="901"/>
      <c r="M318" s="901"/>
      <c r="N318" s="901"/>
      <c r="O318" s="196"/>
      <c r="P318" s="274"/>
      <c r="Q318" s="274"/>
      <c r="R318" s="274"/>
      <c r="S318" s="274"/>
    </row>
    <row r="319" spans="1:19" s="227" customFormat="1" ht="25.5" customHeight="1" x14ac:dyDescent="0.2">
      <c r="A319" s="222"/>
      <c r="B319" s="223"/>
      <c r="C319" s="223"/>
      <c r="D319" s="229"/>
      <c r="E319" s="230"/>
      <c r="F319" s="223"/>
      <c r="G319" s="231"/>
      <c r="H319" s="232" t="s">
        <v>691</v>
      </c>
      <c r="I319" s="967" t="str">
        <f>Translations!$B$254</f>
        <v>Sursa de date</v>
      </c>
      <c r="J319" s="967"/>
      <c r="K319" s="967" t="str">
        <f>Translations!$B$255</f>
        <v>Altă sursă de date (dacă este cazul)</v>
      </c>
      <c r="L319" s="967"/>
      <c r="M319" s="967" t="str">
        <f>Translations!$B$255</f>
        <v>Altă sursă de date (dacă este cazul)</v>
      </c>
      <c r="N319" s="967"/>
      <c r="O319" s="196"/>
      <c r="P319" s="222"/>
      <c r="Q319" s="222"/>
      <c r="R319" s="222"/>
      <c r="S319" s="222"/>
    </row>
    <row r="320" spans="1:19" ht="12.75" customHeight="1" x14ac:dyDescent="0.2">
      <c r="B320" s="214"/>
      <c r="C320" s="214"/>
      <c r="D320" s="214"/>
      <c r="E320" s="1158" t="str">
        <f>Translations!$B$524</f>
        <v>Oxid de etilenă</v>
      </c>
      <c r="F320" s="1158"/>
      <c r="G320" s="1159"/>
      <c r="H320" s="228">
        <v>0.92600000000000005</v>
      </c>
      <c r="I320" s="942"/>
      <c r="J320" s="943"/>
      <c r="K320" s="944"/>
      <c r="L320" s="945"/>
      <c r="M320" s="944"/>
      <c r="N320" s="946"/>
      <c r="O320" s="196"/>
    </row>
    <row r="321" spans="1:19" ht="12.75" customHeight="1" x14ac:dyDescent="0.2">
      <c r="B321" s="214"/>
      <c r="C321" s="214"/>
      <c r="D321" s="214"/>
      <c r="E321" s="1158" t="str">
        <f>Translations!$B$525</f>
        <v>Monoetilenglicol</v>
      </c>
      <c r="F321" s="1158"/>
      <c r="G321" s="1159"/>
      <c r="H321" s="228">
        <v>0.71699999999999997</v>
      </c>
      <c r="I321" s="942"/>
      <c r="J321" s="943"/>
      <c r="K321" s="944"/>
      <c r="L321" s="945"/>
      <c r="M321" s="944"/>
      <c r="N321" s="946"/>
      <c r="O321" s="196"/>
    </row>
    <row r="322" spans="1:19" ht="12.75" customHeight="1" x14ac:dyDescent="0.2">
      <c r="B322" s="214"/>
      <c r="C322" s="214"/>
      <c r="D322" s="214"/>
      <c r="E322" s="1158" t="str">
        <f>Translations!$B$526</f>
        <v>Dietilenglicol</v>
      </c>
      <c r="F322" s="1158"/>
      <c r="G322" s="1159"/>
      <c r="H322" s="228">
        <v>1.1739999999999999</v>
      </c>
      <c r="I322" s="942"/>
      <c r="J322" s="943"/>
      <c r="K322" s="944"/>
      <c r="L322" s="945"/>
      <c r="M322" s="944"/>
      <c r="N322" s="946"/>
      <c r="O322" s="196"/>
    </row>
    <row r="323" spans="1:19" ht="12.75" customHeight="1" x14ac:dyDescent="0.2">
      <c r="B323" s="214"/>
      <c r="C323" s="214"/>
      <c r="D323" s="214"/>
      <c r="E323" s="1158" t="str">
        <f>Translations!$B$527</f>
        <v>Trietilenglicol</v>
      </c>
      <c r="F323" s="1158"/>
      <c r="G323" s="1159"/>
      <c r="H323" s="228">
        <v>1.429</v>
      </c>
      <c r="I323" s="942"/>
      <c r="J323" s="943"/>
      <c r="K323" s="944"/>
      <c r="L323" s="945"/>
      <c r="M323" s="944"/>
      <c r="N323" s="946"/>
      <c r="O323" s="196"/>
    </row>
    <row r="324" spans="1:19" ht="5.0999999999999996" customHeight="1" x14ac:dyDescent="0.2">
      <c r="B324" s="199"/>
      <c r="C324" s="199"/>
      <c r="D324" s="199"/>
      <c r="E324" s="199"/>
      <c r="F324" s="199"/>
      <c r="G324" s="199"/>
      <c r="H324" s="199"/>
      <c r="I324" s="199"/>
      <c r="J324" s="199"/>
      <c r="K324" s="199"/>
      <c r="L324" s="199"/>
      <c r="M324" s="196"/>
      <c r="N324" s="196"/>
      <c r="O324" s="196"/>
      <c r="P324" s="197"/>
    </row>
    <row r="325" spans="1:19" s="273" customFormat="1" ht="12.75" customHeight="1" x14ac:dyDescent="0.2">
      <c r="A325" s="183"/>
      <c r="B325" s="38"/>
      <c r="C325" s="38"/>
      <c r="D325" s="209" t="s">
        <v>114</v>
      </c>
      <c r="E325" s="1139" t="str">
        <f>Translations!$B$504</f>
        <v>Descriere suplimentară</v>
      </c>
      <c r="F325" s="1136"/>
      <c r="G325" s="1136"/>
      <c r="H325" s="1136"/>
      <c r="I325" s="1136"/>
      <c r="J325" s="1136"/>
      <c r="K325" s="1136"/>
      <c r="L325" s="1136"/>
      <c r="M325" s="1136"/>
      <c r="N325" s="1136"/>
      <c r="O325" s="196"/>
      <c r="P325" s="274"/>
      <c r="Q325" s="274"/>
      <c r="R325" s="274"/>
      <c r="S325" s="274"/>
    </row>
    <row r="326" spans="1:19" s="273" customFormat="1" ht="5.0999999999999996" customHeight="1" x14ac:dyDescent="0.2">
      <c r="A326" s="183"/>
      <c r="B326" s="38"/>
      <c r="C326" s="38"/>
      <c r="D326" s="209"/>
      <c r="E326" s="209"/>
      <c r="F326" s="209"/>
      <c r="G326" s="209"/>
      <c r="H326" s="209"/>
      <c r="I326" s="209"/>
      <c r="J326" s="209"/>
      <c r="K326" s="209"/>
      <c r="L326" s="209"/>
      <c r="M326" s="209"/>
      <c r="N326" s="209"/>
      <c r="O326" s="196"/>
      <c r="P326" s="274"/>
      <c r="Q326" s="274"/>
      <c r="R326" s="274"/>
      <c r="S326" s="274"/>
    </row>
    <row r="327" spans="1:19" s="273" customFormat="1" ht="12.75" customHeight="1" x14ac:dyDescent="0.2">
      <c r="A327" s="183"/>
      <c r="B327" s="38"/>
      <c r="C327" s="38"/>
      <c r="D327" s="564"/>
      <c r="E327" s="1153" t="str">
        <f>IF(L312=EUConst_Relevant,HYPERLINK("#" &amp; Q327,EUConst_MsgDescription),"")</f>
        <v/>
      </c>
      <c r="F327" s="1153"/>
      <c r="G327" s="1153"/>
      <c r="H327" s="1153"/>
      <c r="I327" s="1153"/>
      <c r="J327" s="1153"/>
      <c r="K327" s="1153"/>
      <c r="L327" s="1153"/>
      <c r="M327" s="1153"/>
      <c r="N327" s="1153"/>
      <c r="O327" s="196"/>
      <c r="P327" s="24" t="s">
        <v>441</v>
      </c>
      <c r="Q327" s="414" t="str">
        <f>"#"&amp;ADDRESS(ROW($C$10),COLUMN($C$10))</f>
        <v>#$C$10</v>
      </c>
      <c r="R327" s="274"/>
      <c r="S327" s="274"/>
    </row>
    <row r="328" spans="1:19" s="273" customFormat="1" ht="5.0999999999999996" customHeight="1" x14ac:dyDescent="0.2">
      <c r="A328" s="183"/>
      <c r="B328" s="38"/>
      <c r="C328" s="38"/>
      <c r="D328" s="209"/>
      <c r="E328" s="209"/>
      <c r="F328" s="209"/>
      <c r="G328" s="209"/>
      <c r="H328" s="209"/>
      <c r="I328" s="209"/>
      <c r="J328" s="209"/>
      <c r="K328" s="209"/>
      <c r="L328" s="209"/>
      <c r="M328" s="209"/>
      <c r="N328" s="209"/>
      <c r="O328" s="196"/>
      <c r="P328" s="158"/>
      <c r="Q328" s="274"/>
      <c r="R328" s="274"/>
      <c r="S328" s="274"/>
    </row>
    <row r="329" spans="1:19" s="273" customFormat="1" ht="38.25" customHeight="1" x14ac:dyDescent="0.2">
      <c r="A329" s="183"/>
      <c r="B329" s="38"/>
      <c r="C329" s="38"/>
      <c r="D329" s="26"/>
      <c r="E329" s="1051"/>
      <c r="F329" s="1052"/>
      <c r="G329" s="1052"/>
      <c r="H329" s="1052"/>
      <c r="I329" s="1052"/>
      <c r="J329" s="1052"/>
      <c r="K329" s="1052"/>
      <c r="L329" s="1052"/>
      <c r="M329" s="1052"/>
      <c r="N329" s="1053"/>
      <c r="O329" s="196"/>
      <c r="P329" s="274"/>
      <c r="Q329" s="274"/>
      <c r="R329" s="274"/>
      <c r="S329" s="274"/>
    </row>
    <row r="330" spans="1:19" s="273" customFormat="1" ht="5.0999999999999996" customHeight="1" x14ac:dyDescent="0.2">
      <c r="A330" s="183"/>
      <c r="B330" s="38"/>
      <c r="C330" s="38"/>
      <c r="D330" s="564"/>
      <c r="E330" s="38"/>
      <c r="F330" s="38"/>
      <c r="G330" s="38"/>
      <c r="H330" s="38"/>
      <c r="I330" s="38"/>
      <c r="J330" s="38"/>
      <c r="K330" s="38"/>
      <c r="L330" s="38"/>
      <c r="M330" s="38"/>
      <c r="N330" s="38"/>
      <c r="O330" s="196"/>
      <c r="P330" s="274"/>
      <c r="Q330" s="274"/>
      <c r="R330" s="274"/>
      <c r="S330" s="274"/>
    </row>
    <row r="331" spans="1:19" s="273" customFormat="1" ht="12.75" customHeight="1" x14ac:dyDescent="0.2">
      <c r="A331" s="183"/>
      <c r="B331" s="38"/>
      <c r="C331" s="38"/>
      <c r="D331" s="564"/>
      <c r="E331" s="135"/>
      <c r="F331" s="975" t="str">
        <f>Translations!$B$210</f>
        <v>Trimitere la fișierele externe, dacă este cazul</v>
      </c>
      <c r="G331" s="975"/>
      <c r="H331" s="975"/>
      <c r="I331" s="975"/>
      <c r="J331" s="975"/>
      <c r="K331" s="904"/>
      <c r="L331" s="904"/>
      <c r="M331" s="904"/>
      <c r="N331" s="904"/>
      <c r="O331" s="196"/>
      <c r="P331" s="274"/>
      <c r="Q331" s="274"/>
      <c r="R331" s="274"/>
      <c r="S331" s="274"/>
    </row>
    <row r="332" spans="1:19" s="273" customFormat="1" ht="5.0999999999999996" customHeight="1" thickBot="1" x14ac:dyDescent="0.25">
      <c r="A332" s="183"/>
      <c r="B332" s="38"/>
      <c r="C332" s="38"/>
      <c r="D332" s="564"/>
      <c r="E332" s="38"/>
      <c r="F332" s="38"/>
      <c r="G332" s="38"/>
      <c r="H332" s="38"/>
      <c r="I332" s="38"/>
      <c r="J332" s="38"/>
      <c r="K332" s="38"/>
      <c r="L332" s="38"/>
      <c r="M332" s="38"/>
      <c r="N332" s="38"/>
      <c r="O332" s="196"/>
      <c r="P332" s="280"/>
      <c r="Q332" s="274"/>
      <c r="R332" s="274"/>
      <c r="S332" s="274"/>
    </row>
    <row r="333" spans="1:19" s="273" customFormat="1" ht="12.75" customHeight="1" x14ac:dyDescent="0.2">
      <c r="A333" s="183"/>
      <c r="B333" s="38"/>
      <c r="C333" s="38"/>
      <c r="D333" s="209" t="s">
        <v>115</v>
      </c>
      <c r="E333" s="1045" t="str">
        <f>Translations!$B$258</f>
        <v>A fost respectată ordinea ierarhică?</v>
      </c>
      <c r="F333" s="1045"/>
      <c r="G333" s="1045"/>
      <c r="H333" s="1156"/>
      <c r="I333" s="291"/>
      <c r="J333" s="287" t="str">
        <f>Translations!$B$259</f>
        <v xml:space="preserve"> Dacă nu, de ce?</v>
      </c>
      <c r="K333" s="942"/>
      <c r="L333" s="943"/>
      <c r="M333" s="943"/>
      <c r="N333" s="959"/>
      <c r="O333" s="196"/>
      <c r="P333" s="280"/>
      <c r="Q333" s="274"/>
      <c r="R333" s="274"/>
      <c r="S333" s="281" t="b">
        <f>AND(I333&lt;&gt;"",I333=FALSE)</f>
        <v>0</v>
      </c>
    </row>
    <row r="334" spans="1:19" s="273" customFormat="1" ht="5.0999999999999996" customHeight="1" x14ac:dyDescent="0.2">
      <c r="A334" s="183"/>
      <c r="B334" s="38"/>
      <c r="C334" s="38"/>
      <c r="D334" s="38"/>
      <c r="E334" s="570"/>
      <c r="F334" s="570"/>
      <c r="G334" s="570"/>
      <c r="H334" s="570"/>
      <c r="I334" s="570"/>
      <c r="J334" s="570"/>
      <c r="K334" s="570"/>
      <c r="L334" s="570"/>
      <c r="M334" s="570"/>
      <c r="N334" s="570"/>
      <c r="O334" s="196"/>
      <c r="P334" s="280"/>
      <c r="Q334" s="274"/>
      <c r="R334" s="274"/>
      <c r="S334" s="283"/>
    </row>
    <row r="335" spans="1:19" s="273" customFormat="1" ht="12.75" customHeight="1" x14ac:dyDescent="0.2">
      <c r="A335" s="183"/>
      <c r="B335" s="38"/>
      <c r="C335" s="38"/>
      <c r="D335" s="12"/>
      <c r="E335" s="12"/>
      <c r="F335" s="931" t="str">
        <f>Translations!$B$264</f>
        <v>Detalii suplimentare privind orice abatere de la ierarhie</v>
      </c>
      <c r="G335" s="931"/>
      <c r="H335" s="931"/>
      <c r="I335" s="931"/>
      <c r="J335" s="931"/>
      <c r="K335" s="931"/>
      <c r="L335" s="931"/>
      <c r="M335" s="931"/>
      <c r="N335" s="931"/>
      <c r="O335" s="196"/>
      <c r="P335" s="280"/>
      <c r="Q335" s="274"/>
      <c r="R335" s="274"/>
      <c r="S335" s="283"/>
    </row>
    <row r="336" spans="1:19" s="273" customFormat="1" ht="25.5" customHeight="1" thickBot="1" x14ac:dyDescent="0.25">
      <c r="A336" s="183"/>
      <c r="B336" s="38"/>
      <c r="C336" s="38"/>
      <c r="D336" s="12"/>
      <c r="E336" s="12"/>
      <c r="F336" s="1023"/>
      <c r="G336" s="1024"/>
      <c r="H336" s="1024"/>
      <c r="I336" s="1024"/>
      <c r="J336" s="1024"/>
      <c r="K336" s="1024"/>
      <c r="L336" s="1024"/>
      <c r="M336" s="1024"/>
      <c r="N336" s="1025"/>
      <c r="O336" s="196"/>
      <c r="P336" s="280"/>
      <c r="Q336" s="274"/>
      <c r="R336" s="274"/>
      <c r="S336" s="305" t="b">
        <f>S333</f>
        <v>0</v>
      </c>
    </row>
    <row r="337" spans="1:19" ht="5.0999999999999996" customHeight="1" x14ac:dyDescent="0.2">
      <c r="B337" s="199"/>
      <c r="C337" s="199"/>
      <c r="D337" s="199"/>
      <c r="E337" s="199"/>
      <c r="F337" s="199"/>
      <c r="G337" s="199"/>
      <c r="H337" s="199"/>
      <c r="I337" s="199"/>
      <c r="J337" s="199"/>
      <c r="K337" s="199"/>
      <c r="L337" s="199"/>
      <c r="M337" s="196"/>
      <c r="N337" s="196"/>
      <c r="O337" s="196"/>
      <c r="P337" s="197"/>
    </row>
    <row r="338" spans="1:19" x14ac:dyDescent="0.2">
      <c r="B338" s="199"/>
      <c r="C338" s="199"/>
      <c r="D338" s="199"/>
      <c r="E338" s="1146" t="str">
        <f>IF(L312=EUConst_Relevant,HYPERLINK(Q338,EUconst_MsgBackToSheetF),"")</f>
        <v/>
      </c>
      <c r="F338" s="1147"/>
      <c r="G338" s="1147"/>
      <c r="H338" s="1147"/>
      <c r="I338" s="1147"/>
      <c r="J338" s="1147"/>
      <c r="K338" s="1147"/>
      <c r="L338" s="1147"/>
      <c r="M338" s="1147"/>
      <c r="N338" s="1148"/>
      <c r="O338" s="196"/>
      <c r="P338" s="210" t="s">
        <v>677</v>
      </c>
      <c r="Q338" s="212" t="str">
        <f>Q314</f>
        <v/>
      </c>
    </row>
    <row r="339" spans="1:19" x14ac:dyDescent="0.2">
      <c r="B339" s="214"/>
      <c r="C339" s="214"/>
      <c r="D339" s="214"/>
      <c r="E339" s="214"/>
      <c r="F339" s="214"/>
      <c r="G339" s="214"/>
      <c r="H339" s="214"/>
      <c r="I339" s="214"/>
      <c r="J339" s="214"/>
      <c r="K339" s="214"/>
      <c r="L339" s="214"/>
      <c r="M339" s="214"/>
      <c r="N339" s="214"/>
      <c r="O339" s="196"/>
    </row>
    <row r="340" spans="1:19" ht="15.75" x14ac:dyDescent="0.25">
      <c r="B340" s="199"/>
      <c r="C340" s="206" t="s">
        <v>692</v>
      </c>
      <c r="D340" s="1150" t="str">
        <f>Translations!$B$432</f>
        <v>Clorură de vinil monomer (VCM)</v>
      </c>
      <c r="E340" s="1150"/>
      <c r="F340" s="1150"/>
      <c r="G340" s="1150"/>
      <c r="H340" s="1150"/>
      <c r="I340" s="1150"/>
      <c r="J340" s="1150"/>
      <c r="K340" s="1150"/>
      <c r="L340" s="1150"/>
      <c r="M340" s="1150"/>
      <c r="N340" s="1150"/>
      <c r="O340" s="196"/>
      <c r="P340" s="197"/>
    </row>
    <row r="341" spans="1:19" ht="5.0999999999999996" customHeight="1" x14ac:dyDescent="0.2">
      <c r="B341" s="199"/>
      <c r="C341" s="199"/>
      <c r="D341" s="199"/>
      <c r="E341" s="199"/>
      <c r="F341" s="199"/>
      <c r="G341" s="199"/>
      <c r="H341" s="199"/>
      <c r="I341" s="199"/>
      <c r="J341" s="199"/>
      <c r="K341" s="199"/>
      <c r="L341" s="199"/>
      <c r="M341" s="196"/>
      <c r="N341" s="196"/>
      <c r="O341" s="196"/>
      <c r="P341" s="197"/>
    </row>
    <row r="342" spans="1:19" ht="15" x14ac:dyDescent="0.25">
      <c r="B342" s="199"/>
      <c r="C342" s="207"/>
      <c r="D342" s="1151" t="str">
        <f>Translations!$B$528</f>
        <v>Instrument pentru clorura de vinil monomer: Alocare preliminară (articolul 31 din FAR)</v>
      </c>
      <c r="E342" s="1136"/>
      <c r="F342" s="1136"/>
      <c r="G342" s="1136"/>
      <c r="H342" s="1136"/>
      <c r="I342" s="1136"/>
      <c r="J342" s="1136"/>
      <c r="K342" s="1136"/>
      <c r="L342" s="1136"/>
      <c r="M342" s="1136"/>
      <c r="N342" s="1136"/>
      <c r="O342" s="196"/>
      <c r="P342" s="197"/>
    </row>
    <row r="343" spans="1:19" ht="5.0999999999999996" customHeight="1" thickBot="1" x14ac:dyDescent="0.25">
      <c r="B343" s="199"/>
      <c r="C343" s="199"/>
      <c r="D343" s="199"/>
      <c r="E343" s="199"/>
      <c r="F343" s="199"/>
      <c r="G343" s="199"/>
      <c r="H343" s="199"/>
      <c r="I343" s="199"/>
      <c r="J343" s="199"/>
      <c r="K343" s="199"/>
      <c r="L343" s="199"/>
      <c r="M343" s="196"/>
      <c r="N343" s="196"/>
      <c r="O343" s="196"/>
      <c r="P343" s="197"/>
    </row>
    <row r="344" spans="1:19" ht="15.75" thickBot="1" x14ac:dyDescent="0.3">
      <c r="B344" s="199"/>
      <c r="C344" s="199"/>
      <c r="D344" s="209" t="s">
        <v>112</v>
      </c>
      <c r="E344" s="1139" t="str">
        <f>Translations!$B$435</f>
        <v>Aplicabilitatea acestui instrument pentru instalația dumneavoastră:</v>
      </c>
      <c r="F344" s="1139"/>
      <c r="G344" s="1139"/>
      <c r="H344" s="1139"/>
      <c r="I344" s="1139"/>
      <c r="J344" s="1139"/>
      <c r="K344" s="1140"/>
      <c r="L344" s="1141" t="str">
        <f>IF(CNTR_ExistSubInstEntries,IF(COUNTIF(CNTR_SubInstListNames,INDEX(EUconst_BMlistNames,MATCH(Q344,EUconst_BMlistMainNumberOfBM,0)))&gt;0,EUConst_Relevant,EUConst_NotRelevant),"")</f>
        <v/>
      </c>
      <c r="M344" s="1142"/>
      <c r="N344" s="1143"/>
      <c r="O344" s="196"/>
      <c r="P344" s="210" t="s">
        <v>676</v>
      </c>
      <c r="Q344" s="211">
        <v>47</v>
      </c>
      <c r="S344" s="350" t="b">
        <f>L344=EUConst_NotRelevant</f>
        <v>0</v>
      </c>
    </row>
    <row r="345" spans="1:19" x14ac:dyDescent="0.2">
      <c r="B345" s="199"/>
      <c r="C345" s="199"/>
      <c r="D345" s="208"/>
      <c r="E345" s="1144" t="str">
        <f>Translations!$B$436</f>
        <v>Acest mesaj este generat automat pe baza datelor introduse în foaia „C_InstallationDescription”, secțiunea C.I.</v>
      </c>
      <c r="F345" s="1145"/>
      <c r="G345" s="1145"/>
      <c r="H345" s="1145"/>
      <c r="I345" s="1145"/>
      <c r="J345" s="1145"/>
      <c r="K345" s="1145"/>
      <c r="L345" s="1145"/>
      <c r="M345" s="1145"/>
      <c r="N345" s="1145"/>
      <c r="O345" s="196"/>
      <c r="P345" s="197"/>
    </row>
    <row r="346" spans="1:19" x14ac:dyDescent="0.2">
      <c r="B346" s="199"/>
      <c r="C346" s="199"/>
      <c r="D346" s="199"/>
      <c r="E346" s="1146" t="str">
        <f>IF(L344=EUConst_Relevant,HYPERLINK(Q346,EUconst_MsgBackToSheetF),"")</f>
        <v/>
      </c>
      <c r="F346" s="1147"/>
      <c r="G346" s="1147"/>
      <c r="H346" s="1147"/>
      <c r="I346" s="1147"/>
      <c r="J346" s="1147"/>
      <c r="K346" s="1147"/>
      <c r="L346" s="1147"/>
      <c r="M346" s="1147"/>
      <c r="N346" s="1148"/>
      <c r="O346" s="196"/>
      <c r="P346" s="210" t="s">
        <v>677</v>
      </c>
      <c r="Q346" s="212" t="str">
        <f>IF(ISNUMBER(MATCH(Q344,CNTR_SubInstListBMnumbers,0)),"#JUMP_F"&amp;MATCH(Q344,CNTR_SubInstListBMnumbers,0),"")</f>
        <v/>
      </c>
    </row>
    <row r="347" spans="1:19" ht="5.0999999999999996" customHeight="1" x14ac:dyDescent="0.2">
      <c r="B347" s="199"/>
      <c r="C347" s="199"/>
      <c r="D347" s="199"/>
      <c r="E347" s="199"/>
      <c r="F347" s="199"/>
      <c r="G347" s="199"/>
      <c r="H347" s="199"/>
      <c r="I347" s="199"/>
      <c r="J347" s="199"/>
      <c r="K347" s="199"/>
      <c r="L347" s="199"/>
      <c r="M347" s="196"/>
      <c r="N347" s="196"/>
      <c r="O347" s="196"/>
      <c r="P347" s="197"/>
    </row>
    <row r="348" spans="1:19" x14ac:dyDescent="0.2">
      <c r="B348" s="214"/>
      <c r="C348" s="214"/>
      <c r="D348" s="209" t="s">
        <v>113</v>
      </c>
      <c r="E348" s="1139" t="str">
        <f>Translations!$B$529</f>
        <v>Consumul de căldură din arderea H2</v>
      </c>
      <c r="F348" s="1136"/>
      <c r="G348" s="1136"/>
      <c r="H348" s="1136"/>
      <c r="I348" s="1136"/>
      <c r="J348" s="1136"/>
      <c r="K348" s="1136"/>
      <c r="L348" s="1136"/>
      <c r="M348" s="1136"/>
      <c r="N348" s="1136"/>
      <c r="O348" s="196"/>
    </row>
    <row r="349" spans="1:19" s="273" customFormat="1" ht="12.75" customHeight="1" x14ac:dyDescent="0.2">
      <c r="A349" s="183"/>
      <c r="B349" s="38"/>
      <c r="C349" s="38"/>
      <c r="D349" s="564"/>
      <c r="E349" s="900" t="str">
        <f>Translations!$B$288</f>
        <v>Vă rugăm să selectați mai jos sursa de date utilizată pentru fluxurile de energie, în conformitate cu secțiunea 4.5 din anexa VII la FAR.</v>
      </c>
      <c r="F349" s="901"/>
      <c r="G349" s="901"/>
      <c r="H349" s="901"/>
      <c r="I349" s="901"/>
      <c r="J349" s="901"/>
      <c r="K349" s="901"/>
      <c r="L349" s="901"/>
      <c r="M349" s="901"/>
      <c r="N349" s="901"/>
      <c r="O349" s="196"/>
      <c r="P349" s="274"/>
      <c r="Q349" s="274"/>
      <c r="R349" s="274"/>
      <c r="S349" s="274"/>
    </row>
    <row r="350" spans="1:19" s="273" customFormat="1" ht="25.5" customHeight="1" x14ac:dyDescent="0.2">
      <c r="A350" s="183"/>
      <c r="B350" s="38"/>
      <c r="C350" s="38"/>
      <c r="D350" s="564"/>
      <c r="E350" s="900"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F350" s="901"/>
      <c r="G350" s="901"/>
      <c r="H350" s="901"/>
      <c r="I350" s="901"/>
      <c r="J350" s="901"/>
      <c r="K350" s="901"/>
      <c r="L350" s="901"/>
      <c r="M350" s="901"/>
      <c r="N350" s="901"/>
      <c r="O350" s="196"/>
      <c r="P350" s="274"/>
      <c r="Q350" s="274"/>
      <c r="R350" s="274"/>
      <c r="S350" s="274"/>
    </row>
    <row r="351" spans="1:19" s="273" customFormat="1" ht="25.5" customHeight="1" x14ac:dyDescent="0.2">
      <c r="A351" s="183"/>
      <c r="B351" s="38"/>
      <c r="C351" s="38"/>
      <c r="D351" s="38"/>
      <c r="E351" s="38"/>
      <c r="F351" s="38"/>
      <c r="G351" s="38"/>
      <c r="H351" s="38"/>
      <c r="I351" s="967" t="str">
        <f>Translations!$B$254</f>
        <v>Sursa de date</v>
      </c>
      <c r="J351" s="967"/>
      <c r="K351" s="967" t="str">
        <f>Translations!$B$255</f>
        <v>Altă sursă de date (dacă este cazul)</v>
      </c>
      <c r="L351" s="967"/>
      <c r="M351" s="967" t="str">
        <f>Translations!$B$255</f>
        <v>Altă sursă de date (dacă este cazul)</v>
      </c>
      <c r="N351" s="967"/>
      <c r="O351" s="196"/>
      <c r="P351" s="280"/>
      <c r="Q351" s="274"/>
      <c r="R351" s="274"/>
      <c r="S351" s="274"/>
    </row>
    <row r="352" spans="1:19" s="273" customFormat="1" ht="12.75" customHeight="1" x14ac:dyDescent="0.2">
      <c r="A352" s="183"/>
      <c r="B352" s="38"/>
      <c r="C352" s="38"/>
      <c r="D352" s="564"/>
      <c r="E352" s="135"/>
      <c r="F352" s="929" t="str">
        <f>Translations!$B$530</f>
        <v>Cuantificarea căldurii rezultate din H2</v>
      </c>
      <c r="G352" s="929"/>
      <c r="H352" s="930"/>
      <c r="I352" s="942"/>
      <c r="J352" s="943"/>
      <c r="K352" s="944"/>
      <c r="L352" s="945"/>
      <c r="M352" s="944"/>
      <c r="N352" s="946"/>
      <c r="O352" s="196"/>
      <c r="P352" s="274"/>
      <c r="Q352" s="274"/>
      <c r="R352" s="274"/>
      <c r="S352" s="274"/>
    </row>
    <row r="353" spans="1:19" ht="5.0999999999999996" customHeight="1" x14ac:dyDescent="0.2">
      <c r="B353" s="199"/>
      <c r="C353" s="199"/>
      <c r="D353" s="199"/>
      <c r="E353" s="199"/>
      <c r="F353" s="199"/>
      <c r="G353" s="199"/>
      <c r="H353" s="199"/>
      <c r="I353" s="199"/>
      <c r="J353" s="199"/>
      <c r="K353" s="199"/>
      <c r="L353" s="199"/>
      <c r="M353" s="196"/>
      <c r="N353" s="196"/>
      <c r="O353" s="196"/>
      <c r="P353" s="197"/>
    </row>
    <row r="354" spans="1:19" s="273" customFormat="1" ht="12.75" customHeight="1" x14ac:dyDescent="0.2">
      <c r="A354" s="183"/>
      <c r="B354" s="38"/>
      <c r="C354" s="38"/>
      <c r="D354" s="209" t="s">
        <v>114</v>
      </c>
      <c r="E354" s="1139" t="str">
        <f>Translations!$B$504</f>
        <v>Descriere suplimentară</v>
      </c>
      <c r="F354" s="1136"/>
      <c r="G354" s="1136"/>
      <c r="H354" s="1136"/>
      <c r="I354" s="1136"/>
      <c r="J354" s="1136"/>
      <c r="K354" s="1136"/>
      <c r="L354" s="1136"/>
      <c r="M354" s="1136"/>
      <c r="N354" s="1136"/>
      <c r="O354" s="196"/>
      <c r="P354" s="274"/>
      <c r="Q354" s="274"/>
      <c r="R354" s="274"/>
      <c r="S354" s="274"/>
    </row>
    <row r="355" spans="1:19" s="273" customFormat="1" ht="5.0999999999999996" customHeight="1" x14ac:dyDescent="0.2">
      <c r="A355" s="183"/>
      <c r="B355" s="38"/>
      <c r="C355" s="38"/>
      <c r="D355" s="209"/>
      <c r="E355" s="209"/>
      <c r="F355" s="209"/>
      <c r="G355" s="209"/>
      <c r="H355" s="209"/>
      <c r="I355" s="209"/>
      <c r="J355" s="209"/>
      <c r="K355" s="209"/>
      <c r="L355" s="209"/>
      <c r="M355" s="209"/>
      <c r="N355" s="209"/>
      <c r="O355" s="196"/>
      <c r="P355" s="274"/>
      <c r="Q355" s="274"/>
      <c r="R355" s="274"/>
      <c r="S355" s="274"/>
    </row>
    <row r="356" spans="1:19" s="273" customFormat="1" ht="12.75" customHeight="1" x14ac:dyDescent="0.2">
      <c r="A356" s="183"/>
      <c r="B356" s="38"/>
      <c r="C356" s="38"/>
      <c r="D356" s="564"/>
      <c r="E356" s="1153" t="str">
        <f>IF(L344=EUConst_Relevant,HYPERLINK("#" &amp; Q356,EUConst_MsgDescription),"")</f>
        <v/>
      </c>
      <c r="F356" s="1153"/>
      <c r="G356" s="1153"/>
      <c r="H356" s="1153"/>
      <c r="I356" s="1153"/>
      <c r="J356" s="1153"/>
      <c r="K356" s="1153"/>
      <c r="L356" s="1153"/>
      <c r="M356" s="1153"/>
      <c r="N356" s="1153"/>
      <c r="O356" s="196"/>
      <c r="P356" s="24" t="s">
        <v>441</v>
      </c>
      <c r="Q356" s="414" t="str">
        <f>"#"&amp;ADDRESS(ROW($C$10),COLUMN($C$10))</f>
        <v>#$C$10</v>
      </c>
      <c r="R356" s="274"/>
      <c r="S356" s="274"/>
    </row>
    <row r="357" spans="1:19" s="273" customFormat="1" ht="5.0999999999999996" customHeight="1" x14ac:dyDescent="0.2">
      <c r="A357" s="183"/>
      <c r="B357" s="38"/>
      <c r="C357" s="38"/>
      <c r="D357" s="209"/>
      <c r="E357" s="209"/>
      <c r="F357" s="209"/>
      <c r="G357" s="209"/>
      <c r="H357" s="209"/>
      <c r="I357" s="209"/>
      <c r="J357" s="209"/>
      <c r="K357" s="209"/>
      <c r="L357" s="209"/>
      <c r="M357" s="209"/>
      <c r="N357" s="209"/>
      <c r="O357" s="196"/>
      <c r="P357" s="158"/>
      <c r="Q357" s="274"/>
      <c r="R357" s="274"/>
      <c r="S357" s="274"/>
    </row>
    <row r="358" spans="1:19" s="273" customFormat="1" ht="38.25" customHeight="1" x14ac:dyDescent="0.2">
      <c r="A358" s="183"/>
      <c r="B358" s="38"/>
      <c r="C358" s="38"/>
      <c r="D358" s="26"/>
      <c r="E358" s="1051"/>
      <c r="F358" s="1052"/>
      <c r="G358" s="1052"/>
      <c r="H358" s="1052"/>
      <c r="I358" s="1052"/>
      <c r="J358" s="1052"/>
      <c r="K358" s="1052"/>
      <c r="L358" s="1052"/>
      <c r="M358" s="1052"/>
      <c r="N358" s="1053"/>
      <c r="O358" s="196"/>
      <c r="P358" s="274"/>
      <c r="Q358" s="274"/>
      <c r="R358" s="274"/>
      <c r="S358" s="274"/>
    </row>
    <row r="359" spans="1:19" s="273" customFormat="1" ht="5.0999999999999996" customHeight="1" x14ac:dyDescent="0.2">
      <c r="A359" s="183"/>
      <c r="B359" s="38"/>
      <c r="C359" s="38"/>
      <c r="D359" s="564"/>
      <c r="E359" s="38"/>
      <c r="F359" s="38"/>
      <c r="G359" s="38"/>
      <c r="H359" s="38"/>
      <c r="I359" s="38"/>
      <c r="J359" s="38"/>
      <c r="K359" s="38"/>
      <c r="L359" s="38"/>
      <c r="M359" s="38"/>
      <c r="N359" s="38"/>
      <c r="O359" s="196"/>
      <c r="P359" s="274"/>
      <c r="Q359" s="274"/>
      <c r="R359" s="274"/>
      <c r="S359" s="274"/>
    </row>
    <row r="360" spans="1:19" s="273" customFormat="1" ht="12.75" customHeight="1" x14ac:dyDescent="0.2">
      <c r="A360" s="183"/>
      <c r="B360" s="38"/>
      <c r="C360" s="38"/>
      <c r="D360" s="564"/>
      <c r="E360" s="135"/>
      <c r="F360" s="975" t="str">
        <f>Translations!$B$210</f>
        <v>Trimitere la fișierele externe, dacă este cazul</v>
      </c>
      <c r="G360" s="975"/>
      <c r="H360" s="975"/>
      <c r="I360" s="975"/>
      <c r="J360" s="975"/>
      <c r="K360" s="904"/>
      <c r="L360" s="904"/>
      <c r="M360" s="904"/>
      <c r="N360" s="904"/>
      <c r="O360" s="196"/>
      <c r="P360" s="274"/>
      <c r="Q360" s="274"/>
      <c r="R360" s="274"/>
      <c r="S360" s="274"/>
    </row>
    <row r="361" spans="1:19" s="273" customFormat="1" ht="5.0999999999999996" customHeight="1" thickBot="1" x14ac:dyDescent="0.25">
      <c r="A361" s="183"/>
      <c r="B361" s="38"/>
      <c r="C361" s="38"/>
      <c r="D361" s="564"/>
      <c r="E361" s="38"/>
      <c r="F361" s="38"/>
      <c r="G361" s="38"/>
      <c r="H361" s="38"/>
      <c r="I361" s="38"/>
      <c r="J361" s="38"/>
      <c r="K361" s="38"/>
      <c r="L361" s="38"/>
      <c r="M361" s="38"/>
      <c r="N361" s="38"/>
      <c r="O361" s="196"/>
      <c r="P361" s="280"/>
      <c r="Q361" s="274"/>
      <c r="R361" s="274"/>
      <c r="S361" s="274"/>
    </row>
    <row r="362" spans="1:19" s="273" customFormat="1" ht="12.75" customHeight="1" x14ac:dyDescent="0.2">
      <c r="A362" s="183"/>
      <c r="B362" s="38"/>
      <c r="C362" s="38"/>
      <c r="D362" s="209" t="s">
        <v>115</v>
      </c>
      <c r="E362" s="1045" t="str">
        <f>Translations!$B$258</f>
        <v>A fost respectată ordinea ierarhică?</v>
      </c>
      <c r="F362" s="1045"/>
      <c r="G362" s="1045"/>
      <c r="H362" s="1156"/>
      <c r="I362" s="291"/>
      <c r="J362" s="287" t="str">
        <f>Translations!$B$259</f>
        <v xml:space="preserve"> Dacă nu, de ce?</v>
      </c>
      <c r="K362" s="942"/>
      <c r="L362" s="943"/>
      <c r="M362" s="943"/>
      <c r="N362" s="959"/>
      <c r="O362" s="196"/>
      <c r="P362" s="280"/>
      <c r="Q362" s="274"/>
      <c r="R362" s="274"/>
      <c r="S362" s="281" t="b">
        <f>AND(I362&lt;&gt;"",I362=FALSE)</f>
        <v>0</v>
      </c>
    </row>
    <row r="363" spans="1:19" s="273" customFormat="1" ht="5.0999999999999996" customHeight="1" x14ac:dyDescent="0.2">
      <c r="A363" s="183"/>
      <c r="B363" s="38"/>
      <c r="C363" s="38"/>
      <c r="D363" s="38"/>
      <c r="E363" s="570"/>
      <c r="F363" s="570"/>
      <c r="G363" s="570"/>
      <c r="H363" s="570"/>
      <c r="I363" s="570"/>
      <c r="J363" s="570"/>
      <c r="K363" s="570"/>
      <c r="L363" s="570"/>
      <c r="M363" s="570"/>
      <c r="N363" s="570"/>
      <c r="O363" s="196"/>
      <c r="P363" s="280"/>
      <c r="Q363" s="274"/>
      <c r="R363" s="274"/>
      <c r="S363" s="283"/>
    </row>
    <row r="364" spans="1:19" s="273" customFormat="1" ht="12.75" customHeight="1" x14ac:dyDescent="0.2">
      <c r="A364" s="183"/>
      <c r="B364" s="38"/>
      <c r="C364" s="38"/>
      <c r="D364" s="12"/>
      <c r="E364" s="12"/>
      <c r="F364" s="931" t="str">
        <f>Translations!$B$264</f>
        <v>Detalii suplimentare privind orice abatere de la ierarhie</v>
      </c>
      <c r="G364" s="931"/>
      <c r="H364" s="931"/>
      <c r="I364" s="931"/>
      <c r="J364" s="931"/>
      <c r="K364" s="931"/>
      <c r="L364" s="931"/>
      <c r="M364" s="931"/>
      <c r="N364" s="931"/>
      <c r="O364" s="196"/>
      <c r="P364" s="280"/>
      <c r="Q364" s="274"/>
      <c r="R364" s="274"/>
      <c r="S364" s="283"/>
    </row>
    <row r="365" spans="1:19" s="273" customFormat="1" ht="25.5" customHeight="1" thickBot="1" x14ac:dyDescent="0.25">
      <c r="A365" s="183"/>
      <c r="B365" s="38"/>
      <c r="C365" s="38"/>
      <c r="D365" s="12"/>
      <c r="E365" s="12"/>
      <c r="F365" s="1023"/>
      <c r="G365" s="1024"/>
      <c r="H365" s="1024"/>
      <c r="I365" s="1024"/>
      <c r="J365" s="1024"/>
      <c r="K365" s="1024"/>
      <c r="L365" s="1024"/>
      <c r="M365" s="1024"/>
      <c r="N365" s="1025"/>
      <c r="O365" s="196"/>
      <c r="P365" s="280"/>
      <c r="Q365" s="274"/>
      <c r="R365" s="274"/>
      <c r="S365" s="305" t="b">
        <f>S362</f>
        <v>0</v>
      </c>
    </row>
    <row r="366" spans="1:19" ht="5.0999999999999996" customHeight="1" x14ac:dyDescent="0.2">
      <c r="B366" s="199"/>
      <c r="C366" s="199"/>
      <c r="D366" s="199"/>
      <c r="E366" s="199"/>
      <c r="F366" s="199"/>
      <c r="G366" s="199"/>
      <c r="H366" s="199"/>
      <c r="I366" s="199"/>
      <c r="J366" s="199"/>
      <c r="K366" s="199"/>
      <c r="L366" s="199"/>
      <c r="M366" s="196"/>
      <c r="N366" s="196"/>
      <c r="O366" s="196"/>
      <c r="P366" s="197"/>
    </row>
    <row r="367" spans="1:19" x14ac:dyDescent="0.2">
      <c r="B367" s="199"/>
      <c r="C367" s="199"/>
      <c r="D367" s="199"/>
      <c r="E367" s="1146" t="str">
        <f>IF(L344=EUConst_Relevant,HYPERLINK(Q367,EUconst_MsgBackToSheetF),"")</f>
        <v/>
      </c>
      <c r="F367" s="1147"/>
      <c r="G367" s="1147"/>
      <c r="H367" s="1147"/>
      <c r="I367" s="1147"/>
      <c r="J367" s="1147"/>
      <c r="K367" s="1147"/>
      <c r="L367" s="1147"/>
      <c r="M367" s="1147"/>
      <c r="N367" s="1148"/>
      <c r="O367" s="196"/>
      <c r="P367" s="210" t="s">
        <v>677</v>
      </c>
      <c r="Q367" s="212" t="str">
        <f>Q346</f>
        <v/>
      </c>
    </row>
    <row r="368" spans="1:19" x14ac:dyDescent="0.2">
      <c r="B368" s="214"/>
      <c r="C368" s="214"/>
      <c r="D368" s="214"/>
      <c r="E368" s="214"/>
      <c r="F368" s="214"/>
      <c r="G368" s="214"/>
      <c r="H368" s="214"/>
      <c r="I368" s="214"/>
      <c r="J368" s="217"/>
      <c r="K368" s="214"/>
      <c r="L368" s="214"/>
      <c r="M368" s="214"/>
      <c r="N368" s="214"/>
      <c r="O368" s="196"/>
      <c r="S368" s="218"/>
    </row>
    <row r="369" spans="1:19" x14ac:dyDescent="0.2">
      <c r="B369" s="214"/>
      <c r="C369" s="214"/>
      <c r="D369" s="214"/>
      <c r="E369" s="214"/>
      <c r="F369" s="214"/>
      <c r="G369" s="214"/>
      <c r="H369" s="214"/>
      <c r="I369" s="214"/>
      <c r="J369" s="214"/>
      <c r="K369" s="214"/>
      <c r="L369" s="214"/>
      <c r="M369" s="214"/>
      <c r="N369" s="214"/>
      <c r="O369" s="196"/>
    </row>
    <row r="370" spans="1:19" x14ac:dyDescent="0.2">
      <c r="B370" s="214"/>
      <c r="C370" s="214"/>
      <c r="D370" s="214"/>
      <c r="E370" s="214"/>
      <c r="F370" s="214"/>
      <c r="G370" s="214"/>
      <c r="H370" s="214"/>
      <c r="I370" s="214"/>
      <c r="J370" s="214"/>
      <c r="K370" s="214"/>
      <c r="L370" s="214"/>
      <c r="M370" s="214"/>
      <c r="N370" s="214"/>
      <c r="O370" s="196"/>
    </row>
    <row r="371" spans="1:19" x14ac:dyDescent="0.2">
      <c r="B371" s="214"/>
      <c r="C371" s="214"/>
      <c r="D371" s="1154" t="str">
        <f>Translations!$B$75</f>
        <v xml:space="preserve">&lt;&lt;&lt; Click aici pentru a trece la foaia următoare &gt;&gt;&gt; </v>
      </c>
      <c r="E371" s="1155"/>
      <c r="F371" s="1155"/>
      <c r="G371" s="1155"/>
      <c r="H371" s="1155"/>
      <c r="I371" s="1155"/>
      <c r="J371" s="1155"/>
      <c r="K371" s="1155"/>
      <c r="L371" s="1155"/>
      <c r="M371" s="1155"/>
      <c r="N371" s="1155"/>
      <c r="O371" s="196"/>
    </row>
    <row r="372" spans="1:19" x14ac:dyDescent="0.2">
      <c r="B372" s="214"/>
      <c r="C372" s="214"/>
      <c r="D372" s="214"/>
      <c r="E372" s="214"/>
      <c r="F372" s="214"/>
      <c r="G372" s="214"/>
      <c r="H372" s="214"/>
      <c r="I372" s="214"/>
      <c r="J372" s="214"/>
      <c r="K372" s="214"/>
      <c r="L372" s="214"/>
      <c r="M372" s="214"/>
      <c r="N372" s="214"/>
      <c r="O372" s="196"/>
    </row>
    <row r="373" spans="1:19" hidden="1" x14ac:dyDescent="0.25">
      <c r="A373" s="195" t="s">
        <v>397</v>
      </c>
      <c r="B373" s="195" t="s">
        <v>426</v>
      </c>
      <c r="C373" s="195" t="s">
        <v>426</v>
      </c>
      <c r="D373" s="195" t="s">
        <v>426</v>
      </c>
      <c r="E373" s="195" t="s">
        <v>426</v>
      </c>
      <c r="F373" s="195" t="s">
        <v>426</v>
      </c>
      <c r="G373" s="195"/>
      <c r="H373" s="195" t="s">
        <v>426</v>
      </c>
      <c r="I373" s="195" t="s">
        <v>426</v>
      </c>
      <c r="J373" s="195" t="s">
        <v>426</v>
      </c>
      <c r="K373" s="195" t="s">
        <v>426</v>
      </c>
      <c r="L373" s="195" t="s">
        <v>426</v>
      </c>
      <c r="M373" s="195" t="s">
        <v>426</v>
      </c>
      <c r="N373" s="195" t="s">
        <v>426</v>
      </c>
      <c r="O373" s="195" t="s">
        <v>426</v>
      </c>
      <c r="P373" s="195" t="s">
        <v>426</v>
      </c>
      <c r="Q373" s="195" t="s">
        <v>426</v>
      </c>
      <c r="R373" s="195" t="s">
        <v>426</v>
      </c>
      <c r="S373" s="195" t="s">
        <v>426</v>
      </c>
    </row>
    <row r="374" spans="1:19" hidden="1" x14ac:dyDescent="0.25">
      <c r="A374" s="195" t="s">
        <v>397</v>
      </c>
      <c r="B374" s="198"/>
      <c r="C374" s="198"/>
      <c r="D374" s="198"/>
      <c r="E374" s="198"/>
      <c r="F374" s="198"/>
      <c r="G374" s="198"/>
      <c r="H374" s="198"/>
      <c r="I374" s="198"/>
      <c r="J374" s="198"/>
      <c r="K374" s="198"/>
      <c r="L374" s="198"/>
      <c r="M374" s="198"/>
      <c r="N374" s="198"/>
      <c r="O374" s="198"/>
    </row>
    <row r="375" spans="1:19" hidden="1" x14ac:dyDescent="0.25">
      <c r="A375" s="195" t="s">
        <v>397</v>
      </c>
      <c r="B375" s="195"/>
      <c r="C375" s="195"/>
      <c r="D375" s="218" t="s">
        <v>694</v>
      </c>
      <c r="E375" s="195"/>
      <c r="F375" s="195"/>
      <c r="G375" s="195"/>
      <c r="H375" s="195"/>
      <c r="I375" s="195"/>
      <c r="J375" s="195"/>
      <c r="K375" s="195"/>
      <c r="L375" s="195"/>
      <c r="M375" s="195"/>
      <c r="N375" s="195"/>
      <c r="O375" s="195"/>
    </row>
    <row r="376" spans="1:19" hidden="1" x14ac:dyDescent="0.25">
      <c r="A376" s="195" t="s">
        <v>397</v>
      </c>
      <c r="D376" s="245"/>
    </row>
    <row r="377" spans="1:19" hidden="1" x14ac:dyDescent="0.25">
      <c r="A377" s="195" t="s">
        <v>397</v>
      </c>
    </row>
  </sheetData>
  <sheetProtection sheet="1" objects="1" scenarios="1" formatCells="0" formatColumns="0" formatRows="0"/>
  <mergeCells count="556">
    <mergeCell ref="K236:N236"/>
    <mergeCell ref="I257:J257"/>
    <mergeCell ref="K257:L257"/>
    <mergeCell ref="M257:N257"/>
    <mergeCell ref="F241:N241"/>
    <mergeCell ref="E238:H238"/>
    <mergeCell ref="K238:N238"/>
    <mergeCell ref="F240:N240"/>
    <mergeCell ref="F290:H290"/>
    <mergeCell ref="I290:J290"/>
    <mergeCell ref="K290:L290"/>
    <mergeCell ref="M290:N290"/>
    <mergeCell ref="E287:N287"/>
    <mergeCell ref="E276:N276"/>
    <mergeCell ref="E271:H271"/>
    <mergeCell ref="K271:N271"/>
    <mergeCell ref="F273:N273"/>
    <mergeCell ref="F274:N274"/>
    <mergeCell ref="E283:N283"/>
    <mergeCell ref="E284:N284"/>
    <mergeCell ref="E286:N286"/>
    <mergeCell ref="K256:L256"/>
    <mergeCell ref="M256:N256"/>
    <mergeCell ref="F257:H257"/>
    <mergeCell ref="E104:N104"/>
    <mergeCell ref="E162:N162"/>
    <mergeCell ref="E191:N191"/>
    <mergeCell ref="E232:N232"/>
    <mergeCell ref="E265:N265"/>
    <mergeCell ref="I226:J226"/>
    <mergeCell ref="K226:L226"/>
    <mergeCell ref="M226:N226"/>
    <mergeCell ref="I227:J227"/>
    <mergeCell ref="K227:L227"/>
    <mergeCell ref="M227:N227"/>
    <mergeCell ref="I224:J224"/>
    <mergeCell ref="K224:L224"/>
    <mergeCell ref="M224:N224"/>
    <mergeCell ref="I225:J225"/>
    <mergeCell ref="F112:N112"/>
    <mergeCell ref="E154:N154"/>
    <mergeCell ref="K158:L158"/>
    <mergeCell ref="E215:N215"/>
    <mergeCell ref="E216:N216"/>
    <mergeCell ref="D204:N204"/>
    <mergeCell ref="E189:N189"/>
    <mergeCell ref="E193:N193"/>
    <mergeCell ref="F195:J195"/>
    <mergeCell ref="E327:N327"/>
    <mergeCell ref="D23:N23"/>
    <mergeCell ref="E317:N317"/>
    <mergeCell ref="E318:N318"/>
    <mergeCell ref="E288:N288"/>
    <mergeCell ref="I289:J289"/>
    <mergeCell ref="K289:L289"/>
    <mergeCell ref="M289:N289"/>
    <mergeCell ref="E325:N325"/>
    <mergeCell ref="E316:N316"/>
    <mergeCell ref="I320:J320"/>
    <mergeCell ref="K320:L320"/>
    <mergeCell ref="M320:N320"/>
    <mergeCell ref="I321:J321"/>
    <mergeCell ref="E312:K312"/>
    <mergeCell ref="L312:N312"/>
    <mergeCell ref="E301:H301"/>
    <mergeCell ref="K301:N301"/>
    <mergeCell ref="E293:N293"/>
    <mergeCell ref="E297:N297"/>
    <mergeCell ref="E35:N35"/>
    <mergeCell ref="E36:N36"/>
    <mergeCell ref="E230:N230"/>
    <mergeCell ref="F236:J236"/>
    <mergeCell ref="M322:N322"/>
    <mergeCell ref="I323:J323"/>
    <mergeCell ref="K323:L323"/>
    <mergeCell ref="M323:N323"/>
    <mergeCell ref="E320:G320"/>
    <mergeCell ref="E321:G321"/>
    <mergeCell ref="E322:G322"/>
    <mergeCell ref="E323:G323"/>
    <mergeCell ref="K321:L321"/>
    <mergeCell ref="M321:N321"/>
    <mergeCell ref="I322:J322"/>
    <mergeCell ref="K322:L322"/>
    <mergeCell ref="E333:H333"/>
    <mergeCell ref="K333:N333"/>
    <mergeCell ref="F335:N335"/>
    <mergeCell ref="F336:N336"/>
    <mergeCell ref="F360:J360"/>
    <mergeCell ref="K360:N360"/>
    <mergeCell ref="E362:H362"/>
    <mergeCell ref="K362:N362"/>
    <mergeCell ref="I351:J351"/>
    <mergeCell ref="K351:L351"/>
    <mergeCell ref="M351:N351"/>
    <mergeCell ref="F352:H352"/>
    <mergeCell ref="I352:J352"/>
    <mergeCell ref="K352:L352"/>
    <mergeCell ref="M352:N352"/>
    <mergeCell ref="E354:N354"/>
    <mergeCell ref="E358:N358"/>
    <mergeCell ref="E350:N350"/>
    <mergeCell ref="E356:N356"/>
    <mergeCell ref="E329:N329"/>
    <mergeCell ref="F331:J331"/>
    <mergeCell ref="K331:N331"/>
    <mergeCell ref="M158:N158"/>
    <mergeCell ref="I186:J186"/>
    <mergeCell ref="K186:L186"/>
    <mergeCell ref="M186:N186"/>
    <mergeCell ref="E160:N160"/>
    <mergeCell ref="E155:N155"/>
    <mergeCell ref="E156:N156"/>
    <mergeCell ref="I157:J157"/>
    <mergeCell ref="K157:L157"/>
    <mergeCell ref="M157:N157"/>
    <mergeCell ref="F158:H158"/>
    <mergeCell ref="I158:J158"/>
    <mergeCell ref="F217:N217"/>
    <mergeCell ref="F218:N218"/>
    <mergeCell ref="E220:F220"/>
    <mergeCell ref="I220:J220"/>
    <mergeCell ref="K220:L220"/>
    <mergeCell ref="M220:N220"/>
    <mergeCell ref="E209:N209"/>
    <mergeCell ref="E210:N210"/>
    <mergeCell ref="E212:N212"/>
    <mergeCell ref="K195:N195"/>
    <mergeCell ref="D119:N119"/>
    <mergeCell ref="K108:N108"/>
    <mergeCell ref="E110:H110"/>
    <mergeCell ref="K110:N110"/>
    <mergeCell ref="E127:N127"/>
    <mergeCell ref="F142:N142"/>
    <mergeCell ref="I128:J128"/>
    <mergeCell ref="K128:L128"/>
    <mergeCell ref="M128:N128"/>
    <mergeCell ref="F129:H129"/>
    <mergeCell ref="I129:J129"/>
    <mergeCell ref="K129:L129"/>
    <mergeCell ref="M129:N129"/>
    <mergeCell ref="E139:H139"/>
    <mergeCell ref="K139:N139"/>
    <mergeCell ref="F141:N141"/>
    <mergeCell ref="K187:L187"/>
    <mergeCell ref="M187:N187"/>
    <mergeCell ref="E179:K179"/>
    <mergeCell ref="L179:N179"/>
    <mergeCell ref="E180:N180"/>
    <mergeCell ref="E181:N181"/>
    <mergeCell ref="E185:N185"/>
    <mergeCell ref="F199:N199"/>
    <mergeCell ref="F200:N200"/>
    <mergeCell ref="E183:N183"/>
    <mergeCell ref="K100:L100"/>
    <mergeCell ref="M100:N100"/>
    <mergeCell ref="E102:N102"/>
    <mergeCell ref="E106:N106"/>
    <mergeCell ref="F108:J108"/>
    <mergeCell ref="E115:N115"/>
    <mergeCell ref="D117:N117"/>
    <mergeCell ref="E197:H197"/>
    <mergeCell ref="K197:N197"/>
    <mergeCell ref="E173:N173"/>
    <mergeCell ref="D175:N175"/>
    <mergeCell ref="D177:N177"/>
    <mergeCell ref="F171:N171"/>
    <mergeCell ref="E184:N184"/>
    <mergeCell ref="E164:N164"/>
    <mergeCell ref="F170:N170"/>
    <mergeCell ref="F166:J166"/>
    <mergeCell ref="K166:N166"/>
    <mergeCell ref="E168:H168"/>
    <mergeCell ref="F187:H187"/>
    <mergeCell ref="I187:J187"/>
    <mergeCell ref="K91:L91"/>
    <mergeCell ref="M91:N91"/>
    <mergeCell ref="I96:J96"/>
    <mergeCell ref="K96:L96"/>
    <mergeCell ref="M96:N96"/>
    <mergeCell ref="I94:J94"/>
    <mergeCell ref="K94:L94"/>
    <mergeCell ref="M94:N94"/>
    <mergeCell ref="I95:J95"/>
    <mergeCell ref="K95:L95"/>
    <mergeCell ref="M95:N95"/>
    <mergeCell ref="F113:N113"/>
    <mergeCell ref="I88:J88"/>
    <mergeCell ref="K88:L88"/>
    <mergeCell ref="M88:N88"/>
    <mergeCell ref="I89:J89"/>
    <mergeCell ref="K89:L89"/>
    <mergeCell ref="M89:N89"/>
    <mergeCell ref="I86:J86"/>
    <mergeCell ref="K86:L86"/>
    <mergeCell ref="M86:N86"/>
    <mergeCell ref="I87:J87"/>
    <mergeCell ref="K87:L87"/>
    <mergeCell ref="M87:N87"/>
    <mergeCell ref="E99:F99"/>
    <mergeCell ref="E100:F100"/>
    <mergeCell ref="I98:J98"/>
    <mergeCell ref="K98:L98"/>
    <mergeCell ref="M98:N98"/>
    <mergeCell ref="I99:J99"/>
    <mergeCell ref="E92:F92"/>
    <mergeCell ref="E93:F93"/>
    <mergeCell ref="E94:F94"/>
    <mergeCell ref="E95:F95"/>
    <mergeCell ref="I90:J90"/>
    <mergeCell ref="I84:J84"/>
    <mergeCell ref="K84:L84"/>
    <mergeCell ref="M84:N84"/>
    <mergeCell ref="I85:J85"/>
    <mergeCell ref="K85:L85"/>
    <mergeCell ref="M85:N85"/>
    <mergeCell ref="I82:J82"/>
    <mergeCell ref="K82:L82"/>
    <mergeCell ref="M82:N82"/>
    <mergeCell ref="I83:J83"/>
    <mergeCell ref="K83:L83"/>
    <mergeCell ref="M83:N83"/>
    <mergeCell ref="I80:J80"/>
    <mergeCell ref="K80:L80"/>
    <mergeCell ref="M80:N80"/>
    <mergeCell ref="I81:J81"/>
    <mergeCell ref="K81:L81"/>
    <mergeCell ref="M81:N81"/>
    <mergeCell ref="I78:J78"/>
    <mergeCell ref="K78:L78"/>
    <mergeCell ref="M78:N78"/>
    <mergeCell ref="I79:J79"/>
    <mergeCell ref="K79:L79"/>
    <mergeCell ref="M79:N79"/>
    <mergeCell ref="I76:J76"/>
    <mergeCell ref="K76:L76"/>
    <mergeCell ref="M76:N76"/>
    <mergeCell ref="I77:J77"/>
    <mergeCell ref="K77:L77"/>
    <mergeCell ref="M77:N77"/>
    <mergeCell ref="I74:J74"/>
    <mergeCell ref="K74:L74"/>
    <mergeCell ref="M74:N74"/>
    <mergeCell ref="I75:J75"/>
    <mergeCell ref="K75:L75"/>
    <mergeCell ref="M75:N75"/>
    <mergeCell ref="I72:J72"/>
    <mergeCell ref="K72:L72"/>
    <mergeCell ref="M72:N72"/>
    <mergeCell ref="I73:J73"/>
    <mergeCell ref="K73:L73"/>
    <mergeCell ref="M73:N73"/>
    <mergeCell ref="I70:J70"/>
    <mergeCell ref="K70:L70"/>
    <mergeCell ref="M70:N70"/>
    <mergeCell ref="I71:J71"/>
    <mergeCell ref="K71:L71"/>
    <mergeCell ref="M71:N71"/>
    <mergeCell ref="I68:J68"/>
    <mergeCell ref="K68:L68"/>
    <mergeCell ref="M68:N68"/>
    <mergeCell ref="I69:J69"/>
    <mergeCell ref="K69:L69"/>
    <mergeCell ref="M69:N69"/>
    <mergeCell ref="I66:J66"/>
    <mergeCell ref="K66:L66"/>
    <mergeCell ref="M66:N66"/>
    <mergeCell ref="I67:J67"/>
    <mergeCell ref="K67:L67"/>
    <mergeCell ref="M67:N67"/>
    <mergeCell ref="I64:J64"/>
    <mergeCell ref="K64:L64"/>
    <mergeCell ref="M64:N64"/>
    <mergeCell ref="I65:J65"/>
    <mergeCell ref="K65:L65"/>
    <mergeCell ref="M65:N65"/>
    <mergeCell ref="I62:J62"/>
    <mergeCell ref="K62:L62"/>
    <mergeCell ref="M62:N62"/>
    <mergeCell ref="I63:J63"/>
    <mergeCell ref="K63:L63"/>
    <mergeCell ref="M63:N63"/>
    <mergeCell ref="I60:J60"/>
    <mergeCell ref="K60:L60"/>
    <mergeCell ref="M60:N60"/>
    <mergeCell ref="I61:J61"/>
    <mergeCell ref="K61:L61"/>
    <mergeCell ref="M61:N61"/>
    <mergeCell ref="I58:J58"/>
    <mergeCell ref="K58:L58"/>
    <mergeCell ref="M58:N58"/>
    <mergeCell ref="I59:J59"/>
    <mergeCell ref="K59:L59"/>
    <mergeCell ref="M59:N59"/>
    <mergeCell ref="I56:J56"/>
    <mergeCell ref="K56:L56"/>
    <mergeCell ref="M56:N56"/>
    <mergeCell ref="I57:J57"/>
    <mergeCell ref="K57:L57"/>
    <mergeCell ref="M57:N57"/>
    <mergeCell ref="I54:J54"/>
    <mergeCell ref="K54:L54"/>
    <mergeCell ref="M54:N54"/>
    <mergeCell ref="I55:J55"/>
    <mergeCell ref="K55:L55"/>
    <mergeCell ref="M55:N55"/>
    <mergeCell ref="I52:J52"/>
    <mergeCell ref="K52:L52"/>
    <mergeCell ref="M52:N52"/>
    <mergeCell ref="I53:J53"/>
    <mergeCell ref="K53:L53"/>
    <mergeCell ref="M53:N53"/>
    <mergeCell ref="I50:J50"/>
    <mergeCell ref="K50:L50"/>
    <mergeCell ref="M50:N50"/>
    <mergeCell ref="I51:J51"/>
    <mergeCell ref="K51:L51"/>
    <mergeCell ref="M51:N51"/>
    <mergeCell ref="E367:N367"/>
    <mergeCell ref="D371:N371"/>
    <mergeCell ref="E346:N346"/>
    <mergeCell ref="E348:N348"/>
    <mergeCell ref="E349:N349"/>
    <mergeCell ref="E344:K344"/>
    <mergeCell ref="L344:N344"/>
    <mergeCell ref="E345:N345"/>
    <mergeCell ref="E338:N338"/>
    <mergeCell ref="D340:N340"/>
    <mergeCell ref="D342:N342"/>
    <mergeCell ref="F364:N364"/>
    <mergeCell ref="F365:N365"/>
    <mergeCell ref="F291:H291"/>
    <mergeCell ref="I291:J291"/>
    <mergeCell ref="K291:L291"/>
    <mergeCell ref="M291:N291"/>
    <mergeCell ref="I319:J319"/>
    <mergeCell ref="K319:L319"/>
    <mergeCell ref="M319:N319"/>
    <mergeCell ref="F303:N303"/>
    <mergeCell ref="F304:N304"/>
    <mergeCell ref="E313:N313"/>
    <mergeCell ref="E314:N314"/>
    <mergeCell ref="E306:N306"/>
    <mergeCell ref="D308:N308"/>
    <mergeCell ref="D310:N310"/>
    <mergeCell ref="K299:N299"/>
    <mergeCell ref="F299:J299"/>
    <mergeCell ref="E295:N295"/>
    <mergeCell ref="F259:H259"/>
    <mergeCell ref="F261:H261"/>
    <mergeCell ref="D278:N278"/>
    <mergeCell ref="D280:N280"/>
    <mergeCell ref="E282:K282"/>
    <mergeCell ref="L282:N282"/>
    <mergeCell ref="F260:H260"/>
    <mergeCell ref="I259:J259"/>
    <mergeCell ref="I260:J260"/>
    <mergeCell ref="K259:L259"/>
    <mergeCell ref="K260:L260"/>
    <mergeCell ref="M259:N259"/>
    <mergeCell ref="M260:N260"/>
    <mergeCell ref="I261:N261"/>
    <mergeCell ref="K225:L225"/>
    <mergeCell ref="M225:N225"/>
    <mergeCell ref="I228:J228"/>
    <mergeCell ref="K228:L228"/>
    <mergeCell ref="M228:N228"/>
    <mergeCell ref="E263:N263"/>
    <mergeCell ref="E267:N267"/>
    <mergeCell ref="F269:J269"/>
    <mergeCell ref="K269:N269"/>
    <mergeCell ref="E243:N243"/>
    <mergeCell ref="D245:N245"/>
    <mergeCell ref="D247:N247"/>
    <mergeCell ref="E249:K249"/>
    <mergeCell ref="L249:N249"/>
    <mergeCell ref="E250:N250"/>
    <mergeCell ref="E251:N251"/>
    <mergeCell ref="E253:N253"/>
    <mergeCell ref="F258:H258"/>
    <mergeCell ref="I258:J258"/>
    <mergeCell ref="K258:L258"/>
    <mergeCell ref="M258:N258"/>
    <mergeCell ref="E254:N254"/>
    <mergeCell ref="E255:N255"/>
    <mergeCell ref="I256:J256"/>
    <mergeCell ref="D206:N206"/>
    <mergeCell ref="E208:K208"/>
    <mergeCell ref="L208:N208"/>
    <mergeCell ref="E234:N234"/>
    <mergeCell ref="E202:N202"/>
    <mergeCell ref="K221:L221"/>
    <mergeCell ref="M221:N221"/>
    <mergeCell ref="I222:J222"/>
    <mergeCell ref="K222:L222"/>
    <mergeCell ref="M222:N222"/>
    <mergeCell ref="I223:J223"/>
    <mergeCell ref="K223:L223"/>
    <mergeCell ref="M223:N223"/>
    <mergeCell ref="E213:N213"/>
    <mergeCell ref="E214:N214"/>
    <mergeCell ref="E221:F221"/>
    <mergeCell ref="E222:F222"/>
    <mergeCell ref="I221:J221"/>
    <mergeCell ref="E223:F223"/>
    <mergeCell ref="E224:F224"/>
    <mergeCell ref="E225:F225"/>
    <mergeCell ref="E226:F226"/>
    <mergeCell ref="E227:F227"/>
    <mergeCell ref="E228:F228"/>
    <mergeCell ref="K168:N168"/>
    <mergeCell ref="E121:K121"/>
    <mergeCell ref="L121:N121"/>
    <mergeCell ref="E122:N122"/>
    <mergeCell ref="E123:N123"/>
    <mergeCell ref="E150:K150"/>
    <mergeCell ref="L150:N150"/>
    <mergeCell ref="E151:N151"/>
    <mergeCell ref="E152:N152"/>
    <mergeCell ref="E144:N144"/>
    <mergeCell ref="D146:N146"/>
    <mergeCell ref="D148:N148"/>
    <mergeCell ref="E125:N125"/>
    <mergeCell ref="E126:N126"/>
    <mergeCell ref="E131:N131"/>
    <mergeCell ref="E133:N133"/>
    <mergeCell ref="E135:N135"/>
    <mergeCell ref="F137:J137"/>
    <mergeCell ref="K137:N137"/>
    <mergeCell ref="K99:L99"/>
    <mergeCell ref="M99:N99"/>
    <mergeCell ref="I100:J100"/>
    <mergeCell ref="E86:F86"/>
    <mergeCell ref="E87:F87"/>
    <mergeCell ref="E88:F88"/>
    <mergeCell ref="E89:F89"/>
    <mergeCell ref="E90:F90"/>
    <mergeCell ref="E91:F91"/>
    <mergeCell ref="E96:F96"/>
    <mergeCell ref="E97:F97"/>
    <mergeCell ref="I92:J92"/>
    <mergeCell ref="K92:L92"/>
    <mergeCell ref="M92:N92"/>
    <mergeCell ref="I93:J93"/>
    <mergeCell ref="K93:L93"/>
    <mergeCell ref="M93:N93"/>
    <mergeCell ref="I97:J97"/>
    <mergeCell ref="K97:L97"/>
    <mergeCell ref="M97:N97"/>
    <mergeCell ref="E98:F98"/>
    <mergeCell ref="K90:L90"/>
    <mergeCell ref="M90:N90"/>
    <mergeCell ref="I91:J91"/>
    <mergeCell ref="E80:F80"/>
    <mergeCell ref="E81:F81"/>
    <mergeCell ref="E82:F82"/>
    <mergeCell ref="E83:F83"/>
    <mergeCell ref="E84:F84"/>
    <mergeCell ref="E85:F85"/>
    <mergeCell ref="E74:F74"/>
    <mergeCell ref="E75:F75"/>
    <mergeCell ref="E76:F76"/>
    <mergeCell ref="E77:F77"/>
    <mergeCell ref="E78:F78"/>
    <mergeCell ref="E79:F79"/>
    <mergeCell ref="E68:F68"/>
    <mergeCell ref="E69:F69"/>
    <mergeCell ref="E70:F70"/>
    <mergeCell ref="E71:F71"/>
    <mergeCell ref="E72:F72"/>
    <mergeCell ref="E73:F73"/>
    <mergeCell ref="E62:F62"/>
    <mergeCell ref="E63:F63"/>
    <mergeCell ref="E64:F64"/>
    <mergeCell ref="E65:F65"/>
    <mergeCell ref="E66:F66"/>
    <mergeCell ref="E67:F67"/>
    <mergeCell ref="E56:F56"/>
    <mergeCell ref="E57:F57"/>
    <mergeCell ref="E58:F58"/>
    <mergeCell ref="E59:F59"/>
    <mergeCell ref="E60:F60"/>
    <mergeCell ref="E61:F61"/>
    <mergeCell ref="E50:F50"/>
    <mergeCell ref="E51:F51"/>
    <mergeCell ref="E52:F52"/>
    <mergeCell ref="E53:F53"/>
    <mergeCell ref="E54:F54"/>
    <mergeCell ref="E55:F55"/>
    <mergeCell ref="E45:F45"/>
    <mergeCell ref="E46:F46"/>
    <mergeCell ref="E47:F47"/>
    <mergeCell ref="E48:F48"/>
    <mergeCell ref="E49:F49"/>
    <mergeCell ref="I44:J44"/>
    <mergeCell ref="K44:L44"/>
    <mergeCell ref="M44:N44"/>
    <mergeCell ref="I45:J45"/>
    <mergeCell ref="I48:J48"/>
    <mergeCell ref="K48:L48"/>
    <mergeCell ref="M48:N48"/>
    <mergeCell ref="I49:J49"/>
    <mergeCell ref="K49:L49"/>
    <mergeCell ref="M49:N49"/>
    <mergeCell ref="K45:L45"/>
    <mergeCell ref="M45:N45"/>
    <mergeCell ref="I46:J46"/>
    <mergeCell ref="K46:L46"/>
    <mergeCell ref="M46:N46"/>
    <mergeCell ref="I47:J47"/>
    <mergeCell ref="K47:L47"/>
    <mergeCell ref="M47:N47"/>
    <mergeCell ref="E37:N37"/>
    <mergeCell ref="E38:N38"/>
    <mergeCell ref="F39:N39"/>
    <mergeCell ref="F40:N40"/>
    <mergeCell ref="F41:N41"/>
    <mergeCell ref="F42:N42"/>
    <mergeCell ref="G5:H5"/>
    <mergeCell ref="I5:J5"/>
    <mergeCell ref="K5:L5"/>
    <mergeCell ref="M5:N5"/>
    <mergeCell ref="E30:K30"/>
    <mergeCell ref="L30:N30"/>
    <mergeCell ref="E31:N31"/>
    <mergeCell ref="E32:N32"/>
    <mergeCell ref="E34:N34"/>
    <mergeCell ref="D7:N7"/>
    <mergeCell ref="D26:N26"/>
    <mergeCell ref="D28:N28"/>
    <mergeCell ref="D12:N12"/>
    <mergeCell ref="E13:N13"/>
    <mergeCell ref="E14:N14"/>
    <mergeCell ref="E15:N15"/>
    <mergeCell ref="E16:N16"/>
    <mergeCell ref="E17:N17"/>
    <mergeCell ref="E18:N18"/>
    <mergeCell ref="E19:N19"/>
    <mergeCell ref="E20:N20"/>
    <mergeCell ref="D22:N22"/>
    <mergeCell ref="C9:N9"/>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s>
  <conditionalFormatting sqref="F113:N113 K110:N110">
    <cfRule type="expression" dxfId="35" priority="32">
      <formula>$S110</formula>
    </cfRule>
  </conditionalFormatting>
  <conditionalFormatting sqref="F142:N142 K139:N139">
    <cfRule type="expression" dxfId="34" priority="31">
      <formula>$S139</formula>
    </cfRule>
  </conditionalFormatting>
  <conditionalFormatting sqref="F171:N171 K168:N168">
    <cfRule type="expression" dxfId="33" priority="30">
      <formula>$S168</formula>
    </cfRule>
  </conditionalFormatting>
  <conditionalFormatting sqref="F200:N200 K197:N197">
    <cfRule type="expression" dxfId="32" priority="29">
      <formula>$S197</formula>
    </cfRule>
  </conditionalFormatting>
  <conditionalFormatting sqref="F241:N241 K238:N238">
    <cfRule type="expression" dxfId="31" priority="28">
      <formula>$S238</formula>
    </cfRule>
  </conditionalFormatting>
  <conditionalFormatting sqref="F274:N274 K271:N271">
    <cfRule type="expression" dxfId="30" priority="27">
      <formula>$S271</formula>
    </cfRule>
  </conditionalFormatting>
  <conditionalFormatting sqref="F304:N304 K301:N301">
    <cfRule type="expression" dxfId="29" priority="26">
      <formula>$S301</formula>
    </cfRule>
  </conditionalFormatting>
  <conditionalFormatting sqref="F336:N336 K333:N333">
    <cfRule type="expression" dxfId="28" priority="25">
      <formula>$S333</formula>
    </cfRule>
  </conditionalFormatting>
  <conditionalFormatting sqref="F365:N365 K362:N362">
    <cfRule type="expression" dxfId="27" priority="24">
      <formula>$S362</formula>
    </cfRule>
  </conditionalFormatting>
  <conditionalFormatting sqref="F113:N113 K110:N110 I110 K108:N108 E106:N106 I45:N100">
    <cfRule type="expression" dxfId="26" priority="23">
      <formula>$S$30</formula>
    </cfRule>
  </conditionalFormatting>
  <conditionalFormatting sqref="F142:N142 K139:N139 I139 K137:N137 E135:N135 I129:N129">
    <cfRule type="expression" dxfId="25" priority="22">
      <formula>$S$121</formula>
    </cfRule>
  </conditionalFormatting>
  <conditionalFormatting sqref="F171:N171 K168:N168 I168 K166:N166 E164:N164 I158:N158">
    <cfRule type="expression" dxfId="24" priority="21">
      <formula>$S$150</formula>
    </cfRule>
  </conditionalFormatting>
  <conditionalFormatting sqref="F200:N200 K197:N197 I197 K195:N195 E193:N193 I187:N187">
    <cfRule type="expression" dxfId="23" priority="20">
      <formula>$S$179</formula>
    </cfRule>
  </conditionalFormatting>
  <conditionalFormatting sqref="F241:N241 K238:N238 I238 K236:N236 E234:N234 I221:N228">
    <cfRule type="expression" dxfId="22" priority="19">
      <formula>$S$208</formula>
    </cfRule>
  </conditionalFormatting>
  <conditionalFormatting sqref="F274:N274 K271:N271 I271 K269:N269 E267:N267 I258:N258">
    <cfRule type="expression" dxfId="21" priority="18">
      <formula>$S$249</formula>
    </cfRule>
  </conditionalFormatting>
  <conditionalFormatting sqref="F304:N304 K301:N301 I301 K299:N299 E297:N297 I291:N291">
    <cfRule type="expression" dxfId="20" priority="17">
      <formula>$S$282</formula>
    </cfRule>
  </conditionalFormatting>
  <conditionalFormatting sqref="F336:N336 K333:N333 I333 K331:N331 E329:N329 I320:N323">
    <cfRule type="expression" dxfId="19" priority="16">
      <formula>$S$312</formula>
    </cfRule>
  </conditionalFormatting>
  <conditionalFormatting sqref="F365:N365 K362:N362 I362 K360:N360 E358:N358 I352:N352">
    <cfRule type="expression" dxfId="18" priority="15">
      <formula>$S$344</formula>
    </cfRule>
  </conditionalFormatting>
  <conditionalFormatting sqref="I257:N257">
    <cfRule type="expression" dxfId="17" priority="13">
      <formula>$S$249</formula>
    </cfRule>
  </conditionalFormatting>
  <conditionalFormatting sqref="I290:N290">
    <cfRule type="expression" dxfId="16" priority="12">
      <formula>$S$282</formula>
    </cfRule>
  </conditionalFormatting>
  <conditionalFormatting sqref="I259:N259">
    <cfRule type="expression" dxfId="15" priority="3">
      <formula>$S$249</formula>
    </cfRule>
  </conditionalFormatting>
  <conditionalFormatting sqref="I261">
    <cfRule type="expression" dxfId="14" priority="2">
      <formula>$S$249</formula>
    </cfRule>
  </conditionalFormatting>
  <conditionalFormatting sqref="I260:N260">
    <cfRule type="expression" dxfId="13" priority="1">
      <formula>$S$249</formula>
    </cfRule>
  </conditionalFormatting>
  <dataValidations count="5">
    <dataValidation type="list" allowBlank="1" showInputMessage="1" showErrorMessage="1" sqref="I221:N228 I320:N323 I45:N100 I187:N187 I257:N257 I290:N290">
      <formula1>Euconst_quantification_fuels</formula1>
    </dataValidation>
    <dataValidation type="list" allowBlank="1" showInputMessage="1" showErrorMessage="1" sqref="I158:N158 I129:N129 I291:N291 I258:N259">
      <formula1>Euconst_properties</formula1>
    </dataValidation>
    <dataValidation type="list" allowBlank="1" showInputMessage="1" showErrorMessage="1" sqref="I301 I333 I271 I238 I197 I168 I139 I110 I362">
      <formula1>Euconst_TrueFalse</formula1>
    </dataValidation>
    <dataValidation type="list" allowBlank="1" showInputMessage="1" showErrorMessage="1" sqref="K301 K333 K271 K238 K197 K168 K139 K110 K362">
      <formula1>Euconst_UncertaintyOrInfeasibleOrUnreasonable</formula1>
    </dataValidation>
    <dataValidation type="list" allowBlank="1" showInputMessage="1" showErrorMessage="1" sqref="I352:N352 I260:N260">
      <formula1>Euconst_quantification_energy</formula1>
    </dataValidation>
  </dataValidations>
  <hyperlinks>
    <hyperlink ref="G2:H2" location="JUMP_TOC_Home" display="Table of contents"/>
    <hyperlink ref="E3:F3" location="JUMP_H_Top" display="Top of sheet"/>
    <hyperlink ref="I2:J2" location="JUMP_G_Top" display="Previous sheet"/>
    <hyperlink ref="G3:H3" location="JUMP_H_I" display="JUMP_H_I"/>
    <hyperlink ref="I3:J3" location="JUMP_H_II" display="JUMP_H_II"/>
    <hyperlink ref="K3:L3" location="JUMP_H_III" display="JUMP_H_III"/>
    <hyperlink ref="M3:N3" location="JUMP_H_IV" display="JUMP_H_IV"/>
    <hyperlink ref="G4:H4" location="JUMP_H_V" display="JUMP_H_V"/>
    <hyperlink ref="I4:J4" location="JUMP_H_VI" display="JUMP_H_VI"/>
    <hyperlink ref="K4:L4" location="JUMP_H_VII" display="JUMP_H_VII"/>
    <hyperlink ref="M4:N4" location="JUMP_H_VIII" display="JUMP_H_VIII"/>
    <hyperlink ref="G5:H5" location="JUMP_H_IX" display="JUMP_H_IX"/>
    <hyperlink ref="E4:F4" location="JUMP_H_Bottom" display="End of sheet"/>
    <hyperlink ref="D371:N371" location="JUMP_I_Top" display="&lt;&lt;&lt; Click here to proceed to next sheet &gt;&gt;&gt; "/>
    <hyperlink ref="K2:L2" location="JUMP_I_Top" display="Next sheet"/>
  </hyperlinks>
  <pageMargins left="0.78740157480314965" right="0.78740157480314965" top="0.78740157480314965" bottom="0.78740157480314965" header="0.51181102362204722" footer="0.51181102362204722"/>
  <pageSetup paperSize="9" scale="61" fitToHeight="12" orientation="portrait" r:id="rId1"/>
  <headerFooter alignWithMargins="0">
    <oddHeader>&amp;L&amp;F; &amp;A&amp;R&amp;D; &amp;T</oddHeader>
    <oddFooter>&amp;C&amp;P / &amp;N</oddFooter>
  </headerFooter>
  <rowBreaks count="3" manualBreakCount="3">
    <brk id="174" min="1" max="13" man="1"/>
    <brk id="244" min="1" max="13" man="1"/>
    <brk id="368" min="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O9"/>
  <sheetViews>
    <sheetView workbookViewId="0">
      <pane ySplit="3" topLeftCell="A4" activePane="bottomLeft" state="frozen"/>
      <selection pane="bottomLeft" sqref="A1:C3"/>
    </sheetView>
  </sheetViews>
  <sheetFormatPr defaultColWidth="11.42578125" defaultRowHeight="15" x14ac:dyDescent="0.25"/>
  <cols>
    <col min="1" max="1" width="2.7109375" style="38" customWidth="1"/>
    <col min="2" max="3" width="4.7109375" style="38" customWidth="1"/>
    <col min="4" max="13" width="12.7109375" style="38" customWidth="1"/>
    <col min="14" max="14" width="4.7109375" style="38" customWidth="1"/>
    <col min="15" max="15" width="11.42578125" style="38"/>
    <col min="16" max="16384" width="11.42578125" style="452"/>
  </cols>
  <sheetData>
    <row r="1" spans="1:15" s="21" customFormat="1" ht="15.75" customHeight="1" thickBot="1" x14ac:dyDescent="0.3">
      <c r="A1" s="1160" t="str">
        <f>Translations!$B$531</f>
        <v>I. 
MS specific</v>
      </c>
      <c r="B1" s="1161"/>
      <c r="C1" s="728"/>
      <c r="D1" s="332" t="str">
        <f>Translations!$B$2</f>
        <v>Zona de navigare:</v>
      </c>
      <c r="E1" s="440"/>
      <c r="F1" s="735" t="str">
        <f>Translations!$B$18</f>
        <v>Cuprins</v>
      </c>
      <c r="G1" s="649"/>
      <c r="H1" s="649"/>
      <c r="I1" s="649"/>
      <c r="J1" s="649"/>
      <c r="K1" s="649"/>
      <c r="L1" s="649"/>
      <c r="M1" s="649"/>
      <c r="N1" s="38"/>
      <c r="O1" s="38"/>
    </row>
    <row r="2" spans="1:15" s="21" customFormat="1" ht="15.75" customHeight="1" thickBot="1" x14ac:dyDescent="0.3">
      <c r="A2" s="1162"/>
      <c r="B2" s="1163"/>
      <c r="C2" s="1164"/>
      <c r="D2" s="649" t="str">
        <f>Translations!$B$4</f>
        <v>Începutul foii</v>
      </c>
      <c r="E2" s="739"/>
      <c r="F2" s="1168"/>
      <c r="G2" s="1168"/>
      <c r="H2" s="1168"/>
      <c r="I2" s="1168"/>
      <c r="J2" s="1168"/>
      <c r="K2" s="1168"/>
      <c r="L2" s="1168"/>
      <c r="M2" s="1168"/>
      <c r="N2" s="38"/>
      <c r="O2" s="38"/>
    </row>
    <row r="3" spans="1:15" s="21" customFormat="1" ht="15.75" customHeight="1" thickBot="1" x14ac:dyDescent="0.3">
      <c r="A3" s="1165"/>
      <c r="B3" s="1166"/>
      <c r="C3" s="1167"/>
      <c r="D3" s="649"/>
      <c r="E3" s="649"/>
      <c r="F3" s="1168"/>
      <c r="G3" s="1168"/>
      <c r="H3" s="1168"/>
      <c r="I3" s="1168"/>
      <c r="J3" s="1168"/>
      <c r="K3" s="1168"/>
      <c r="L3" s="1168"/>
      <c r="M3" s="1168"/>
      <c r="N3" s="38"/>
      <c r="O3" s="38"/>
    </row>
    <row r="4" spans="1:15" s="21" customFormat="1" x14ac:dyDescent="0.25">
      <c r="A4" s="219"/>
      <c r="B4" s="441"/>
      <c r="C4" s="442"/>
      <c r="D4" s="442"/>
      <c r="E4" s="443"/>
      <c r="F4" s="443"/>
      <c r="G4" s="443"/>
      <c r="H4" s="219"/>
      <c r="I4" s="219"/>
      <c r="J4" s="219"/>
      <c r="K4" s="219"/>
      <c r="L4" s="20"/>
      <c r="M4" s="20"/>
      <c r="N4" s="20"/>
      <c r="O4" s="38"/>
    </row>
    <row r="5" spans="1:15" s="21" customFormat="1" ht="23.25" customHeight="1" x14ac:dyDescent="0.25">
      <c r="A5" s="219"/>
      <c r="B5" s="444" t="s">
        <v>1044</v>
      </c>
      <c r="C5" s="444" t="str">
        <f>Translations!$B$532</f>
        <v>Foaia „MSspecific” - DATE SUPLIMENTARE SOLICITATE DE STATUL MEMBRU</v>
      </c>
      <c r="D5" s="444"/>
      <c r="E5" s="444"/>
      <c r="F5" s="444"/>
      <c r="G5" s="444"/>
      <c r="H5" s="444"/>
      <c r="I5" s="444"/>
      <c r="J5" s="444"/>
      <c r="K5" s="444"/>
      <c r="L5" s="20"/>
      <c r="M5" s="20"/>
      <c r="N5" s="20"/>
      <c r="O5" s="38"/>
    </row>
    <row r="6" spans="1:15" s="21" customFormat="1" x14ac:dyDescent="0.25">
      <c r="A6" s="219"/>
      <c r="B6" s="219"/>
      <c r="C6" s="219"/>
      <c r="D6" s="219"/>
      <c r="E6" s="219"/>
      <c r="F6" s="219"/>
      <c r="G6" s="219"/>
      <c r="H6" s="219"/>
      <c r="I6" s="219"/>
      <c r="J6" s="219"/>
      <c r="K6" s="219"/>
      <c r="L6" s="20"/>
      <c r="M6" s="20"/>
      <c r="N6" s="20"/>
      <c r="O6" s="38"/>
    </row>
    <row r="7" spans="1:15" s="21" customFormat="1" ht="15.75" x14ac:dyDescent="0.25">
      <c r="A7" s="219"/>
      <c r="B7" s="323" t="s">
        <v>110</v>
      </c>
      <c r="C7" s="451" t="str">
        <f>Translations!$B$533</f>
        <v>Sunt definite de către statul membru</v>
      </c>
      <c r="D7" s="451"/>
      <c r="E7" s="451"/>
      <c r="F7" s="451"/>
      <c r="G7" s="451"/>
      <c r="H7" s="451"/>
      <c r="I7" s="451"/>
      <c r="J7" s="451"/>
      <c r="K7" s="451"/>
      <c r="L7" s="451"/>
      <c r="M7" s="451"/>
      <c r="N7" s="20"/>
      <c r="O7" s="38"/>
    </row>
    <row r="8" spans="1:15" s="21" customFormat="1" ht="5.0999999999999996" customHeight="1" x14ac:dyDescent="0.25">
      <c r="A8" s="219"/>
      <c r="B8" s="219"/>
      <c r="C8" s="219"/>
      <c r="D8" s="219"/>
      <c r="E8" s="219"/>
      <c r="F8" s="219"/>
      <c r="G8" s="219"/>
      <c r="H8" s="219"/>
      <c r="I8" s="219"/>
      <c r="J8" s="219"/>
      <c r="K8" s="219"/>
      <c r="L8" s="20"/>
      <c r="M8" s="20"/>
      <c r="N8" s="20"/>
      <c r="O8" s="38"/>
    </row>
    <row r="9" spans="1:15" s="21" customFormat="1" ht="12.75" x14ac:dyDescent="0.25">
      <c r="A9" s="38"/>
      <c r="B9" s="38"/>
      <c r="C9" s="38"/>
      <c r="D9" s="38"/>
      <c r="E9" s="38"/>
      <c r="F9" s="38"/>
      <c r="G9" s="38"/>
      <c r="H9" s="38"/>
      <c r="I9" s="38"/>
      <c r="J9" s="38"/>
      <c r="K9" s="38"/>
      <c r="L9" s="38"/>
      <c r="M9" s="38"/>
      <c r="N9" s="38"/>
      <c r="O9" s="38"/>
    </row>
  </sheetData>
  <sheetProtection sheet="1" objects="1" scenarios="1" formatCells="0" formatColumns="0" formatRows="0"/>
  <mergeCells count="1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hyperlink ref="D2:E2" location="JUMP_I_Top" display="JUMP_I_Top"/>
  </hyperlinks>
  <pageMargins left="0.70866141732283472" right="0.70866141732283472" top="0.78740157480314965" bottom="0.78740157480314965" header="0.31496062992125984" footer="0.31496062992125984"/>
  <pageSetup paperSize="9" scale="94"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N69"/>
  <sheetViews>
    <sheetView workbookViewId="0">
      <pane ySplit="3" topLeftCell="A4" activePane="bottomLeft" state="frozen"/>
      <selection pane="bottomLeft" sqref="A1:C3"/>
    </sheetView>
  </sheetViews>
  <sheetFormatPr defaultColWidth="11.42578125" defaultRowHeight="15" x14ac:dyDescent="0.25"/>
  <cols>
    <col min="1" max="1" width="2.7109375" style="450" customWidth="1"/>
    <col min="2" max="3" width="4.7109375" style="450" customWidth="1"/>
    <col min="4" max="13" width="12.7109375" style="450" customWidth="1"/>
    <col min="14" max="16384" width="11.42578125" style="306"/>
  </cols>
  <sheetData>
    <row r="1" spans="1:14" s="38" customFormat="1" ht="15.75" customHeight="1" thickBot="1" x14ac:dyDescent="0.3">
      <c r="A1" s="1160" t="str">
        <f>Translations!$B$534</f>
        <v>J. 
Comments</v>
      </c>
      <c r="B1" s="1161"/>
      <c r="C1" s="728"/>
      <c r="D1" s="332" t="str">
        <f>Translations!$B$2</f>
        <v>Zona de navigare:</v>
      </c>
      <c r="E1" s="440"/>
      <c r="F1" s="735" t="str">
        <f>Translations!$B$18</f>
        <v>Cuprins</v>
      </c>
      <c r="G1" s="649"/>
      <c r="H1" s="649"/>
      <c r="I1" s="649"/>
      <c r="J1" s="649"/>
      <c r="K1" s="649"/>
      <c r="L1" s="649"/>
      <c r="M1" s="649"/>
      <c r="N1" s="20"/>
    </row>
    <row r="2" spans="1:14" s="38" customFormat="1" ht="15.75" customHeight="1" thickBot="1" x14ac:dyDescent="0.25">
      <c r="A2" s="1162"/>
      <c r="B2" s="1163"/>
      <c r="C2" s="1164"/>
      <c r="D2" s="649" t="str">
        <f>Translations!$B$4</f>
        <v>Începutul foii</v>
      </c>
      <c r="E2" s="739"/>
      <c r="F2" s="1168"/>
      <c r="G2" s="1168"/>
      <c r="H2" s="1168"/>
      <c r="I2" s="1168"/>
      <c r="J2" s="1168"/>
      <c r="K2" s="1168"/>
      <c r="L2" s="1168"/>
      <c r="M2" s="1168"/>
      <c r="N2" s="20"/>
    </row>
    <row r="3" spans="1:14" s="38" customFormat="1" ht="15.75" customHeight="1" thickBot="1" x14ac:dyDescent="0.25">
      <c r="A3" s="1165"/>
      <c r="B3" s="1166"/>
      <c r="C3" s="1167"/>
      <c r="D3" s="649"/>
      <c r="E3" s="649"/>
      <c r="F3" s="1168"/>
      <c r="G3" s="1168"/>
      <c r="H3" s="1168"/>
      <c r="I3" s="1168"/>
      <c r="J3" s="1168"/>
      <c r="K3" s="1168"/>
      <c r="L3" s="1168"/>
      <c r="M3" s="1168"/>
      <c r="N3" s="20"/>
    </row>
    <row r="4" spans="1:14" s="38" customFormat="1" x14ac:dyDescent="0.25">
      <c r="A4" s="219"/>
      <c r="B4" s="441"/>
      <c r="C4" s="442"/>
      <c r="D4" s="442"/>
      <c r="E4" s="443"/>
      <c r="F4" s="443"/>
      <c r="G4" s="443"/>
      <c r="H4" s="219"/>
      <c r="I4" s="219"/>
      <c r="J4" s="219"/>
      <c r="K4" s="219"/>
      <c r="L4" s="20"/>
      <c r="M4" s="20"/>
      <c r="N4" s="20"/>
    </row>
    <row r="5" spans="1:14" s="38" customFormat="1" ht="23.25" customHeight="1" x14ac:dyDescent="0.25">
      <c r="A5" s="219"/>
      <c r="B5" s="444" t="s">
        <v>1045</v>
      </c>
      <c r="C5" s="743" t="str">
        <f>Translations!$B$535</f>
        <v>Foaia „Comments” - OBSERVAȚII ȘI INFORMAȚII SUPLIMENTARE</v>
      </c>
      <c r="D5" s="807"/>
      <c r="E5" s="807"/>
      <c r="F5" s="807"/>
      <c r="G5" s="807"/>
      <c r="H5" s="807"/>
      <c r="I5" s="807"/>
      <c r="J5" s="807"/>
      <c r="K5" s="807"/>
      <c r="L5" s="807"/>
      <c r="M5" s="807"/>
      <c r="N5" s="20"/>
    </row>
    <row r="6" spans="1:14" s="38" customFormat="1" x14ac:dyDescent="0.25">
      <c r="A6" s="219"/>
      <c r="B6" s="219"/>
      <c r="C6" s="219"/>
      <c r="D6" s="219"/>
      <c r="E6" s="219"/>
      <c r="F6" s="219"/>
      <c r="G6" s="219"/>
      <c r="H6" s="219"/>
      <c r="I6" s="219"/>
      <c r="J6" s="219"/>
      <c r="K6" s="219"/>
      <c r="L6" s="20"/>
      <c r="M6" s="20"/>
      <c r="N6" s="20"/>
    </row>
    <row r="7" spans="1:14" s="38" customFormat="1" ht="15.75" customHeight="1" x14ac:dyDescent="0.25">
      <c r="A7" s="219"/>
      <c r="B7" s="323" t="s">
        <v>110</v>
      </c>
      <c r="C7" s="1178" t="str">
        <f>Translations!$B$536</f>
        <v>Documente justificative care însoțesc acest raport</v>
      </c>
      <c r="D7" s="1178"/>
      <c r="E7" s="1178"/>
      <c r="F7" s="1178"/>
      <c r="G7" s="1178"/>
      <c r="H7" s="1178"/>
      <c r="I7" s="1178"/>
      <c r="J7" s="1178"/>
      <c r="K7" s="1178"/>
      <c r="L7" s="1178"/>
      <c r="M7" s="1178"/>
      <c r="N7" s="20"/>
    </row>
    <row r="8" spans="1:14" s="38" customFormat="1" ht="5.0999999999999996" customHeight="1" x14ac:dyDescent="0.25">
      <c r="A8" s="219"/>
      <c r="B8" s="219"/>
      <c r="C8" s="219"/>
      <c r="D8" s="219"/>
      <c r="E8" s="219"/>
      <c r="F8" s="219"/>
      <c r="G8" s="219"/>
      <c r="H8" s="219"/>
      <c r="I8" s="219"/>
      <c r="J8" s="219"/>
      <c r="K8" s="219"/>
      <c r="L8" s="20"/>
      <c r="M8" s="20"/>
      <c r="N8" s="20"/>
    </row>
    <row r="9" spans="1:14" s="38" customFormat="1" ht="15" customHeight="1" x14ac:dyDescent="0.25">
      <c r="A9" s="219"/>
      <c r="B9" s="445"/>
      <c r="C9" s="1183" t="str">
        <f>Translations!$B$537</f>
        <v>Vă rugăm să enumerați aici toate documentele relevante care sunt prezentate împreună cu acest raport</v>
      </c>
      <c r="D9" s="807"/>
      <c r="E9" s="807"/>
      <c r="F9" s="807"/>
      <c r="G9" s="807"/>
      <c r="H9" s="807"/>
      <c r="I9" s="807"/>
      <c r="J9" s="807"/>
      <c r="K9" s="807"/>
      <c r="L9" s="807"/>
      <c r="M9" s="807"/>
      <c r="N9" s="20"/>
    </row>
    <row r="10" spans="1:14" s="38" customFormat="1" ht="15" customHeight="1" x14ac:dyDescent="0.25">
      <c r="C10" s="905" t="str">
        <f>Translations!$B$538</f>
        <v>Vă rugăm să precizați mai jos numele fișierului (fișierelor), dacă este vorba despre un format electronic, sau numărul (numerele) de referință al documentului (ale documentelor), în cazul documentelor pe hârtie:</v>
      </c>
      <c r="D10" s="807"/>
      <c r="E10" s="807"/>
      <c r="F10" s="807"/>
      <c r="G10" s="807"/>
      <c r="H10" s="807"/>
      <c r="I10" s="807"/>
      <c r="J10" s="807"/>
      <c r="K10" s="807"/>
      <c r="L10" s="807"/>
      <c r="M10" s="807"/>
    </row>
    <row r="11" spans="1:14" s="38" customFormat="1" ht="5.0999999999999996" customHeight="1" x14ac:dyDescent="0.25">
      <c r="A11" s="219"/>
      <c r="B11" s="219"/>
      <c r="C11" s="219"/>
      <c r="D11" s="219"/>
      <c r="E11" s="219"/>
      <c r="F11" s="219"/>
      <c r="G11" s="219"/>
      <c r="H11" s="219"/>
      <c r="I11" s="219"/>
      <c r="J11" s="219"/>
      <c r="K11" s="219"/>
      <c r="L11" s="20"/>
      <c r="M11" s="20"/>
      <c r="N11" s="20"/>
    </row>
    <row r="12" spans="1:14" s="38" customFormat="1" ht="12.75" x14ac:dyDescent="0.25">
      <c r="D12" s="446" t="str">
        <f>Translations!$B$539</f>
        <v>Numele fișierului/Referință</v>
      </c>
      <c r="E12" s="447"/>
      <c r="F12" s="446" t="str">
        <f>Translations!$B$540</f>
        <v>Descrierea documentului</v>
      </c>
      <c r="G12" s="446"/>
      <c r="H12" s="446"/>
      <c r="I12" s="446"/>
      <c r="J12" s="446"/>
      <c r="K12" s="446"/>
      <c r="L12" s="448"/>
      <c r="M12" s="448"/>
    </row>
    <row r="13" spans="1:14" s="38" customFormat="1" x14ac:dyDescent="0.25">
      <c r="D13" s="1179"/>
      <c r="E13" s="1180"/>
      <c r="F13" s="1181"/>
      <c r="G13" s="1182"/>
      <c r="H13" s="1182"/>
      <c r="I13" s="1182"/>
      <c r="J13" s="1182"/>
      <c r="K13" s="1182"/>
      <c r="L13" s="1182"/>
      <c r="M13" s="1182"/>
    </row>
    <row r="14" spans="1:14" s="38" customFormat="1" x14ac:dyDescent="0.25">
      <c r="D14" s="1170"/>
      <c r="E14" s="1171"/>
      <c r="F14" s="1172"/>
      <c r="G14" s="1173"/>
      <c r="H14" s="1173"/>
      <c r="I14" s="1173"/>
      <c r="J14" s="1173"/>
      <c r="K14" s="1173"/>
      <c r="L14" s="1173"/>
      <c r="M14" s="1173"/>
    </row>
    <row r="15" spans="1:14" s="38" customFormat="1" x14ac:dyDescent="0.25">
      <c r="D15" s="1170"/>
      <c r="E15" s="1171"/>
      <c r="F15" s="1172"/>
      <c r="G15" s="1173"/>
      <c r="H15" s="1173"/>
      <c r="I15" s="1173"/>
      <c r="J15" s="1173"/>
      <c r="K15" s="1173"/>
      <c r="L15" s="1173"/>
      <c r="M15" s="1173"/>
    </row>
    <row r="16" spans="1:14" s="38" customFormat="1" x14ac:dyDescent="0.25">
      <c r="D16" s="1170"/>
      <c r="E16" s="1171"/>
      <c r="F16" s="1172"/>
      <c r="G16" s="1173"/>
      <c r="H16" s="1173"/>
      <c r="I16" s="1173"/>
      <c r="J16" s="1173"/>
      <c r="K16" s="1173"/>
      <c r="L16" s="1173"/>
      <c r="M16" s="1173"/>
    </row>
    <row r="17" spans="1:14" s="38" customFormat="1" x14ac:dyDescent="0.25">
      <c r="D17" s="1170"/>
      <c r="E17" s="1171"/>
      <c r="F17" s="1172"/>
      <c r="G17" s="1173"/>
      <c r="H17" s="1173"/>
      <c r="I17" s="1173"/>
      <c r="J17" s="1173"/>
      <c r="K17" s="1173"/>
      <c r="L17" s="1173"/>
      <c r="M17" s="1173"/>
    </row>
    <row r="18" spans="1:14" s="38" customFormat="1" x14ac:dyDescent="0.25">
      <c r="D18" s="1170"/>
      <c r="E18" s="1171"/>
      <c r="F18" s="1172"/>
      <c r="G18" s="1173"/>
      <c r="H18" s="1173"/>
      <c r="I18" s="1173"/>
      <c r="J18" s="1173"/>
      <c r="K18" s="1173"/>
      <c r="L18" s="1173"/>
      <c r="M18" s="1173"/>
    </row>
    <row r="19" spans="1:14" s="38" customFormat="1" x14ac:dyDescent="0.25">
      <c r="D19" s="1170"/>
      <c r="E19" s="1171"/>
      <c r="F19" s="1172"/>
      <c r="G19" s="1173"/>
      <c r="H19" s="1173"/>
      <c r="I19" s="1173"/>
      <c r="J19" s="1173"/>
      <c r="K19" s="1173"/>
      <c r="L19" s="1173"/>
      <c r="M19" s="1173"/>
    </row>
    <row r="20" spans="1:14" s="38" customFormat="1" x14ac:dyDescent="0.25">
      <c r="D20" s="1170"/>
      <c r="E20" s="1171"/>
      <c r="F20" s="1172"/>
      <c r="G20" s="1173"/>
      <c r="H20" s="1173"/>
      <c r="I20" s="1173"/>
      <c r="J20" s="1173"/>
      <c r="K20" s="1173"/>
      <c r="L20" s="1173"/>
      <c r="M20" s="1173"/>
    </row>
    <row r="21" spans="1:14" s="38" customFormat="1" x14ac:dyDescent="0.25">
      <c r="D21" s="1174"/>
      <c r="E21" s="1175"/>
      <c r="F21" s="1176"/>
      <c r="G21" s="1177"/>
      <c r="H21" s="1177"/>
      <c r="I21" s="1177"/>
      <c r="J21" s="1177"/>
      <c r="K21" s="1177"/>
      <c r="L21" s="1177"/>
      <c r="M21" s="1177"/>
    </row>
    <row r="22" spans="1:14" s="38" customFormat="1" ht="12.75" x14ac:dyDescent="0.25"/>
    <row r="23" spans="1:14" s="38" customFormat="1" ht="15.75" customHeight="1" x14ac:dyDescent="0.25">
      <c r="A23" s="219"/>
      <c r="B23" s="323" t="s">
        <v>212</v>
      </c>
      <c r="C23" s="1178" t="str">
        <f>Translations!$B$541</f>
        <v>Spațiu liber pentru orice tip de informații suplimentare</v>
      </c>
      <c r="D23" s="1178"/>
      <c r="E23" s="1178"/>
      <c r="F23" s="1178"/>
      <c r="G23" s="1178"/>
      <c r="H23" s="1178"/>
      <c r="I23" s="1178"/>
      <c r="J23" s="1178"/>
      <c r="K23" s="1178"/>
      <c r="L23" s="1178"/>
      <c r="M23" s="1178"/>
      <c r="N23" s="20"/>
    </row>
    <row r="24" spans="1:14" s="38" customFormat="1" ht="5.0999999999999996" customHeight="1" x14ac:dyDescent="0.25">
      <c r="A24" s="219"/>
      <c r="B24" s="219"/>
      <c r="C24" s="219"/>
      <c r="D24" s="219"/>
      <c r="E24" s="219"/>
      <c r="F24" s="219"/>
      <c r="G24" s="219"/>
      <c r="H24" s="219"/>
      <c r="I24" s="219"/>
      <c r="J24" s="219"/>
      <c r="K24" s="219"/>
      <c r="L24" s="20"/>
      <c r="M24" s="20"/>
      <c r="N24" s="20"/>
    </row>
    <row r="25" spans="1:14" s="38" customFormat="1" ht="30" customHeight="1" x14ac:dyDescent="0.25">
      <c r="A25" s="219"/>
      <c r="B25" s="449"/>
      <c r="C25" s="1169" t="str">
        <f>Translations!$B$542</f>
        <v>În spațiul de mai jos puteți introduce toate informațiile care nu erau adecvate pentru a fi introduse în alte foi și pe care le considerați importante pentru autoritatea competentă</v>
      </c>
      <c r="D25" s="1169"/>
      <c r="E25" s="1169"/>
      <c r="F25" s="1169"/>
      <c r="G25" s="1169"/>
      <c r="H25" s="1169"/>
      <c r="I25" s="1169"/>
      <c r="J25" s="1169"/>
      <c r="K25" s="1169"/>
      <c r="L25" s="1169"/>
      <c r="M25" s="1169"/>
      <c r="N25" s="20"/>
    </row>
    <row r="26" spans="1:14" s="450" customFormat="1" ht="12.75" x14ac:dyDescent="0.25">
      <c r="A26" s="546"/>
      <c r="B26" s="546"/>
      <c r="C26" s="546"/>
      <c r="D26" s="546"/>
      <c r="E26" s="546"/>
      <c r="F26" s="546"/>
      <c r="G26" s="546"/>
      <c r="H26" s="546"/>
      <c r="I26" s="546"/>
      <c r="J26" s="546"/>
      <c r="K26" s="546"/>
      <c r="L26" s="546"/>
      <c r="M26" s="546"/>
      <c r="N26" s="546"/>
    </row>
    <row r="27" spans="1:14" s="450" customFormat="1" ht="12.75" x14ac:dyDescent="0.25">
      <c r="A27" s="546"/>
      <c r="B27" s="546"/>
      <c r="C27" s="546"/>
      <c r="D27" s="546"/>
      <c r="E27" s="546"/>
      <c r="F27" s="546"/>
      <c r="G27" s="546"/>
      <c r="H27" s="546"/>
      <c r="I27" s="546"/>
      <c r="J27" s="546"/>
      <c r="K27" s="546"/>
      <c r="L27" s="546"/>
      <c r="M27" s="546"/>
      <c r="N27" s="546"/>
    </row>
    <row r="28" spans="1:14" s="450" customFormat="1" ht="12.75" x14ac:dyDescent="0.25">
      <c r="A28" s="546"/>
      <c r="B28" s="546"/>
      <c r="C28" s="546"/>
      <c r="D28" s="546"/>
      <c r="E28" s="546"/>
      <c r="F28" s="546"/>
      <c r="G28" s="546"/>
      <c r="H28" s="546"/>
      <c r="I28" s="546"/>
      <c r="J28" s="546"/>
      <c r="K28" s="546"/>
      <c r="L28" s="546"/>
      <c r="M28" s="546"/>
      <c r="N28" s="546"/>
    </row>
    <row r="29" spans="1:14" s="450" customFormat="1" ht="12.75" x14ac:dyDescent="0.25">
      <c r="A29" s="546"/>
      <c r="B29" s="546"/>
      <c r="C29" s="546"/>
      <c r="D29" s="546"/>
      <c r="E29" s="546"/>
      <c r="F29" s="546"/>
      <c r="G29" s="546"/>
      <c r="H29" s="546"/>
      <c r="I29" s="546"/>
      <c r="J29" s="546"/>
      <c r="K29" s="546"/>
      <c r="L29" s="546"/>
      <c r="M29" s="546"/>
      <c r="N29" s="546"/>
    </row>
    <row r="30" spans="1:14" s="450" customFormat="1" ht="12.75" x14ac:dyDescent="0.25">
      <c r="A30" s="546"/>
      <c r="B30" s="546"/>
      <c r="C30" s="546"/>
      <c r="D30" s="546"/>
      <c r="E30" s="546"/>
      <c r="F30" s="546"/>
      <c r="G30" s="546"/>
      <c r="H30" s="546"/>
      <c r="I30" s="546"/>
      <c r="J30" s="546"/>
      <c r="K30" s="546"/>
      <c r="L30" s="546"/>
      <c r="M30" s="546"/>
      <c r="N30" s="546"/>
    </row>
    <row r="31" spans="1:14" s="450" customFormat="1" ht="12.75" x14ac:dyDescent="0.25">
      <c r="A31" s="546"/>
      <c r="B31" s="546"/>
      <c r="C31" s="546"/>
      <c r="D31" s="546"/>
      <c r="E31" s="546"/>
      <c r="F31" s="546"/>
      <c r="G31" s="546"/>
      <c r="H31" s="546"/>
      <c r="I31" s="546"/>
      <c r="J31" s="546"/>
      <c r="K31" s="546"/>
      <c r="L31" s="546"/>
      <c r="M31" s="546"/>
      <c r="N31" s="546"/>
    </row>
    <row r="32" spans="1:14" s="450" customFormat="1" ht="12.75" x14ac:dyDescent="0.25">
      <c r="A32" s="546"/>
      <c r="B32" s="546"/>
      <c r="C32" s="546"/>
      <c r="D32" s="546"/>
      <c r="E32" s="546"/>
      <c r="F32" s="546"/>
      <c r="G32" s="546"/>
      <c r="H32" s="546"/>
      <c r="I32" s="546"/>
      <c r="J32" s="546"/>
      <c r="K32" s="546"/>
      <c r="L32" s="546"/>
      <c r="M32" s="546"/>
      <c r="N32" s="546"/>
    </row>
    <row r="33" spans="1:14" s="450" customFormat="1" ht="12.75" x14ac:dyDescent="0.25">
      <c r="A33" s="546"/>
      <c r="B33" s="546"/>
      <c r="C33" s="546"/>
      <c r="D33" s="546"/>
      <c r="E33" s="546"/>
      <c r="F33" s="546"/>
      <c r="G33" s="546"/>
      <c r="H33" s="546"/>
      <c r="I33" s="546"/>
      <c r="J33" s="546"/>
      <c r="K33" s="546"/>
      <c r="L33" s="546"/>
      <c r="M33" s="546"/>
      <c r="N33" s="546"/>
    </row>
    <row r="34" spans="1:14" s="450" customFormat="1" ht="12.75" x14ac:dyDescent="0.25">
      <c r="A34" s="546"/>
      <c r="B34" s="546"/>
      <c r="C34" s="546"/>
      <c r="D34" s="546"/>
      <c r="E34" s="546"/>
      <c r="F34" s="546"/>
      <c r="G34" s="546"/>
      <c r="H34" s="546"/>
      <c r="I34" s="546"/>
      <c r="J34" s="546"/>
      <c r="K34" s="546"/>
      <c r="L34" s="546"/>
      <c r="M34" s="546"/>
      <c r="N34" s="546"/>
    </row>
    <row r="35" spans="1:14" s="450" customFormat="1" ht="12.75" x14ac:dyDescent="0.25">
      <c r="A35" s="546"/>
      <c r="B35" s="546"/>
      <c r="C35" s="546"/>
      <c r="D35" s="546"/>
      <c r="E35" s="546"/>
      <c r="F35" s="546"/>
      <c r="G35" s="546"/>
      <c r="H35" s="546"/>
      <c r="I35" s="546"/>
      <c r="J35" s="546"/>
      <c r="K35" s="546"/>
      <c r="L35" s="546"/>
      <c r="M35" s="546"/>
      <c r="N35" s="546"/>
    </row>
    <row r="36" spans="1:14" s="450" customFormat="1" ht="12.75" x14ac:dyDescent="0.25">
      <c r="A36" s="546"/>
      <c r="B36" s="546"/>
      <c r="C36" s="546"/>
      <c r="D36" s="546"/>
      <c r="E36" s="546"/>
      <c r="F36" s="546"/>
      <c r="G36" s="546"/>
      <c r="H36" s="546"/>
      <c r="I36" s="546"/>
      <c r="J36" s="546"/>
      <c r="K36" s="546"/>
      <c r="L36" s="546"/>
      <c r="M36" s="546"/>
      <c r="N36" s="546"/>
    </row>
    <row r="37" spans="1:14" s="450" customFormat="1" ht="12.75" x14ac:dyDescent="0.25">
      <c r="A37" s="546"/>
      <c r="B37" s="546"/>
      <c r="C37" s="546"/>
      <c r="D37" s="546"/>
      <c r="E37" s="546"/>
      <c r="F37" s="546"/>
      <c r="G37" s="546"/>
      <c r="H37" s="546"/>
      <c r="I37" s="546"/>
      <c r="J37" s="546"/>
      <c r="K37" s="546"/>
      <c r="L37" s="546"/>
      <c r="M37" s="546"/>
      <c r="N37" s="546"/>
    </row>
    <row r="38" spans="1:14" s="450" customFormat="1" ht="12.75" x14ac:dyDescent="0.25">
      <c r="A38" s="546"/>
      <c r="B38" s="546"/>
      <c r="C38" s="546"/>
      <c r="D38" s="546"/>
      <c r="E38" s="546"/>
      <c r="F38" s="546"/>
      <c r="G38" s="546"/>
      <c r="H38" s="546"/>
      <c r="I38" s="546"/>
      <c r="J38" s="546"/>
      <c r="K38" s="546"/>
      <c r="L38" s="546"/>
      <c r="M38" s="546"/>
      <c r="N38" s="546"/>
    </row>
    <row r="39" spans="1:14" s="450" customFormat="1" ht="12.75" x14ac:dyDescent="0.25">
      <c r="A39" s="546"/>
      <c r="B39" s="546"/>
      <c r="C39" s="546"/>
      <c r="D39" s="546"/>
      <c r="E39" s="546"/>
      <c r="F39" s="546"/>
      <c r="G39" s="546"/>
      <c r="H39" s="546"/>
      <c r="I39" s="546"/>
      <c r="J39" s="546"/>
      <c r="K39" s="546"/>
      <c r="L39" s="546"/>
      <c r="M39" s="546"/>
      <c r="N39" s="546"/>
    </row>
    <row r="40" spans="1:14" s="450" customFormat="1" ht="12.75" x14ac:dyDescent="0.25">
      <c r="A40" s="546"/>
      <c r="B40" s="546"/>
      <c r="C40" s="546"/>
      <c r="D40" s="546"/>
      <c r="E40" s="546"/>
      <c r="F40" s="546"/>
      <c r="G40" s="546"/>
      <c r="H40" s="546"/>
      <c r="I40" s="546"/>
      <c r="J40" s="546"/>
      <c r="K40" s="546"/>
      <c r="L40" s="546"/>
      <c r="M40" s="546"/>
      <c r="N40" s="546"/>
    </row>
    <row r="41" spans="1:14" s="450" customFormat="1" ht="12.75" x14ac:dyDescent="0.25">
      <c r="A41" s="546"/>
      <c r="B41" s="546"/>
      <c r="C41" s="546"/>
      <c r="D41" s="546"/>
      <c r="E41" s="546"/>
      <c r="F41" s="546"/>
      <c r="G41" s="546"/>
      <c r="H41" s="546"/>
      <c r="I41" s="546"/>
      <c r="J41" s="546"/>
      <c r="K41" s="546"/>
      <c r="L41" s="546"/>
      <c r="M41" s="546"/>
      <c r="N41" s="546"/>
    </row>
    <row r="42" spans="1:14" s="450" customFormat="1" ht="12.75" x14ac:dyDescent="0.25">
      <c r="A42" s="546"/>
      <c r="B42" s="546"/>
      <c r="C42" s="546"/>
      <c r="D42" s="546"/>
      <c r="E42" s="546"/>
      <c r="F42" s="546"/>
      <c r="G42" s="546"/>
      <c r="H42" s="546"/>
      <c r="I42" s="546"/>
      <c r="J42" s="546"/>
      <c r="K42" s="546"/>
      <c r="L42" s="546"/>
      <c r="M42" s="546"/>
      <c r="N42" s="546"/>
    </row>
    <row r="43" spans="1:14" s="450" customFormat="1" ht="12.75" x14ac:dyDescent="0.25">
      <c r="A43" s="546"/>
      <c r="B43" s="546"/>
      <c r="C43" s="546"/>
      <c r="D43" s="546"/>
      <c r="E43" s="546"/>
      <c r="F43" s="546"/>
      <c r="G43" s="546"/>
      <c r="H43" s="546"/>
      <c r="I43" s="546"/>
      <c r="J43" s="546"/>
      <c r="K43" s="546"/>
      <c r="L43" s="546"/>
      <c r="M43" s="546"/>
      <c r="N43" s="546"/>
    </row>
    <row r="44" spans="1:14" s="450" customFormat="1" ht="12.75" x14ac:dyDescent="0.25">
      <c r="A44" s="546"/>
      <c r="B44" s="546"/>
      <c r="C44" s="546"/>
      <c r="D44" s="546"/>
      <c r="E44" s="546"/>
      <c r="F44" s="546"/>
      <c r="G44" s="546"/>
      <c r="H44" s="546"/>
      <c r="I44" s="546"/>
      <c r="J44" s="546"/>
      <c r="K44" s="546"/>
      <c r="L44" s="546"/>
      <c r="M44" s="546"/>
      <c r="N44" s="546"/>
    </row>
    <row r="45" spans="1:14" s="450" customFormat="1" ht="12.75" x14ac:dyDescent="0.25">
      <c r="A45" s="546"/>
      <c r="B45" s="546"/>
      <c r="C45" s="546"/>
      <c r="D45" s="546"/>
      <c r="E45" s="546"/>
      <c r="F45" s="546"/>
      <c r="G45" s="546"/>
      <c r="H45" s="546"/>
      <c r="I45" s="546"/>
      <c r="J45" s="546"/>
      <c r="K45" s="546"/>
      <c r="L45" s="546"/>
      <c r="M45" s="546"/>
      <c r="N45" s="546"/>
    </row>
    <row r="46" spans="1:14" s="450" customFormat="1" ht="12.75" x14ac:dyDescent="0.25">
      <c r="A46" s="546"/>
      <c r="B46" s="546"/>
      <c r="C46" s="546"/>
      <c r="D46" s="546"/>
      <c r="E46" s="546"/>
      <c r="F46" s="546"/>
      <c r="G46" s="546"/>
      <c r="H46" s="546"/>
      <c r="I46" s="546"/>
      <c r="J46" s="546"/>
      <c r="K46" s="546"/>
      <c r="L46" s="546"/>
      <c r="M46" s="546"/>
      <c r="N46" s="546"/>
    </row>
    <row r="47" spans="1:14" s="450" customFormat="1" ht="12.75" x14ac:dyDescent="0.25">
      <c r="A47" s="546"/>
      <c r="B47" s="546"/>
      <c r="C47" s="546"/>
      <c r="D47" s="546"/>
      <c r="E47" s="546"/>
      <c r="F47" s="546"/>
      <c r="G47" s="546"/>
      <c r="H47" s="546"/>
      <c r="I47" s="546"/>
      <c r="J47" s="546"/>
      <c r="K47" s="546"/>
      <c r="L47" s="546"/>
      <c r="M47" s="546"/>
      <c r="N47" s="546"/>
    </row>
    <row r="48" spans="1:14" s="450" customFormat="1" ht="12.75" x14ac:dyDescent="0.25">
      <c r="A48" s="546"/>
      <c r="B48" s="546"/>
      <c r="C48" s="546"/>
      <c r="D48" s="546"/>
      <c r="E48" s="546"/>
      <c r="F48" s="546"/>
      <c r="G48" s="546"/>
      <c r="H48" s="546"/>
      <c r="I48" s="546"/>
      <c r="J48" s="546"/>
      <c r="K48" s="546"/>
      <c r="L48" s="546"/>
      <c r="M48" s="546"/>
      <c r="N48" s="546"/>
    </row>
    <row r="49" spans="1:14" s="450" customFormat="1" ht="12.75" x14ac:dyDescent="0.25">
      <c r="A49" s="546"/>
      <c r="B49" s="546"/>
      <c r="C49" s="546"/>
      <c r="D49" s="546"/>
      <c r="E49" s="546"/>
      <c r="F49" s="546"/>
      <c r="G49" s="546"/>
      <c r="H49" s="546"/>
      <c r="I49" s="546"/>
      <c r="J49" s="546"/>
      <c r="K49" s="546"/>
      <c r="L49" s="546"/>
      <c r="M49" s="546"/>
      <c r="N49" s="546"/>
    </row>
    <row r="50" spans="1:14" s="450" customFormat="1" ht="12.75" x14ac:dyDescent="0.25">
      <c r="A50" s="546"/>
      <c r="B50" s="546"/>
      <c r="C50" s="546"/>
      <c r="D50" s="546"/>
      <c r="E50" s="546"/>
      <c r="F50" s="546"/>
      <c r="G50" s="546"/>
      <c r="H50" s="546"/>
      <c r="I50" s="546"/>
      <c r="J50" s="546"/>
      <c r="K50" s="546"/>
      <c r="L50" s="546"/>
      <c r="M50" s="546"/>
      <c r="N50" s="546"/>
    </row>
    <row r="51" spans="1:14" s="450" customFormat="1" ht="12.75" x14ac:dyDescent="0.25">
      <c r="A51" s="546"/>
      <c r="B51" s="546"/>
      <c r="C51" s="546"/>
      <c r="D51" s="546"/>
      <c r="E51" s="546"/>
      <c r="F51" s="546"/>
      <c r="G51" s="546"/>
      <c r="H51" s="546"/>
      <c r="I51" s="546"/>
      <c r="J51" s="546"/>
      <c r="K51" s="546"/>
      <c r="L51" s="546"/>
      <c r="M51" s="546"/>
      <c r="N51" s="546"/>
    </row>
    <row r="52" spans="1:14" s="450" customFormat="1" ht="12.75" x14ac:dyDescent="0.25">
      <c r="A52" s="546"/>
      <c r="B52" s="546"/>
      <c r="C52" s="546"/>
      <c r="D52" s="546"/>
      <c r="E52" s="546"/>
      <c r="F52" s="546"/>
      <c r="G52" s="546"/>
      <c r="H52" s="546"/>
      <c r="I52" s="546"/>
      <c r="J52" s="546"/>
      <c r="K52" s="546"/>
      <c r="L52" s="546"/>
      <c r="M52" s="546"/>
      <c r="N52" s="546"/>
    </row>
    <row r="53" spans="1:14" s="450" customFormat="1" ht="12.75" x14ac:dyDescent="0.25">
      <c r="A53" s="546"/>
      <c r="B53" s="546"/>
      <c r="C53" s="546"/>
      <c r="D53" s="546"/>
      <c r="E53" s="546"/>
      <c r="F53" s="546"/>
      <c r="G53" s="546"/>
      <c r="H53" s="546"/>
      <c r="I53" s="546"/>
      <c r="J53" s="546"/>
      <c r="K53" s="546"/>
      <c r="L53" s="546"/>
      <c r="M53" s="546"/>
      <c r="N53" s="546"/>
    </row>
    <row r="54" spans="1:14" s="450" customFormat="1" ht="12.75" x14ac:dyDescent="0.25">
      <c r="A54" s="546"/>
      <c r="B54" s="546"/>
      <c r="C54" s="546"/>
      <c r="D54" s="546"/>
      <c r="E54" s="546"/>
      <c r="F54" s="546"/>
      <c r="G54" s="546"/>
      <c r="H54" s="546"/>
      <c r="I54" s="546"/>
      <c r="J54" s="546"/>
      <c r="K54" s="546"/>
      <c r="L54" s="546"/>
      <c r="M54" s="546"/>
      <c r="N54" s="546"/>
    </row>
    <row r="55" spans="1:14" s="450" customFormat="1" ht="12.75" x14ac:dyDescent="0.25">
      <c r="A55" s="546"/>
      <c r="B55" s="546"/>
      <c r="C55" s="546"/>
      <c r="D55" s="546"/>
      <c r="E55" s="546"/>
      <c r="F55" s="546"/>
      <c r="G55" s="546"/>
      <c r="H55" s="546"/>
      <c r="I55" s="546"/>
      <c r="J55" s="546"/>
      <c r="K55" s="546"/>
      <c r="L55" s="546"/>
      <c r="M55" s="546"/>
      <c r="N55" s="546"/>
    </row>
    <row r="56" spans="1:14" s="450" customFormat="1" ht="12.75" x14ac:dyDescent="0.25">
      <c r="A56" s="546"/>
      <c r="B56" s="546"/>
      <c r="C56" s="546"/>
      <c r="D56" s="546"/>
      <c r="E56" s="546"/>
      <c r="F56" s="546"/>
      <c r="G56" s="546"/>
      <c r="H56" s="546"/>
      <c r="I56" s="546"/>
      <c r="J56" s="546"/>
      <c r="K56" s="546"/>
      <c r="L56" s="546"/>
      <c r="M56" s="546"/>
      <c r="N56" s="546"/>
    </row>
    <row r="57" spans="1:14" s="450" customFormat="1" ht="12.75" x14ac:dyDescent="0.25">
      <c r="A57" s="546"/>
      <c r="B57" s="546"/>
      <c r="C57" s="546"/>
      <c r="D57" s="546"/>
      <c r="E57" s="546"/>
      <c r="F57" s="546"/>
      <c r="G57" s="546"/>
      <c r="H57" s="546"/>
      <c r="I57" s="546"/>
      <c r="J57" s="546"/>
      <c r="K57" s="546"/>
      <c r="L57" s="546"/>
      <c r="M57" s="546"/>
      <c r="N57" s="546"/>
    </row>
    <row r="58" spans="1:14" s="450" customFormat="1" ht="12.75" x14ac:dyDescent="0.25">
      <c r="A58" s="546"/>
      <c r="B58" s="546"/>
      <c r="C58" s="546"/>
      <c r="D58" s="546"/>
      <c r="E58" s="546"/>
      <c r="F58" s="546"/>
      <c r="G58" s="546"/>
      <c r="H58" s="546"/>
      <c r="I58" s="546"/>
      <c r="J58" s="546"/>
      <c r="K58" s="546"/>
      <c r="L58" s="546"/>
      <c r="M58" s="546"/>
      <c r="N58" s="546"/>
    </row>
    <row r="59" spans="1:14" s="450" customFormat="1" ht="12.75" x14ac:dyDescent="0.25">
      <c r="A59" s="546"/>
      <c r="B59" s="546"/>
      <c r="C59" s="546"/>
      <c r="D59" s="546"/>
      <c r="E59" s="546"/>
      <c r="F59" s="546"/>
      <c r="G59" s="546"/>
      <c r="H59" s="546"/>
      <c r="I59" s="546"/>
      <c r="J59" s="546"/>
      <c r="K59" s="546"/>
      <c r="L59" s="546"/>
      <c r="M59" s="546"/>
      <c r="N59" s="546"/>
    </row>
    <row r="60" spans="1:14" s="450" customFormat="1" ht="12.75" x14ac:dyDescent="0.25">
      <c r="A60" s="546"/>
      <c r="B60" s="546"/>
      <c r="C60" s="546"/>
      <c r="D60" s="546"/>
      <c r="E60" s="546"/>
      <c r="F60" s="546"/>
      <c r="G60" s="546"/>
      <c r="H60" s="546"/>
      <c r="I60" s="546"/>
      <c r="J60" s="546"/>
      <c r="K60" s="546"/>
      <c r="L60" s="546"/>
      <c r="M60" s="546"/>
      <c r="N60" s="546"/>
    </row>
    <row r="61" spans="1:14" s="450" customFormat="1" ht="12.75" x14ac:dyDescent="0.25">
      <c r="A61" s="546"/>
      <c r="B61" s="546"/>
      <c r="C61" s="546"/>
      <c r="D61" s="546"/>
      <c r="E61" s="546"/>
      <c r="F61" s="546"/>
      <c r="G61" s="546"/>
      <c r="H61" s="546"/>
      <c r="I61" s="546"/>
      <c r="J61" s="546"/>
      <c r="K61" s="546"/>
      <c r="L61" s="546"/>
      <c r="M61" s="546"/>
      <c r="N61" s="546"/>
    </row>
    <row r="62" spans="1:14" s="450" customFormat="1" ht="12.75" x14ac:dyDescent="0.25">
      <c r="A62" s="546"/>
      <c r="B62" s="546"/>
      <c r="C62" s="546"/>
      <c r="D62" s="546"/>
      <c r="E62" s="546"/>
      <c r="F62" s="546"/>
      <c r="G62" s="546"/>
      <c r="H62" s="546"/>
      <c r="I62" s="546"/>
      <c r="J62" s="546"/>
      <c r="K62" s="546"/>
      <c r="L62" s="546"/>
      <c r="M62" s="546"/>
      <c r="N62" s="546"/>
    </row>
    <row r="63" spans="1:14" s="450" customFormat="1" ht="12.75" x14ac:dyDescent="0.25">
      <c r="A63" s="546"/>
      <c r="B63" s="546"/>
      <c r="C63" s="546"/>
      <c r="D63" s="546"/>
      <c r="E63" s="546"/>
      <c r="F63" s="546"/>
      <c r="G63" s="546"/>
      <c r="H63" s="546"/>
      <c r="I63" s="546"/>
      <c r="J63" s="546"/>
      <c r="K63" s="546"/>
      <c r="L63" s="546"/>
      <c r="M63" s="546"/>
      <c r="N63" s="546"/>
    </row>
    <row r="64" spans="1:14" s="450" customFormat="1" ht="12.75" x14ac:dyDescent="0.25">
      <c r="A64" s="546"/>
      <c r="B64" s="546"/>
      <c r="C64" s="546"/>
      <c r="D64" s="546"/>
      <c r="E64" s="546"/>
      <c r="F64" s="546"/>
      <c r="G64" s="546"/>
      <c r="H64" s="546"/>
      <c r="I64" s="546"/>
      <c r="J64" s="546"/>
      <c r="K64" s="546"/>
      <c r="L64" s="546"/>
      <c r="M64" s="546"/>
      <c r="N64" s="546"/>
    </row>
    <row r="65" spans="1:14" s="450" customFormat="1" ht="12.75" x14ac:dyDescent="0.25">
      <c r="A65" s="546"/>
      <c r="B65" s="546"/>
      <c r="C65" s="546"/>
      <c r="D65" s="546"/>
      <c r="E65" s="546"/>
      <c r="F65" s="546"/>
      <c r="G65" s="546"/>
      <c r="H65" s="546"/>
      <c r="I65" s="546"/>
      <c r="J65" s="546"/>
      <c r="K65" s="546"/>
      <c r="L65" s="546"/>
      <c r="M65" s="546"/>
      <c r="N65" s="546"/>
    </row>
    <row r="66" spans="1:14" s="450" customFormat="1" ht="12.75" x14ac:dyDescent="0.25">
      <c r="A66" s="546"/>
      <c r="B66" s="546"/>
      <c r="C66" s="546"/>
      <c r="D66" s="546"/>
      <c r="E66" s="546"/>
      <c r="F66" s="546"/>
      <c r="G66" s="546"/>
      <c r="H66" s="546"/>
      <c r="I66" s="546"/>
      <c r="J66" s="546"/>
      <c r="K66" s="546"/>
      <c r="L66" s="546"/>
      <c r="M66" s="546"/>
      <c r="N66" s="546"/>
    </row>
    <row r="67" spans="1:14" s="450" customFormat="1" ht="12.75" x14ac:dyDescent="0.25">
      <c r="A67" s="546"/>
      <c r="B67" s="546"/>
      <c r="C67" s="546"/>
      <c r="D67" s="546"/>
      <c r="E67" s="546"/>
      <c r="F67" s="546"/>
      <c r="G67" s="546"/>
      <c r="H67" s="546"/>
      <c r="I67" s="546"/>
      <c r="J67" s="546"/>
      <c r="K67" s="546"/>
      <c r="L67" s="546"/>
      <c r="M67" s="546"/>
      <c r="N67" s="546"/>
    </row>
    <row r="68" spans="1:14" s="450" customFormat="1" ht="12.75" x14ac:dyDescent="0.25">
      <c r="A68" s="546"/>
      <c r="B68" s="546"/>
      <c r="C68" s="546"/>
      <c r="D68" s="546"/>
      <c r="E68" s="546"/>
      <c r="F68" s="546"/>
      <c r="G68" s="546"/>
      <c r="H68" s="546"/>
      <c r="I68" s="546"/>
      <c r="J68" s="546"/>
      <c r="K68" s="546"/>
      <c r="L68" s="546"/>
      <c r="M68" s="546"/>
      <c r="N68" s="546"/>
    </row>
    <row r="69" spans="1:14" s="450" customFormat="1" ht="12.75" x14ac:dyDescent="0.25">
      <c r="A69" s="546"/>
      <c r="B69" s="546"/>
      <c r="C69" s="546"/>
      <c r="D69" s="546"/>
      <c r="E69" s="546"/>
      <c r="F69" s="546"/>
      <c r="G69" s="546"/>
      <c r="H69" s="546"/>
      <c r="I69" s="546"/>
      <c r="J69" s="546"/>
      <c r="K69" s="546"/>
      <c r="L69" s="546"/>
      <c r="M69" s="546"/>
      <c r="N69" s="546"/>
    </row>
  </sheetData>
  <sheetProtection sheet="1" objects="1" scenarios="1" formatCells="0" formatColumns="0" formatRows="0"/>
  <mergeCells count="39">
    <mergeCell ref="C5:M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 ref="C10:M10"/>
    <mergeCell ref="D13:E13"/>
    <mergeCell ref="F13:M13"/>
    <mergeCell ref="C7:M7"/>
    <mergeCell ref="C9:M9"/>
    <mergeCell ref="D14:E14"/>
    <mergeCell ref="F14:M14"/>
    <mergeCell ref="D15:E15"/>
    <mergeCell ref="F15:M15"/>
    <mergeCell ref="D16:E16"/>
    <mergeCell ref="F16:M16"/>
    <mergeCell ref="C25:M25"/>
    <mergeCell ref="D17:E17"/>
    <mergeCell ref="F17:M17"/>
    <mergeCell ref="D18:E18"/>
    <mergeCell ref="F18:M18"/>
    <mergeCell ref="D19:E19"/>
    <mergeCell ref="F19:M19"/>
    <mergeCell ref="D20:E20"/>
    <mergeCell ref="F20:M20"/>
    <mergeCell ref="D21:E21"/>
    <mergeCell ref="F21:M21"/>
    <mergeCell ref="C23:M23"/>
  </mergeCells>
  <hyperlinks>
    <hyperlink ref="F1:G1" location="JUMP_Coverpage_Top" display="JUMP_Coverpage_Top"/>
    <hyperlink ref="D2:E2" location="JUMP_J_Top" display="Top of sheet"/>
  </hyperlinks>
  <pageMargins left="0.70866141732283472" right="0.70866141732283472" top="0.78740157480314965" bottom="0.78740157480314965" header="0.31496062992125984" footer="0.31496062992125984"/>
  <pageSetup paperSize="9" scale="63" fitToHeight="3" orientation="portrait" horizontalDpi="4294967292"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0000FF"/>
  </sheetPr>
  <dimension ref="A1:AF200"/>
  <sheetViews>
    <sheetView topLeftCell="A166" zoomScaleNormal="100" workbookViewId="0">
      <selection activeCell="J183" sqref="J183"/>
    </sheetView>
  </sheetViews>
  <sheetFormatPr defaultColWidth="11.42578125" defaultRowHeight="12.75" x14ac:dyDescent="0.2"/>
  <cols>
    <col min="1" max="1" width="30.7109375" style="380" customWidth="1"/>
    <col min="2" max="16384" width="11.42578125" style="380"/>
  </cols>
  <sheetData>
    <row r="1" spans="1:32" x14ac:dyDescent="0.2">
      <c r="A1" s="1" t="str">
        <f>Translations!$B$543</f>
        <v>Denumirea</v>
      </c>
      <c r="B1" s="1" t="str">
        <f>Translations!$B$544</f>
        <v>Constantă</v>
      </c>
      <c r="C1" s="1" t="str">
        <f>Translations!$B$545</f>
        <v>Alte constante</v>
      </c>
      <c r="D1" s="376"/>
      <c r="E1" s="376"/>
      <c r="F1" s="376"/>
      <c r="G1" s="376"/>
      <c r="H1" s="376"/>
    </row>
    <row r="2" spans="1:32" x14ac:dyDescent="0.2">
      <c r="A2" s="380" t="s">
        <v>196</v>
      </c>
      <c r="B2" s="274" t="b">
        <v>1</v>
      </c>
      <c r="C2" s="274" t="b">
        <v>0</v>
      </c>
    </row>
    <row r="3" spans="1:32" x14ac:dyDescent="0.2">
      <c r="A3" s="380" t="s">
        <v>217</v>
      </c>
      <c r="B3" s="274" t="b">
        <v>1</v>
      </c>
      <c r="C3" s="274" t="b">
        <v>0</v>
      </c>
      <c r="D3" s="274" t="str">
        <f>Translations!$B$546</f>
        <v>N.A.</v>
      </c>
    </row>
    <row r="4" spans="1:32" x14ac:dyDescent="0.2">
      <c r="A4" s="380" t="s">
        <v>213</v>
      </c>
      <c r="B4" s="301">
        <v>45292</v>
      </c>
      <c r="C4" s="301">
        <v>46022</v>
      </c>
    </row>
    <row r="5" spans="1:32" x14ac:dyDescent="0.2">
      <c r="A5" s="380" t="s">
        <v>218</v>
      </c>
      <c r="B5" s="274" t="str">
        <f>Translations!$B$546</f>
        <v>N.A.</v>
      </c>
    </row>
    <row r="6" spans="1:32" x14ac:dyDescent="0.2">
      <c r="A6" s="380" t="s">
        <v>275</v>
      </c>
      <c r="B6" s="274" t="str">
        <f>Translations!$B$547</f>
        <v>prezentat verificatorului</v>
      </c>
      <c r="C6" s="274" t="str">
        <f>Translations!$B$548</f>
        <v>evaluat de către verificator</v>
      </c>
      <c r="D6" s="274" t="str">
        <f>Translations!$B$549</f>
        <v>transmis autorității competente</v>
      </c>
      <c r="E6" s="274" t="str">
        <f>Translations!$B$550</f>
        <v>trimis înapoi cu observații</v>
      </c>
      <c r="F6" s="274" t="str">
        <f>Translations!$B$551</f>
        <v>aprobat de autoritatea competentă</v>
      </c>
      <c r="G6" s="274" t="str">
        <f>Translations!$B$552</f>
        <v>document de lucru</v>
      </c>
    </row>
    <row r="7" spans="1:32" x14ac:dyDescent="0.2">
      <c r="A7" s="380" t="s">
        <v>1023</v>
      </c>
      <c r="B7" s="274" t="str">
        <f>Translations!$B$553</f>
        <v>Operatorul acestei instalații confirmă că prezentul raport poate fi utilizat de autoritatea competentă și de Comisia Europeană.</v>
      </c>
    </row>
    <row r="8" spans="1:32" x14ac:dyDescent="0.2">
      <c r="A8" s="380" t="s">
        <v>126</v>
      </c>
      <c r="B8" s="274" t="str">
        <f>Translations!$B$554</f>
        <v>Austria</v>
      </c>
      <c r="C8" s="274" t="str">
        <f>Translations!$B$555</f>
        <v>Belgia</v>
      </c>
      <c r="D8" s="274" t="str">
        <f>Translations!$B$556</f>
        <v>Bulgaria</v>
      </c>
      <c r="E8" s="274" t="str">
        <f>Translations!$B$557</f>
        <v>Cipru</v>
      </c>
      <c r="F8" s="154" t="str">
        <f>Translations!$B$558</f>
        <v>Croația</v>
      </c>
      <c r="G8" s="274" t="str">
        <f>Translations!$B$559</f>
        <v>Republica Cehă</v>
      </c>
      <c r="H8" s="274" t="str">
        <f>Translations!$B$560</f>
        <v>Danemarca</v>
      </c>
      <c r="I8" s="274" t="str">
        <f>Translations!$B$561</f>
        <v>Estonia</v>
      </c>
      <c r="J8" s="274" t="str">
        <f>Translations!$B$562</f>
        <v>Finlanda</v>
      </c>
      <c r="K8" s="274" t="str">
        <f>Translations!$B$563</f>
        <v>Franța</v>
      </c>
      <c r="L8" s="274" t="str">
        <f>Translations!$B$564</f>
        <v>Germania</v>
      </c>
      <c r="M8" s="274" t="str">
        <f>Translations!$B$565</f>
        <v>Grecia</v>
      </c>
      <c r="N8" s="274" t="str">
        <f>Translations!$B$566</f>
        <v>Ungaria</v>
      </c>
      <c r="O8" s="274" t="str">
        <f>Translations!$B$567</f>
        <v>Islanda</v>
      </c>
      <c r="P8" s="274" t="str">
        <f>Translations!$B$568</f>
        <v>Irlanda</v>
      </c>
      <c r="Q8" s="274" t="str">
        <f>Translations!$B$569</f>
        <v>Italia</v>
      </c>
      <c r="R8" s="274" t="str">
        <f>Translations!$B$570</f>
        <v>Letonia</v>
      </c>
      <c r="S8" s="274" t="str">
        <f>Translations!$B$571</f>
        <v>Liechtenstein</v>
      </c>
      <c r="T8" s="274" t="str">
        <f>Translations!$B$572</f>
        <v>Lituania</v>
      </c>
      <c r="U8" s="274" t="str">
        <f>Translations!$B$573</f>
        <v>Luxemburg</v>
      </c>
      <c r="V8" s="274" t="str">
        <f>Translations!$B$574</f>
        <v>Malta</v>
      </c>
      <c r="W8" s="274" t="str">
        <f>Translations!$B$575</f>
        <v>Țările de Jos</v>
      </c>
      <c r="X8" s="274" t="str">
        <f>Translations!$B$576</f>
        <v>Norvegia</v>
      </c>
      <c r="Y8" s="274" t="str">
        <f>Translations!$B$577</f>
        <v>Polonia</v>
      </c>
      <c r="Z8" s="274" t="str">
        <f>Translations!$B$578</f>
        <v>Portugalia</v>
      </c>
      <c r="AA8" s="274" t="str">
        <f>Translations!$B$579</f>
        <v>România</v>
      </c>
      <c r="AB8" s="274" t="str">
        <f>Translations!$B$580</f>
        <v>Slovacia</v>
      </c>
      <c r="AC8" s="274" t="str">
        <f>Translations!$B$581</f>
        <v>Slovenia</v>
      </c>
      <c r="AD8" s="274" t="str">
        <f>Translations!$B$582</f>
        <v>Spania</v>
      </c>
      <c r="AE8" s="274" t="str">
        <f>Translations!$B$583</f>
        <v>Suedia</v>
      </c>
      <c r="AF8" s="274" t="str">
        <f>Translations!$B$584</f>
        <v>Regatul Unit</v>
      </c>
    </row>
    <row r="9" spans="1:32" x14ac:dyDescent="0.2">
      <c r="A9" s="380" t="s">
        <v>157</v>
      </c>
      <c r="B9" s="274" t="s">
        <v>158</v>
      </c>
      <c r="C9" s="274" t="s">
        <v>159</v>
      </c>
      <c r="D9" s="274" t="s">
        <v>160</v>
      </c>
      <c r="E9" s="274" t="s">
        <v>161</v>
      </c>
      <c r="F9" s="154" t="s">
        <v>457</v>
      </c>
      <c r="G9" s="274" t="s">
        <v>162</v>
      </c>
      <c r="H9" s="274" t="s">
        <v>163</v>
      </c>
      <c r="I9" s="274" t="s">
        <v>164</v>
      </c>
      <c r="J9" s="274" t="s">
        <v>165</v>
      </c>
      <c r="K9" s="274" t="s">
        <v>166</v>
      </c>
      <c r="L9" s="274" t="s">
        <v>167</v>
      </c>
      <c r="M9" s="274" t="s">
        <v>168</v>
      </c>
      <c r="N9" s="274" t="s">
        <v>169</v>
      </c>
      <c r="O9" s="274" t="s">
        <v>170</v>
      </c>
      <c r="P9" s="274" t="s">
        <v>171</v>
      </c>
      <c r="Q9" s="274" t="s">
        <v>172</v>
      </c>
      <c r="R9" s="274" t="s">
        <v>173</v>
      </c>
      <c r="S9" s="274" t="s">
        <v>174</v>
      </c>
      <c r="T9" s="274" t="s">
        <v>175</v>
      </c>
      <c r="U9" s="274" t="s">
        <v>176</v>
      </c>
      <c r="V9" s="274" t="s">
        <v>177</v>
      </c>
      <c r="W9" s="274" t="s">
        <v>178</v>
      </c>
      <c r="X9" s="274" t="s">
        <v>179</v>
      </c>
      <c r="Y9" s="274" t="s">
        <v>180</v>
      </c>
      <c r="Z9" s="274" t="s">
        <v>181</v>
      </c>
      <c r="AA9" s="274" t="s">
        <v>182</v>
      </c>
      <c r="AB9" s="274" t="s">
        <v>183</v>
      </c>
      <c r="AC9" s="274" t="s">
        <v>184</v>
      </c>
      <c r="AD9" s="274" t="s">
        <v>185</v>
      </c>
      <c r="AE9" s="274" t="s">
        <v>186</v>
      </c>
      <c r="AF9" s="274" t="s">
        <v>187</v>
      </c>
    </row>
    <row r="10" spans="1:32" x14ac:dyDescent="0.2">
      <c r="A10" s="380" t="s">
        <v>1004</v>
      </c>
      <c r="B10" s="24" t="s">
        <v>158</v>
      </c>
      <c r="C10" s="24" t="s">
        <v>159</v>
      </c>
      <c r="D10" s="24" t="s">
        <v>160</v>
      </c>
      <c r="E10" s="24" t="s">
        <v>161</v>
      </c>
      <c r="F10" s="24" t="s">
        <v>457</v>
      </c>
      <c r="G10" s="24" t="s">
        <v>162</v>
      </c>
      <c r="H10" s="24" t="s">
        <v>163</v>
      </c>
      <c r="I10" s="24" t="s">
        <v>164</v>
      </c>
      <c r="J10" s="24" t="s">
        <v>165</v>
      </c>
      <c r="K10" s="24" t="s">
        <v>166</v>
      </c>
      <c r="L10" s="24" t="s">
        <v>167</v>
      </c>
      <c r="M10" s="24" t="s">
        <v>1005</v>
      </c>
      <c r="N10" s="24" t="s">
        <v>169</v>
      </c>
      <c r="O10" s="24" t="s">
        <v>170</v>
      </c>
      <c r="P10" s="24" t="s">
        <v>171</v>
      </c>
      <c r="Q10" s="24" t="s">
        <v>172</v>
      </c>
      <c r="R10" s="24" t="s">
        <v>173</v>
      </c>
      <c r="S10" s="24" t="s">
        <v>174</v>
      </c>
      <c r="T10" s="24" t="s">
        <v>175</v>
      </c>
      <c r="U10" s="24" t="s">
        <v>176</v>
      </c>
      <c r="V10" s="24" t="s">
        <v>177</v>
      </c>
      <c r="W10" s="24" t="s">
        <v>178</v>
      </c>
      <c r="X10" s="24" t="s">
        <v>179</v>
      </c>
      <c r="Y10" s="24" t="s">
        <v>180</v>
      </c>
      <c r="Z10" s="24" t="s">
        <v>181</v>
      </c>
      <c r="AA10" s="24" t="s">
        <v>182</v>
      </c>
      <c r="AB10" s="24" t="s">
        <v>183</v>
      </c>
      <c r="AC10" s="24" t="s">
        <v>184</v>
      </c>
      <c r="AD10" s="24" t="s">
        <v>185</v>
      </c>
      <c r="AE10" s="24" t="s">
        <v>186</v>
      </c>
      <c r="AF10" s="24" t="s">
        <v>1006</v>
      </c>
    </row>
    <row r="11" spans="1:32" x14ac:dyDescent="0.2">
      <c r="A11" s="377" t="s">
        <v>219</v>
      </c>
      <c r="B11" s="178" t="str">
        <f>Translations!$B$585</f>
        <v>Combustibil</v>
      </c>
    </row>
    <row r="12" spans="1:32" x14ac:dyDescent="0.2">
      <c r="A12" s="377" t="s">
        <v>221</v>
      </c>
      <c r="B12" s="178" t="str">
        <f>Translations!$B$586</f>
        <v>Indice de referință</v>
      </c>
    </row>
    <row r="13" spans="1:32" x14ac:dyDescent="0.2">
      <c r="A13" s="377" t="s">
        <v>223</v>
      </c>
      <c r="B13" s="178" t="str">
        <f>Translations!$B$587</f>
        <v>Emisii transferate sau stocate</v>
      </c>
    </row>
    <row r="14" spans="1:32" x14ac:dyDescent="0.2">
      <c r="A14" s="377" t="s">
        <v>225</v>
      </c>
      <c r="B14" s="178" t="str">
        <f>Translations!$B$588</f>
        <v>Subinstalație cu referință pentru produse</v>
      </c>
    </row>
    <row r="15" spans="1:32" x14ac:dyDescent="0.2">
      <c r="A15" s="377" t="s">
        <v>227</v>
      </c>
      <c r="B15" s="178" t="str">
        <f>Translations!$B$589</f>
        <v>Subinstalație cu abordare alternativă</v>
      </c>
    </row>
    <row r="16" spans="1:32" x14ac:dyDescent="0.2">
      <c r="A16" s="378" t="s">
        <v>229</v>
      </c>
      <c r="B16" s="178" t="str">
        <f>Translations!$B$590</f>
        <v>anul</v>
      </c>
    </row>
    <row r="17" spans="1:7" x14ac:dyDescent="0.2">
      <c r="A17" s="378" t="s">
        <v>231</v>
      </c>
      <c r="B17" s="178" t="str">
        <f>Translations!$B$591</f>
        <v>tone</v>
      </c>
    </row>
    <row r="18" spans="1:7" x14ac:dyDescent="0.2">
      <c r="A18" s="378" t="s">
        <v>232</v>
      </c>
      <c r="B18" s="178" t="s">
        <v>233</v>
      </c>
    </row>
    <row r="19" spans="1:7" x14ac:dyDescent="0.2">
      <c r="A19" s="378" t="s">
        <v>234</v>
      </c>
      <c r="B19" s="178" t="s">
        <v>235</v>
      </c>
    </row>
    <row r="20" spans="1:7" x14ac:dyDescent="0.2">
      <c r="A20" s="378" t="s">
        <v>236</v>
      </c>
      <c r="B20" s="178" t="s">
        <v>237</v>
      </c>
    </row>
    <row r="21" spans="1:7" x14ac:dyDescent="0.2">
      <c r="A21" s="378" t="s">
        <v>238</v>
      </c>
      <c r="B21" s="178" t="s">
        <v>239</v>
      </c>
    </row>
    <row r="22" spans="1:7" x14ac:dyDescent="0.2">
      <c r="A22" s="378" t="s">
        <v>240</v>
      </c>
      <c r="B22" s="178" t="s">
        <v>241</v>
      </c>
    </row>
    <row r="23" spans="1:7" x14ac:dyDescent="0.2">
      <c r="A23" s="378" t="s">
        <v>242</v>
      </c>
      <c r="B23" s="178" t="str">
        <f>Translations!$B$592</f>
        <v>TJ / an</v>
      </c>
    </row>
    <row r="24" spans="1:7" x14ac:dyDescent="0.2">
      <c r="A24" s="378" t="s">
        <v>244</v>
      </c>
      <c r="B24" s="178" t="s">
        <v>245</v>
      </c>
    </row>
    <row r="25" spans="1:7" x14ac:dyDescent="0.2">
      <c r="A25" s="378" t="s">
        <v>246</v>
      </c>
      <c r="B25" s="178" t="str">
        <f>Translations!$B$593</f>
        <v>MWh / an</v>
      </c>
    </row>
    <row r="26" spans="1:7" x14ac:dyDescent="0.2">
      <c r="A26" s="378" t="s">
        <v>248</v>
      </c>
      <c r="B26" s="178" t="s">
        <v>249</v>
      </c>
    </row>
    <row r="27" spans="1:7" x14ac:dyDescent="0.2">
      <c r="A27" s="378" t="s">
        <v>250</v>
      </c>
      <c r="B27" s="178" t="str">
        <f>Translations!$B$594</f>
        <v>t/an</v>
      </c>
    </row>
    <row r="28" spans="1:7" x14ac:dyDescent="0.2">
      <c r="A28" s="378" t="s">
        <v>257</v>
      </c>
      <c r="B28" s="178" t="s">
        <v>255</v>
      </c>
      <c r="C28" s="274" t="s">
        <v>256</v>
      </c>
    </row>
    <row r="29" spans="1:7" x14ac:dyDescent="0.2">
      <c r="A29" s="378" t="s">
        <v>258</v>
      </c>
      <c r="B29" s="178" t="str">
        <f>Translations!$B$595</f>
        <v>tone pe zi</v>
      </c>
      <c r="C29" s="274" t="str">
        <f>Translations!$B$596</f>
        <v>MW (th)</v>
      </c>
    </row>
    <row r="30" spans="1:7" x14ac:dyDescent="0.2">
      <c r="A30" s="378" t="s">
        <v>284</v>
      </c>
      <c r="B30" s="178" t="str">
        <f>Translations!$B$597</f>
        <v>Import</v>
      </c>
      <c r="C30" s="274" t="str">
        <f>Translations!$B$598</f>
        <v>Export</v>
      </c>
    </row>
    <row r="31" spans="1:7" x14ac:dyDescent="0.2">
      <c r="A31" s="378" t="s">
        <v>287</v>
      </c>
      <c r="B31" s="178" t="str">
        <f>Translations!$B$170</f>
        <v>Energie termică măsurabilă</v>
      </c>
      <c r="C31" s="274" t="str">
        <f>Translations!$B$232</f>
        <v>Gaze reziduale</v>
      </c>
      <c r="D31" s="274" t="str">
        <f>Translations!$B$599</f>
        <v>Produse intermediare</v>
      </c>
      <c r="E31" s="274" t="str">
        <f>Translations!$B$600</f>
        <v>Captarea și utilizarea dioxidului de carbon (CCU)</v>
      </c>
      <c r="F31" s="274" t="str">
        <f>Translations!$B$601</f>
        <v>CSC</v>
      </c>
      <c r="G31" s="274" t="str">
        <f>Translations!$B$602</f>
        <v>Energia termică rezultată din producția de acid azotic</v>
      </c>
    </row>
    <row r="32" spans="1:7" x14ac:dyDescent="0.2">
      <c r="A32" s="378" t="s">
        <v>406</v>
      </c>
      <c r="B32" s="178" t="str">
        <f>Translations!$B$603</f>
        <v>Evaluarea incertitudinii</v>
      </c>
      <c r="C32" s="178" t="str">
        <f>Translations!$B$604</f>
        <v>Nu este posibil din punct de vedere tehnic</v>
      </c>
      <c r="D32" s="274" t="str">
        <f>Translations!$B$605</f>
        <v>Costuri nerezonabile</v>
      </c>
    </row>
    <row r="33" spans="1:6" x14ac:dyDescent="0.2">
      <c r="A33" s="381" t="s">
        <v>432</v>
      </c>
      <c r="B33" s="24" t="str">
        <f>Translations!$B$606</f>
        <v>Lipsește activitatea (A.I.4.a)!</v>
      </c>
    </row>
    <row r="34" spans="1:6" x14ac:dyDescent="0.2">
      <c r="A34" s="381" t="s">
        <v>1055</v>
      </c>
      <c r="B34" s="24" t="str">
        <f>Translations!$B$607</f>
        <v>Faceți clic aici pentru a reveni la foaia „F_ProductBM“</v>
      </c>
    </row>
    <row r="35" spans="1:6" x14ac:dyDescent="0.2">
      <c r="A35" s="380" t="s">
        <v>621</v>
      </c>
      <c r="B35" s="274" t="str">
        <f>Translations!$B$608</f>
        <v>aplicabil</v>
      </c>
    </row>
    <row r="36" spans="1:6" x14ac:dyDescent="0.2">
      <c r="A36" s="380" t="s">
        <v>622</v>
      </c>
      <c r="B36" s="274" t="str">
        <f>Translations!$B$609</f>
        <v>neaplicabil</v>
      </c>
    </row>
    <row r="37" spans="1:6" x14ac:dyDescent="0.2">
      <c r="A37" s="380" t="s">
        <v>1028</v>
      </c>
      <c r="B37" s="24" t="str">
        <f>Translations!$B$610</f>
        <v>Vă rugăm să introduceți date în această secțiune!</v>
      </c>
    </row>
    <row r="38" spans="1:6" x14ac:dyDescent="0.2">
      <c r="A38" s="380" t="s">
        <v>800</v>
      </c>
      <c r="B38" s="274" t="str">
        <f>Translations!$B$611</f>
        <v>Lista de aspecte pe care ar trebui să le cuprindă această descriere se regăsește în partea de sus a acestei foi!</v>
      </c>
    </row>
    <row r="39" spans="1:6" x14ac:dyDescent="0.2">
      <c r="A39" s="381" t="s">
        <v>937</v>
      </c>
      <c r="B39" s="24" t="str">
        <f>Translations!$B$612</f>
        <v>Vă rugăm să continuați cu punctele de mai jos</v>
      </c>
    </row>
    <row r="40" spans="1:6" x14ac:dyDescent="0.2">
      <c r="A40" s="381" t="s">
        <v>960</v>
      </c>
      <c r="B40" s="24" t="str">
        <f>Translations!$B$613</f>
        <v xml:space="preserve">În prima copie a acestui instrument găsiți instrucțiuni detaliate privind datele care se introduc în acesta. </v>
      </c>
    </row>
    <row r="41" spans="1:6" x14ac:dyDescent="0.2">
      <c r="A41" s="378" t="s">
        <v>1012</v>
      </c>
      <c r="B41" s="178" t="str">
        <f>Translations!$B$614</f>
        <v>Vă rugăm să treceți la subinstalația următoare!</v>
      </c>
    </row>
    <row r="42" spans="1:6" x14ac:dyDescent="0.2">
      <c r="A42" s="381" t="s">
        <v>811</v>
      </c>
      <c r="B42" s="382" t="str">
        <f>Translations!$B$615</f>
        <v>Instalație inclusă în EU ETS</v>
      </c>
      <c r="C42" s="274" t="str">
        <f>Translations!$B$843</f>
        <v>Instalație pentru incinerarea deșeurilor municipale</v>
      </c>
      <c r="D42" s="382" t="str">
        <f>Translations!$B$616</f>
        <v>Instalație din afara EU ETS</v>
      </c>
      <c r="E42" s="382" t="str">
        <f>Translations!$B$617</f>
        <v>Instalație care produce acid azotic</v>
      </c>
      <c r="F42" s="382" t="str">
        <f>Translations!$B$618</f>
        <v>Rețea de distribuție a energiei termice</v>
      </c>
    </row>
    <row r="43" spans="1:6" x14ac:dyDescent="0.2">
      <c r="A43" s="381" t="s">
        <v>812</v>
      </c>
      <c r="B43" s="382" t="str">
        <f>Translations!$B$170</f>
        <v>Energie termică măsurabilă</v>
      </c>
      <c r="C43" s="382" t="str">
        <f>Translations!$B$171</f>
        <v>Gaze reziduale</v>
      </c>
      <c r="D43" s="307" t="str">
        <f>Translations!$B$619</f>
        <v>CO2 transferat</v>
      </c>
      <c r="E43" s="382" t="str">
        <f>Translations!$B$599</f>
        <v>Produse intermediare</v>
      </c>
    </row>
    <row r="44" spans="1:6" x14ac:dyDescent="0.2">
      <c r="A44" s="381" t="s">
        <v>814</v>
      </c>
      <c r="B44" s="382" t="str">
        <f>Translations!$B$620</f>
        <v>Energie termică</v>
      </c>
      <c r="C44" s="382" t="str">
        <f>Translations!$B$171</f>
        <v>Gaze reziduale</v>
      </c>
      <c r="D44" s="382" t="s">
        <v>256</v>
      </c>
      <c r="E44" s="381"/>
    </row>
    <row r="45" spans="1:6" x14ac:dyDescent="0.2">
      <c r="A45" s="381" t="s">
        <v>815</v>
      </c>
      <c r="B45" s="24" t="str">
        <f>Translations!$B$597</f>
        <v>Import</v>
      </c>
      <c r="C45" s="24" t="str">
        <f>Translations!$B$598</f>
        <v>Export</v>
      </c>
      <c r="D45" s="381"/>
      <c r="E45" s="381"/>
    </row>
    <row r="48" spans="1:6" x14ac:dyDescent="0.2">
      <c r="A48" s="380" t="s">
        <v>330</v>
      </c>
    </row>
    <row r="49" spans="1:9" s="11" customFormat="1" x14ac:dyDescent="0.2">
      <c r="A49" s="11" t="str">
        <f>Translations!$B$621</f>
        <v>Lista activităților</v>
      </c>
    </row>
    <row r="50" spans="1:9" x14ac:dyDescent="0.2">
      <c r="A50" s="380" t="str">
        <f>Translations!$B$622</f>
        <v>Nr. activității</v>
      </c>
      <c r="B50" s="380" t="str">
        <f>Translations!$B$623</f>
        <v>Activitate (anexa I la Directiva ETS)</v>
      </c>
      <c r="I50" s="380" t="s">
        <v>1878</v>
      </c>
    </row>
    <row r="51" spans="1:9" ht="15" x14ac:dyDescent="0.25">
      <c r="A51" s="380">
        <v>1</v>
      </c>
      <c r="B51" s="522" t="str">
        <f>IF(LEN(I51)&gt;250,LEFT(I51,250),I51)</f>
        <v>Arderea combustibililor în instalații cu o putere termică nominală totală de peste 20 MW (cu excepția instalațiilor pentru incinerarea deșeurilor periculoase sau municipale)</v>
      </c>
      <c r="I51" s="274" t="str">
        <f>Translations!B624</f>
        <v>Arderea combustibililor în instalații cu o putere termică nominală totală de peste 20 MW (cu excepția instalațiilor pentru incinerarea deșeurilor periculoase sau municipale)</v>
      </c>
    </row>
    <row r="52" spans="1:9" ht="15" x14ac:dyDescent="0.25">
      <c r="A52" s="380">
        <v>2</v>
      </c>
      <c r="B52" s="522" t="str">
        <f t="shared" ref="B52:B78" si="0">IF(LEN(I52)&gt;250,LEFT(I52,250),I52)</f>
        <v xml:space="preserve">Rafinarea uleiurilor minerale </v>
      </c>
      <c r="I52" s="274" t="str">
        <f>Translations!B625</f>
        <v xml:space="preserve">Rafinarea uleiurilor minerale </v>
      </c>
    </row>
    <row r="53" spans="1:9" ht="15" x14ac:dyDescent="0.25">
      <c r="A53" s="380">
        <v>3</v>
      </c>
      <c r="B53" s="522" t="str">
        <f t="shared" si="0"/>
        <v xml:space="preserve">Producerea cocsului </v>
      </c>
      <c r="I53" s="274" t="str">
        <f>Translations!B626</f>
        <v xml:space="preserve">Producerea cocsului </v>
      </c>
    </row>
    <row r="54" spans="1:9" ht="15" x14ac:dyDescent="0.25">
      <c r="A54" s="380">
        <v>4</v>
      </c>
      <c r="B54" s="522" t="str">
        <f t="shared" si="0"/>
        <v xml:space="preserve">Prăjirea sau sinterizarea, inclusiv peletizarea, minereurilor metalice (inclusiv a minereurilor sulfidice) </v>
      </c>
      <c r="I54" s="274" t="str">
        <f>Translations!B627</f>
        <v xml:space="preserve">Prăjirea sau sinterizarea, inclusiv peletizarea, minereurilor metalice (inclusiv a minereurilor sulfidice) </v>
      </c>
    </row>
    <row r="55" spans="1:9" ht="15" x14ac:dyDescent="0.25">
      <c r="A55" s="380">
        <v>5</v>
      </c>
      <c r="B55" s="522" t="str">
        <f t="shared" si="0"/>
        <v xml:space="preserve">Producerea fontei sau a oțelului (topirea primară sau secundară), inclusiv instalații pentru turnare continuă, cu o capacitate de peste 2,5 tone pe oră </v>
      </c>
      <c r="I55" s="274" t="str">
        <f>Translations!B628</f>
        <v xml:space="preserve">Producerea fontei sau a oțelului (topirea primară sau secundară), inclusiv instalații pentru turnare continuă, cu o capacitate de peste 2,5 tone pe oră </v>
      </c>
    </row>
    <row r="56" spans="1:9" ht="15" x14ac:dyDescent="0.25">
      <c r="A56" s="380">
        <v>6</v>
      </c>
      <c r="B56" s="522" t="str">
        <f t="shared" si="0"/>
        <v>Producerea sau prelucrarea metalelor feroase (inclusiv fero-aliaje), atunci când sunt exploatate instalații de ardere cu o putere termică nominală totală de peste 20 MW. Prelucrarea include, printre altele, laminoare, reîncălzitoare, cuptoare de reco</v>
      </c>
      <c r="I56" s="274" t="str">
        <f>Translations!B629</f>
        <v>Producerea sau prelucrarea metalelor feroase (inclusiv fero-aliaje), atunci când sunt exploatate instalații de ardere cu o putere termică nominală totală de peste 20 MW. Prelucrarea include, printre altele, laminoare, reîncălzitoare, cuptoare de recoacere, forje, topitorii, acoperire și decapare</v>
      </c>
    </row>
    <row r="57" spans="1:9" ht="15" x14ac:dyDescent="0.25">
      <c r="A57" s="380">
        <v>7</v>
      </c>
      <c r="B57" s="522" t="str">
        <f t="shared" si="0"/>
        <v xml:space="preserve">Producerea de aluminiu primar </v>
      </c>
      <c r="I57" s="274" t="str">
        <f>Translations!B630</f>
        <v xml:space="preserve">Producerea de aluminiu primar </v>
      </c>
    </row>
    <row r="58" spans="1:9" ht="15" x14ac:dyDescent="0.25">
      <c r="A58" s="380">
        <v>8</v>
      </c>
      <c r="B58" s="522" t="str">
        <f t="shared" si="0"/>
        <v>Producerea de aluminiu secundar atunci când sunt exploatate instalații de ardere cu o putere termică nominală totală de peste 20 MW</v>
      </c>
      <c r="I58" s="274" t="str">
        <f>Translations!B631</f>
        <v>Producerea de aluminiu secundar atunci când sunt exploatate instalații de ardere cu o putere termică nominală totală de peste 20 MW</v>
      </c>
    </row>
    <row r="59" spans="1:9" ht="15" x14ac:dyDescent="0.25">
      <c r="A59" s="380">
        <v>9</v>
      </c>
      <c r="B59" s="522" t="str">
        <f t="shared" si="0"/>
        <v>Producerea sau prelucrarea metalelor neferoase, inclusiv producerea aliajelor, rafinare, topire-turnare etc., atunci când sunt exploatate instalații de ardere cu o putere termică nominală totală (incluzând combustibilii folosiți ca agenți de reducere</v>
      </c>
      <c r="I59" s="274" t="str">
        <f>Translations!B632</f>
        <v>Producerea sau prelucrarea metalelor neferoase, inclusiv producerea aliajelor, rafinare, topire-turnare etc., atunci când sunt exploatate instalații de ardere cu o putere termică nominală totală (incluzând combustibilii folosiți ca agenți de reducere) de peste 20 MW</v>
      </c>
    </row>
    <row r="60" spans="1:9" ht="15" x14ac:dyDescent="0.25">
      <c r="A60" s="380">
        <v>10</v>
      </c>
      <c r="B60" s="522" t="str">
        <f t="shared" si="0"/>
        <v xml:space="preserve">Producerea clincherului de ciment în cuptoare rotative cu o capacitate de producție de peste 500 de tone pe zi sau în alte cuptoare cu o capacitate de producție de peste 50 de tone pe zi </v>
      </c>
      <c r="I60" s="274" t="str">
        <f>Translations!B633</f>
        <v xml:space="preserve">Producerea clincherului de ciment în cuptoare rotative cu o capacitate de producție de peste 500 de tone pe zi sau în alte cuptoare cu o capacitate de producție de peste 50 de tone pe zi </v>
      </c>
    </row>
    <row r="61" spans="1:9" ht="15" x14ac:dyDescent="0.25">
      <c r="A61" s="380">
        <v>11</v>
      </c>
      <c r="B61" s="522" t="str">
        <f t="shared" si="0"/>
        <v xml:space="preserve">Producerea de var sau calcinarea dolomitei sau a magnezitului în cuptoare rotative sau în alte cuptoare cu o capacitate de producție de peste 50 de tone pe zi </v>
      </c>
      <c r="I61" s="274" t="str">
        <f>Translations!B634</f>
        <v xml:space="preserve">Producerea de var sau calcinarea dolomitei sau a magnezitului în cuptoare rotative sau în alte cuptoare cu o capacitate de producție de peste 50 de tone pe zi </v>
      </c>
    </row>
    <row r="62" spans="1:9" ht="15" x14ac:dyDescent="0.25">
      <c r="A62" s="380">
        <v>12</v>
      </c>
      <c r="B62" s="522" t="str">
        <f t="shared" si="0"/>
        <v xml:space="preserve">Fabricarea sticlei, inclusiv a fibrei de sticlă, cu o capacitate de topire de peste 20 de tone pe zi </v>
      </c>
      <c r="I62" s="274" t="str">
        <f>Translations!B635</f>
        <v xml:space="preserve">Fabricarea sticlei, inclusiv a fibrei de sticlă, cu o capacitate de topire de peste 20 de tone pe zi </v>
      </c>
    </row>
    <row r="63" spans="1:9" ht="15" x14ac:dyDescent="0.25">
      <c r="A63" s="380">
        <v>13</v>
      </c>
      <c r="B63" s="522" t="str">
        <f t="shared" si="0"/>
        <v xml:space="preserve">Fabricarea de produse ceramice prin ardere, în special de țigle, cărămizi, cărămizi refractare, plăci ceramice, gresie ceramică sau porțelan, cu o capacitate de producție de peste 75 de tone pe zi </v>
      </c>
      <c r="I63" s="274" t="str">
        <f>Translations!B636</f>
        <v xml:space="preserve">Fabricarea de produse ceramice prin ardere, în special de țigle, cărămizi, cărămizi refractare, plăci ceramice, gresie ceramică sau porțelan, cu o capacitate de producție de peste 75 de tone pe zi </v>
      </c>
    </row>
    <row r="64" spans="1:9" ht="15" x14ac:dyDescent="0.25">
      <c r="A64" s="380">
        <v>14</v>
      </c>
      <c r="B64" s="522" t="str">
        <f t="shared" si="0"/>
        <v xml:space="preserve">Fabricarea de material izolant din vată minerală folosind sticlă, rocă sau zgură, cu o capacitate de topire de peste 20 de tone pe zi </v>
      </c>
      <c r="I64" s="274" t="str">
        <f>Translations!B637</f>
        <v xml:space="preserve">Fabricarea de material izolant din vată minerală folosind sticlă, rocă sau zgură, cu o capacitate de topire de peste 20 de tone pe zi </v>
      </c>
    </row>
    <row r="65" spans="1:9" ht="15" x14ac:dyDescent="0.25">
      <c r="A65" s="380">
        <v>15</v>
      </c>
      <c r="B65" s="522" t="str">
        <f t="shared" si="0"/>
        <v xml:space="preserve">Uscarea sau calcinarea gipsului sau fabricarea plăcilor din ipsos și a altor produse din gips, atunci când sunt exploatate instalații de ardere cu o putere termică nominală totală de peste 20 MW. </v>
      </c>
      <c r="I65" s="274" t="str">
        <f>Translations!B638</f>
        <v xml:space="preserve">Uscarea sau calcinarea gipsului sau fabricarea plăcilor din ipsos și a altor produse din gips, atunci când sunt exploatate instalații de ardere cu o putere termică nominală totală de peste 20 MW. </v>
      </c>
    </row>
    <row r="66" spans="1:9" ht="15" x14ac:dyDescent="0.25">
      <c r="A66" s="380">
        <v>16</v>
      </c>
      <c r="B66" s="522" t="str">
        <f t="shared" si="0"/>
        <v xml:space="preserve">Producerea de celuloză din lemn sau alte materiale fibroase </v>
      </c>
      <c r="I66" s="274" t="str">
        <f>Translations!B639</f>
        <v xml:space="preserve">Producerea de celuloză din lemn sau alte materiale fibroase </v>
      </c>
    </row>
    <row r="67" spans="1:9" ht="15" x14ac:dyDescent="0.25">
      <c r="A67" s="380">
        <v>17</v>
      </c>
      <c r="B67" s="522" t="str">
        <f t="shared" si="0"/>
        <v xml:space="preserve">Producerea de hârtie sau carton, cu o capacitate de producție mai mare de 20 tone pe zi </v>
      </c>
      <c r="I67" s="274" t="str">
        <f>Translations!B640</f>
        <v xml:space="preserve">Producerea de hârtie sau carton, cu o capacitate de producție mai mare de 20 tone pe zi </v>
      </c>
    </row>
    <row r="68" spans="1:9" ht="15" x14ac:dyDescent="0.25">
      <c r="A68" s="380">
        <v>18</v>
      </c>
      <c r="B68" s="522" t="str">
        <f t="shared" si="0"/>
        <v xml:space="preserve">Producerea de negru de fum, implicând carbonizarea unor substanțe organice precum uleiurile, gudronul, reziduurile de cracare și de distilare, atunci când sunt exploatate instalații de ardere cu o putere termică nominală totală de peste 20 MW </v>
      </c>
      <c r="I68" s="274" t="str">
        <f>Translations!B641</f>
        <v xml:space="preserve">Producerea de negru de fum, implicând carbonizarea unor substanțe organice precum uleiurile, gudronul, reziduurile de cracare și de distilare, atunci când sunt exploatate instalații de ardere cu o putere termică nominală totală de peste 20 MW </v>
      </c>
    </row>
    <row r="69" spans="1:9" ht="15" x14ac:dyDescent="0.25">
      <c r="A69" s="380">
        <v>19</v>
      </c>
      <c r="B69" s="522" t="str">
        <f t="shared" si="0"/>
        <v xml:space="preserve">Producerea acidului azotic </v>
      </c>
      <c r="I69" s="274" t="str">
        <f>Translations!B642</f>
        <v xml:space="preserve">Producerea acidului azotic </v>
      </c>
    </row>
    <row r="70" spans="1:9" ht="15" x14ac:dyDescent="0.25">
      <c r="A70" s="380">
        <v>20</v>
      </c>
      <c r="B70" s="522" t="str">
        <f t="shared" si="0"/>
        <v xml:space="preserve">Producerea acidului adipic </v>
      </c>
      <c r="I70" s="274" t="str">
        <f>Translations!B643</f>
        <v xml:space="preserve">Producerea acidului adipic </v>
      </c>
    </row>
    <row r="71" spans="1:9" ht="15" x14ac:dyDescent="0.25">
      <c r="A71" s="380">
        <v>21</v>
      </c>
      <c r="B71" s="522" t="str">
        <f t="shared" si="0"/>
        <v>Producerea acidului glioxalic și glioxilic</v>
      </c>
      <c r="I71" s="274" t="str">
        <f>Translations!B644</f>
        <v>Producerea acidului glioxalic și glioxilic</v>
      </c>
    </row>
    <row r="72" spans="1:9" ht="15" x14ac:dyDescent="0.25">
      <c r="A72" s="380">
        <v>22</v>
      </c>
      <c r="B72" s="522" t="str">
        <f t="shared" si="0"/>
        <v xml:space="preserve">Producerea amoniacului </v>
      </c>
      <c r="I72" s="274" t="str">
        <f>Translations!B645</f>
        <v xml:space="preserve">Producerea amoniacului </v>
      </c>
    </row>
    <row r="73" spans="1:9" ht="15" x14ac:dyDescent="0.25">
      <c r="A73" s="380">
        <v>23</v>
      </c>
      <c r="B73" s="522" t="str">
        <f t="shared" si="0"/>
        <v xml:space="preserve">Producerea substanțelor chimice organice vrac prin cracare, reformare, oxidare completă sau parțială sau prin procese similare, cu o capacitate de producție care depășește 100 de tone pe zi </v>
      </c>
      <c r="I73" s="274" t="str">
        <f>Translations!B646</f>
        <v xml:space="preserve">Producerea substanțelor chimice organice vrac prin cracare, reformare, oxidare completă sau parțială sau prin procese similare, cu o capacitate de producție care depășește 100 de tone pe zi </v>
      </c>
    </row>
    <row r="74" spans="1:9" ht="15" x14ac:dyDescent="0.25">
      <c r="A74" s="380">
        <v>24</v>
      </c>
      <c r="B74" s="522" t="str">
        <f t="shared" si="0"/>
        <v xml:space="preserve">Producerea de hidrogen (H2) și de gaze de sinteză prin reformare sau oxidare parțială, cu o capacitate de producție care depășește 25 de tone pe zi </v>
      </c>
      <c r="I74" s="274" t="str">
        <f>Translations!B647</f>
        <v xml:space="preserve">Producerea de hidrogen (H2) și de gaze de sinteză prin reformare sau oxidare parțială, cu o capacitate de producție care depășește 25 de tone pe zi </v>
      </c>
    </row>
    <row r="75" spans="1:9" ht="15" x14ac:dyDescent="0.25">
      <c r="A75" s="380">
        <v>25</v>
      </c>
      <c r="B75" s="522" t="str">
        <f t="shared" si="0"/>
        <v xml:space="preserve">Producerea de sodă calcinată (Na2CO3) și de bicarbonat de sodiu (NaHCO3) </v>
      </c>
      <c r="I75" s="274" t="str">
        <f>Translations!B648</f>
        <v xml:space="preserve">Producerea de sodă calcinată (Na2CO3) și de bicarbonat de sodiu (NaHCO3) </v>
      </c>
    </row>
    <row r="76" spans="1:9" ht="15" x14ac:dyDescent="0.25">
      <c r="A76" s="380">
        <v>26</v>
      </c>
      <c r="B76" s="522" t="str">
        <f t="shared" si="0"/>
        <v>Captarea gazelor cu efect de seră de la instalațiile care intră în domeniul de aplicare a acestei directive în vederea transportului și stocării geologice într-un sit de stocare autorizat în temeiul Directivei 2009/31/CE</v>
      </c>
      <c r="I76" s="274" t="str">
        <f>Translations!B649</f>
        <v>Captarea gazelor cu efect de seră de la instalațiile care intră în domeniul de aplicare a acestei directive în vederea transportului și stocării geologice într-un sit de stocare autorizat în temeiul Directivei 2009/31/CE</v>
      </c>
    </row>
    <row r="77" spans="1:9" ht="15" x14ac:dyDescent="0.25">
      <c r="A77" s="380">
        <v>27</v>
      </c>
      <c r="B77" s="522" t="str">
        <f t="shared" si="0"/>
        <v>Transportarea gazelor cu efect de seră prin intermediul conductelor în vederea stocării geologice într-un sit de stocare autorizat în temeiul Directivei 2009/31/CE</v>
      </c>
      <c r="I77" s="274" t="str">
        <f>Translations!B650</f>
        <v>Transportarea gazelor cu efect de seră prin intermediul conductelor în vederea stocării geologice într-un sit de stocare autorizat în temeiul Directivei 2009/31/CE</v>
      </c>
    </row>
    <row r="78" spans="1:9" ht="15" x14ac:dyDescent="0.25">
      <c r="A78" s="380">
        <v>28</v>
      </c>
      <c r="B78" s="522" t="str">
        <f t="shared" si="0"/>
        <v>Stocarea geologică a gazelor cu efect de seră într-un sit de stocare autorizat în temeiul Directivei 2009/31/CE</v>
      </c>
      <c r="I78" s="274" t="str">
        <f>Translations!B651</f>
        <v>Stocarea geologică a gazelor cu efect de seră într-un sit de stocare autorizat în temeiul Directivei 2009/31/CE</v>
      </c>
    </row>
    <row r="82" spans="1:2" x14ac:dyDescent="0.2">
      <c r="A82" s="380" t="s">
        <v>331</v>
      </c>
    </row>
    <row r="83" spans="1:2" s="11" customFormat="1" x14ac:dyDescent="0.2">
      <c r="A83" s="11" t="s">
        <v>328</v>
      </c>
    </row>
    <row r="84" spans="1:2" x14ac:dyDescent="0.2">
      <c r="A84" s="380" t="str">
        <f>Translations!$B$653</f>
        <v>Nr. tipului</v>
      </c>
      <c r="B84" s="380" t="str">
        <f>Translations!$B$654</f>
        <v>Tip flux de sursă</v>
      </c>
    </row>
    <row r="85" spans="1:2" x14ac:dyDescent="0.2">
      <c r="B85" s="380" t="str">
        <f>Translations!$B$655</f>
        <v>Ardere: Combustibili comerciali standard</v>
      </c>
    </row>
    <row r="86" spans="1:2" x14ac:dyDescent="0.2">
      <c r="B86" s="380" t="str">
        <f>Translations!$B$656</f>
        <v>Ardere: Alți combustibili gazoși și lichizi</v>
      </c>
    </row>
    <row r="87" spans="1:2" x14ac:dyDescent="0.2">
      <c r="B87" s="380" t="str">
        <f>Translations!$B$657</f>
        <v>Ardere: Combustibili solizi</v>
      </c>
    </row>
    <row r="88" spans="1:2" x14ac:dyDescent="0.2">
      <c r="B88" s="380" t="str">
        <f>Translations!$B$658</f>
        <v>Ardere: Ardere cu flacără liberă</v>
      </c>
    </row>
    <row r="89" spans="1:2" x14ac:dyDescent="0.2">
      <c r="B89" s="380" t="str">
        <f>Translations!$B$659</f>
        <v>Ardere: Depoluare: carbonați (Metoda A)</v>
      </c>
    </row>
    <row r="90" spans="1:2" x14ac:dyDescent="0.2">
      <c r="B90" s="380" t="str">
        <f>Translations!$B$660</f>
        <v>Ardere: Epurare: gips (Metoda B)</v>
      </c>
    </row>
    <row r="91" spans="1:2" x14ac:dyDescent="0.2">
      <c r="B91" s="380" t="str">
        <f>Translations!$B$661</f>
        <v>Rafinarea uleiurilor minerale: Regenerarea cracării catalitice</v>
      </c>
    </row>
    <row r="92" spans="1:2" x14ac:dyDescent="0.2">
      <c r="B92" s="380" t="str">
        <f>Translations!$B$662</f>
        <v>Rafinarea uleiurilor minerale: Producția de hidrogen</v>
      </c>
    </row>
    <row r="93" spans="1:2" x14ac:dyDescent="0.2">
      <c r="B93" s="380" t="str">
        <f>Translations!$B$663</f>
        <v>Producerea cocsului Metodologia bilanțului masic</v>
      </c>
    </row>
    <row r="94" spans="1:2" x14ac:dyDescent="0.2">
      <c r="B94" s="380" t="str">
        <f>Translations!$B$664</f>
        <v>Prăjirea și sinterizarea minereurilor metalice: Alimentarea cu carbonați</v>
      </c>
    </row>
    <row r="95" spans="1:2" x14ac:dyDescent="0.2">
      <c r="B95" s="380" t="str">
        <f>Translations!$B$665</f>
        <v>Prăjirea și sinterizarea minereurilor metalice: Metodologia bilanțului masic</v>
      </c>
    </row>
    <row r="96" spans="1:2" x14ac:dyDescent="0.2">
      <c r="B96" s="380" t="str">
        <f>Translations!$B$666</f>
        <v>Producția de fontă și oțel: Combustibil utilizat pentru alimentarea procesului</v>
      </c>
    </row>
    <row r="97" spans="2:2" x14ac:dyDescent="0.2">
      <c r="B97" s="380" t="str">
        <f>Translations!$B$667</f>
        <v>Producția de fontă și oțel: Metodologia bilanțului masic</v>
      </c>
    </row>
    <row r="98" spans="2:2" x14ac:dyDescent="0.2">
      <c r="B98" s="380" t="str">
        <f>Translations!$B$668</f>
        <v>Producția de clincher de ciment Pe baza intrărilor în cuptor (Metoda A)</v>
      </c>
    </row>
    <row r="99" spans="2:2" x14ac:dyDescent="0.2">
      <c r="B99" s="380" t="str">
        <f>Translations!$B$669</f>
        <v>Producția de clincher de ciment Producția de clincher (Metoda B)</v>
      </c>
    </row>
    <row r="100" spans="2:2" x14ac:dyDescent="0.2">
      <c r="B100" s="380" t="str">
        <f>Translations!$B$670</f>
        <v>Producția de clincher de ciment Praf din cuptoarele de ciment (CKD)</v>
      </c>
    </row>
    <row r="101" spans="2:2" x14ac:dyDescent="0.2">
      <c r="B101" s="380" t="str">
        <f>Translations!$B$671</f>
        <v>Producția de clincher de ciment Carbonul care nu provine din carbonatul conținut în materia primă brută</v>
      </c>
    </row>
    <row r="102" spans="2:2" x14ac:dyDescent="0.2">
      <c r="B102" s="380" t="str">
        <f>Translations!$B$672</f>
        <v>Producția de var și calcinarea dolomitei și a magnezitei Carbonați (Metoda A)</v>
      </c>
    </row>
    <row r="103" spans="2:2" x14ac:dyDescent="0.2">
      <c r="B103" s="380" t="str">
        <f>Translations!$B$673</f>
        <v>Producția de var și calcinarea dolomitei și a magnezitei Oxizi alcalino-pământoși (Metoda B)</v>
      </c>
    </row>
    <row r="104" spans="2:2" x14ac:dyDescent="0.2">
      <c r="B104" s="380" t="str">
        <f>Translations!$B$674</f>
        <v>Producția de var și calcinarea dolomitei și a magnezitei Praf provenit din sistemul cuptorului (Metoda B)</v>
      </c>
    </row>
    <row r="105" spans="2:2" x14ac:dyDescent="0.2">
      <c r="B105" s="380" t="str">
        <f>Translations!$B$675</f>
        <v>Fabricarea sticlei și a vatei minerale: Carbonați (intrări)</v>
      </c>
    </row>
    <row r="106" spans="2:2" x14ac:dyDescent="0.2">
      <c r="B106" s="380" t="str">
        <f>Translations!$B$676</f>
        <v>Fabricarea produselor ceramice: Intrări de carbon (Metoda A)</v>
      </c>
    </row>
    <row r="107" spans="2:2" x14ac:dyDescent="0.2">
      <c r="B107" s="380" t="str">
        <f>Translations!$B$677</f>
        <v>Fabricarea produselor ceramice: Oxizi alcalini (Metoda B)</v>
      </c>
    </row>
    <row r="108" spans="2:2" x14ac:dyDescent="0.2">
      <c r="B108" s="380" t="str">
        <f>Translations!$B$678</f>
        <v>Fabricarea produselor ceramice: Depoluare</v>
      </c>
    </row>
    <row r="109" spans="2:2" x14ac:dyDescent="0.2">
      <c r="B109" s="380" t="str">
        <f>Translations!$B$679</f>
        <v>Producția de celuloză și hârtie: Substanțe chimice complementare</v>
      </c>
    </row>
    <row r="110" spans="2:2" x14ac:dyDescent="0.2">
      <c r="B110" s="380" t="str">
        <f>Translations!$B$680</f>
        <v>Producția de negru de fum: Metodologia bilanțului masic</v>
      </c>
    </row>
    <row r="111" spans="2:2" x14ac:dyDescent="0.2">
      <c r="B111" s="380" t="str">
        <f>Translations!$B$681</f>
        <v>Producția de amoniac: Combustibil utilizat pentru alimentarea procesului</v>
      </c>
    </row>
    <row r="112" spans="2:2" x14ac:dyDescent="0.2">
      <c r="B112" s="380" t="str">
        <f>Translations!$B$682</f>
        <v>Producția de hidrogen și de gaz de sinteză: Combustibil utilizat pentru alimentarea procesului</v>
      </c>
    </row>
    <row r="113" spans="1:15" x14ac:dyDescent="0.2">
      <c r="B113" s="380" t="str">
        <f>Translations!$B$683</f>
        <v>Producția de hidrogen și de gaz de sinteză: Metodologia bilanțului masic</v>
      </c>
    </row>
    <row r="114" spans="1:15" x14ac:dyDescent="0.2">
      <c r="B114" s="380" t="str">
        <f>Translations!$B$684</f>
        <v>Producția de substanțe chimice organice în vrac: Metodologia bilanțului masic</v>
      </c>
    </row>
    <row r="115" spans="1:15" x14ac:dyDescent="0.2">
      <c r="B115" s="380" t="str">
        <f>Translations!$B$685</f>
        <v>Producția și prelucrarea metalelor feroase și neferoase, inclusiv a aluminiului secundar: Emisii de proces</v>
      </c>
    </row>
    <row r="116" spans="1:15" x14ac:dyDescent="0.2">
      <c r="B116" s="380" t="str">
        <f>Translations!$B$686</f>
        <v>Producția și prelucrarea metalelor feroase și neferoase, inclusiv a aluminiului secundar: Metodologia bilanțului masic</v>
      </c>
    </row>
    <row r="117" spans="1:15" x14ac:dyDescent="0.2">
      <c r="B117" s="380" t="str">
        <f>Translations!$B$687</f>
        <v>Producția de aluminiu primar: Metodologia bilanțului masic</v>
      </c>
    </row>
    <row r="118" spans="1:15" x14ac:dyDescent="0.2">
      <c r="B118" s="380" t="str">
        <f>Translations!$B$688</f>
        <v>Producția de aluminiu primar: Emisii de PFC (metoda pantei)</v>
      </c>
    </row>
    <row r="119" spans="1:15" x14ac:dyDescent="0.2">
      <c r="B119" s="380" t="str">
        <f>Translations!$B$689</f>
        <v>Producția de aluminiu primar: Emisii de PFC (metoda supratensiunii)</v>
      </c>
    </row>
    <row r="121" spans="1:15" s="11" customFormat="1" x14ac:dyDescent="0.2">
      <c r="A121" s="11" t="str">
        <f>Translations!$B$690</f>
        <v>Lista referințelor</v>
      </c>
    </row>
    <row r="122" spans="1:15" ht="25.5" x14ac:dyDescent="0.2">
      <c r="A122" s="308" t="s">
        <v>3</v>
      </c>
      <c r="B122" s="308" t="s">
        <v>4</v>
      </c>
      <c r="C122" s="534" t="s">
        <v>1895</v>
      </c>
      <c r="D122" s="308" t="s">
        <v>5</v>
      </c>
      <c r="E122" s="308" t="s">
        <v>6</v>
      </c>
      <c r="F122" s="308" t="s">
        <v>7</v>
      </c>
      <c r="G122" s="308" t="s">
        <v>8</v>
      </c>
      <c r="H122" s="308" t="s">
        <v>9</v>
      </c>
      <c r="I122" s="308" t="s">
        <v>1882</v>
      </c>
      <c r="J122" s="308" t="s">
        <v>11</v>
      </c>
      <c r="K122" s="308" t="s">
        <v>12</v>
      </c>
      <c r="L122" s="308" t="s">
        <v>13</v>
      </c>
      <c r="O122" s="380" t="s">
        <v>1878</v>
      </c>
    </row>
    <row r="123" spans="1:15" ht="15" x14ac:dyDescent="0.25">
      <c r="A123" s="522" t="str">
        <f>IF(LEN(O123)&gt;250,LEFT(O123,250),O123)</f>
        <v>Rafinarea țițeiului</v>
      </c>
      <c r="B123" s="308">
        <v>2</v>
      </c>
      <c r="C123" s="308">
        <v>1</v>
      </c>
      <c r="D123" s="308">
        <f>C123+0.1*IF(I123,2,1)</f>
        <v>1.1000000000000001</v>
      </c>
      <c r="E123" s="383" t="str">
        <f t="shared" ref="E123:E175" si="1">CONCATENATE(TEXT(B123,"00"),".",TEXT(D123,"00,0"))</f>
        <v>02.01,1</v>
      </c>
      <c r="F123" s="308" t="str">
        <f>Translations!$B$699</f>
        <v>Produse de rafinărie</v>
      </c>
      <c r="G123" s="308" t="str">
        <f>Translations!$B$700</f>
        <v>CWT</v>
      </c>
      <c r="H123" s="308" t="b">
        <v>1</v>
      </c>
      <c r="I123" s="308" t="b">
        <v>0</v>
      </c>
      <c r="J123" s="308" t="b">
        <v>1</v>
      </c>
      <c r="K123" s="308" t="str">
        <f>Translations!$B$701</f>
        <v>Vă rugăm să utilizați instrumentul CWT din foaia „SpecialBM” pentru a calcula nivelurile activității istorice.</v>
      </c>
      <c r="L123" s="308" t="s">
        <v>18</v>
      </c>
      <c r="O123" s="308" t="str">
        <f>Translations!$B$844</f>
        <v>Rafinarea țițeiului</v>
      </c>
    </row>
    <row r="124" spans="1:15" x14ac:dyDescent="0.2">
      <c r="A124" s="308" t="str">
        <f t="shared" ref="A124:A175" si="2">IF(LEN(O124)&gt;250,LEFT(O124,250),O124)</f>
        <v xml:space="preserve">Producerea cocsului </v>
      </c>
      <c r="B124" s="308">
        <v>3</v>
      </c>
      <c r="C124" s="308">
        <f t="shared" ref="C124:C129" si="3">C123+1</f>
        <v>2</v>
      </c>
      <c r="D124" s="308">
        <f t="shared" ref="D124:D175" si="4">C124+0.1*IF(I124,2,1)</f>
        <v>2.1</v>
      </c>
      <c r="E124" s="383" t="str">
        <f t="shared" si="1"/>
        <v>03.02,1</v>
      </c>
      <c r="F124" s="308" t="str">
        <f>Translations!$B$702</f>
        <v>Cocs</v>
      </c>
      <c r="G124" s="308" t="str">
        <f>Translations!$B$591</f>
        <v>tone</v>
      </c>
      <c r="H124" s="308" t="b">
        <v>1</v>
      </c>
      <c r="I124" s="308" t="b">
        <v>0</v>
      </c>
      <c r="J124" s="308" t="b">
        <v>0</v>
      </c>
      <c r="K124" s="308" t="str">
        <f>""</f>
        <v/>
      </c>
      <c r="L124" s="308"/>
      <c r="O124" s="308" t="str">
        <f>Translations!$B$626</f>
        <v xml:space="preserve">Producerea cocsului </v>
      </c>
    </row>
    <row r="125" spans="1:15" x14ac:dyDescent="0.2">
      <c r="A125" s="308" t="str">
        <f t="shared" si="2"/>
        <v xml:space="preserve">Prăjirea sau sinterizarea, inclusiv peletizarea, minereurilor metalice (inclusiv a minereurilor sulfidice) </v>
      </c>
      <c r="B125" s="308">
        <v>4</v>
      </c>
      <c r="C125" s="308">
        <f t="shared" si="3"/>
        <v>3</v>
      </c>
      <c r="D125" s="308">
        <f t="shared" si="4"/>
        <v>3.2</v>
      </c>
      <c r="E125" s="383" t="str">
        <f t="shared" si="1"/>
        <v>04.03,2</v>
      </c>
      <c r="F125" s="308" t="str">
        <f>Translations!$B$845</f>
        <v>Minereu de fier aglomerat</v>
      </c>
      <c r="G125" s="308" t="str">
        <f>Translations!$B$591</f>
        <v>tone</v>
      </c>
      <c r="H125" s="308" t="b">
        <v>1</v>
      </c>
      <c r="I125" s="308" t="b">
        <v>1</v>
      </c>
      <c r="J125" s="308" t="b">
        <v>0</v>
      </c>
      <c r="K125" s="308" t="str">
        <f>""</f>
        <v/>
      </c>
      <c r="L125" s="308"/>
      <c r="O125" s="308" t="str">
        <f>Translations!$B$627</f>
        <v xml:space="preserve">Prăjirea sau sinterizarea, inclusiv peletizarea, minereurilor metalice (inclusiv a minereurilor sulfidice) </v>
      </c>
    </row>
    <row r="126" spans="1:15" x14ac:dyDescent="0.2">
      <c r="A126" s="308" t="str">
        <f t="shared" si="2"/>
        <v xml:space="preserve">Producerea fierului sau oțelului (topire primară sau secundară) inclusiv instalații pentru turnare continuă, cu o capacitate de producție mai mare de 2,5 tone pe oră </v>
      </c>
      <c r="B126" s="308">
        <v>5</v>
      </c>
      <c r="C126" s="308">
        <f t="shared" si="3"/>
        <v>4</v>
      </c>
      <c r="D126" s="308">
        <f t="shared" si="4"/>
        <v>4.2</v>
      </c>
      <c r="E126" s="383" t="str">
        <f t="shared" si="1"/>
        <v>05.04,2</v>
      </c>
      <c r="F126" s="308" t="str">
        <f>Translations!$B$704</f>
        <v>Metal lichid</v>
      </c>
      <c r="G126" s="308" t="str">
        <f>Translations!$B$591</f>
        <v>tone</v>
      </c>
      <c r="H126" s="308" t="b">
        <v>1</v>
      </c>
      <c r="I126" s="308" t="b">
        <v>1</v>
      </c>
      <c r="J126" s="308" t="b">
        <v>0</v>
      </c>
      <c r="K126" s="308" t="str">
        <f>""</f>
        <v/>
      </c>
      <c r="L126" s="308"/>
      <c r="O126" s="308" t="str">
        <f>Translations!$B$846</f>
        <v xml:space="preserve">Producerea fierului sau oțelului (topire primară sau secundară) inclusiv instalații pentru turnare continuă, cu o capacitate de producție mai mare de 2,5 tone pe oră </v>
      </c>
    </row>
    <row r="127" spans="1:15" x14ac:dyDescent="0.2">
      <c r="A127" s="308" t="str">
        <f t="shared" si="2"/>
        <v xml:space="preserve">Producerea fierului sau oțelului (topire primară sau secundară) inclusiv instalații pentru turnare continuă, cu o capacitate de producție mai mare de 2,5 tone pe oră </v>
      </c>
      <c r="B127" s="308">
        <v>5</v>
      </c>
      <c r="C127" s="308">
        <f t="shared" si="3"/>
        <v>5</v>
      </c>
      <c r="D127" s="308">
        <f t="shared" si="4"/>
        <v>5.2</v>
      </c>
      <c r="E127" s="383" t="str">
        <f t="shared" si="1"/>
        <v>05.05,2</v>
      </c>
      <c r="F127" s="308" t="str">
        <f>Translations!$B$705</f>
        <v>Oțel carbon de cuptor electric cu arc</v>
      </c>
      <c r="G127" s="308" t="str">
        <f>Translations!$B$591</f>
        <v>tone</v>
      </c>
      <c r="H127" s="308" t="b">
        <v>1</v>
      </c>
      <c r="I127" s="308" t="b">
        <v>1</v>
      </c>
      <c r="J127" s="308" t="b">
        <v>1</v>
      </c>
      <c r="K127" s="308" t="str">
        <f>""</f>
        <v/>
      </c>
      <c r="L127" s="308"/>
      <c r="O127" s="308" t="str">
        <f>Translations!$B$846</f>
        <v xml:space="preserve">Producerea fierului sau oțelului (topire primară sau secundară) inclusiv instalații pentru turnare continuă, cu o capacitate de producție mai mare de 2,5 tone pe oră </v>
      </c>
    </row>
    <row r="128" spans="1:15" x14ac:dyDescent="0.2">
      <c r="A128" s="308" t="str">
        <f t="shared" si="2"/>
        <v xml:space="preserve">Producerea fierului sau oțelului (topire primară sau secundară) inclusiv instalații pentru turnare continuă, cu o capacitate de producție mai mare de 2,5 tone pe oră </v>
      </c>
      <c r="B128" s="308">
        <v>5</v>
      </c>
      <c r="C128" s="308">
        <f t="shared" si="3"/>
        <v>6</v>
      </c>
      <c r="D128" s="308">
        <f t="shared" si="4"/>
        <v>6.2</v>
      </c>
      <c r="E128" s="383" t="str">
        <f t="shared" si="1"/>
        <v>05.06,2</v>
      </c>
      <c r="F128" s="308" t="str">
        <f>Translations!$B$706</f>
        <v>Oțel înalt aliat de cuptor electric cu arc</v>
      </c>
      <c r="G128" s="308" t="str">
        <f>Translations!$B$591</f>
        <v>tone</v>
      </c>
      <c r="H128" s="308" t="b">
        <v>1</v>
      </c>
      <c r="I128" s="308" t="b">
        <v>1</v>
      </c>
      <c r="J128" s="308" t="b">
        <v>1</v>
      </c>
      <c r="K128" s="308" t="str">
        <f>""</f>
        <v/>
      </c>
      <c r="L128" s="308"/>
      <c r="O128" s="308" t="str">
        <f>Translations!$B$846</f>
        <v xml:space="preserve">Producerea fierului sau oțelului (topire primară sau secundară) inclusiv instalații pentru turnare continuă, cu o capacitate de producție mai mare de 2,5 tone pe oră </v>
      </c>
    </row>
    <row r="129" spans="1:15" x14ac:dyDescent="0.2">
      <c r="A129" s="308" t="str">
        <f t="shared" si="2"/>
        <v>Producerea sau prelucrarea metalelor feroase (inclusiv fero-aliaje), atunci când sunt exploatate instalații de ardere cu o putere termică nominală totală de peste 20 MW. Prelucrarea include, printre altele, laminoare, reîncălzitoare, cuptoare de reco</v>
      </c>
      <c r="B129" s="308">
        <v>6</v>
      </c>
      <c r="C129" s="308">
        <f t="shared" si="3"/>
        <v>7</v>
      </c>
      <c r="D129" s="308">
        <f t="shared" si="4"/>
        <v>7.2</v>
      </c>
      <c r="E129" s="383" t="str">
        <f t="shared" si="1"/>
        <v>06.07,2</v>
      </c>
      <c r="F129" s="308" t="str">
        <f>Translations!$B$847</f>
        <v>Turnarea fierului, CBAM</v>
      </c>
      <c r="G129" s="308" t="str">
        <f>Translations!$B$591</f>
        <v>tone</v>
      </c>
      <c r="H129" s="308" t="b">
        <v>1</v>
      </c>
      <c r="I129" s="308" t="b">
        <v>1</v>
      </c>
      <c r="J129" s="308" t="b">
        <v>1</v>
      </c>
      <c r="K129" s="308" t="str">
        <f>""</f>
        <v/>
      </c>
      <c r="L129" s="308"/>
      <c r="O129" s="308" t="str">
        <f>Translations!$B$629</f>
        <v>Producerea sau prelucrarea metalelor feroase (inclusiv fero-aliaje), atunci când sunt exploatate instalații de ardere cu o putere termică nominală totală de peste 20 MW. Prelucrarea include, printre altele, laminoare, reîncălzitoare, cuptoare de recoacere, forje, topitorii, acoperire și decapare</v>
      </c>
    </row>
    <row r="130" spans="1:15" x14ac:dyDescent="0.2">
      <c r="A130" s="308" t="str">
        <f t="shared" si="2"/>
        <v>Producerea sau prelucrarea metalelor feroase (inclusiv fero-aliaje), atunci când sunt exploatate instalații de ardere cu o putere termică nominală totală de peste 20 MW. Prelucrarea include, printre altele, laminoare, reîncălzitoare, cuptoare de reco</v>
      </c>
      <c r="B130" s="308">
        <v>6</v>
      </c>
      <c r="C130" s="308">
        <v>7</v>
      </c>
      <c r="D130" s="308">
        <f t="shared" si="4"/>
        <v>7.1</v>
      </c>
      <c r="E130" s="383" t="str">
        <f t="shared" si="1"/>
        <v>06.07,1</v>
      </c>
      <c r="F130" s="308" t="str">
        <f>Translations!$B$848</f>
        <v>Turnarea fierului, non-CBAM</v>
      </c>
      <c r="G130" s="308" t="str">
        <f>Translations!$B$591</f>
        <v>tone</v>
      </c>
      <c r="H130" s="308" t="b">
        <v>1</v>
      </c>
      <c r="I130" s="308" t="b">
        <v>0</v>
      </c>
      <c r="J130" s="308" t="b">
        <v>1</v>
      </c>
      <c r="K130" s="308" t="str">
        <f>""</f>
        <v/>
      </c>
      <c r="L130" s="308"/>
      <c r="O130" s="308" t="str">
        <f>Translations!$B$629</f>
        <v>Producerea sau prelucrarea metalelor feroase (inclusiv fero-aliaje), atunci când sunt exploatate instalații de ardere cu o putere termică nominală totală de peste 20 MW. Prelucrarea include, printre altele, laminoare, reîncălzitoare, cuptoare de recoacere, forje, topitorii, acoperire și decapare</v>
      </c>
    </row>
    <row r="131" spans="1:15" x14ac:dyDescent="0.2">
      <c r="A131" s="308" t="str">
        <f t="shared" si="2"/>
        <v>Producerea de aluminiu primar sau alumină</v>
      </c>
      <c r="B131" s="308">
        <v>7</v>
      </c>
      <c r="C131" s="308">
        <f>C129+1</f>
        <v>8</v>
      </c>
      <c r="D131" s="308">
        <f t="shared" si="4"/>
        <v>8.1</v>
      </c>
      <c r="E131" s="383" t="str">
        <f t="shared" si="1"/>
        <v>07.08,1</v>
      </c>
      <c r="F131" s="308" t="str">
        <f>Translations!$B$708</f>
        <v>Anozi pre-arși</v>
      </c>
      <c r="G131" s="308" t="str">
        <f>Translations!$B$591</f>
        <v>tone</v>
      </c>
      <c r="H131" s="308" t="b">
        <v>1</v>
      </c>
      <c r="I131" s="308" t="b">
        <v>0</v>
      </c>
      <c r="J131" s="308" t="b">
        <v>0</v>
      </c>
      <c r="K131" s="308" t="str">
        <f>""</f>
        <v/>
      </c>
      <c r="L131" s="308"/>
      <c r="O131" s="308" t="str">
        <f>Translations!$B$849</f>
        <v>Producerea de aluminiu primar sau alumină</v>
      </c>
    </row>
    <row r="132" spans="1:15" x14ac:dyDescent="0.2">
      <c r="A132" s="308" t="str">
        <f t="shared" si="2"/>
        <v>Producerea de aluminiu primar sau alumină</v>
      </c>
      <c r="B132" s="308">
        <v>7</v>
      </c>
      <c r="C132" s="308">
        <f t="shared" ref="C132:C175" si="5">C131+1</f>
        <v>9</v>
      </c>
      <c r="D132" s="308">
        <f t="shared" si="4"/>
        <v>9.1999999999999993</v>
      </c>
      <c r="E132" s="383" t="str">
        <f t="shared" si="1"/>
        <v>07.09,2</v>
      </c>
      <c r="F132" s="308" t="str">
        <f>Translations!$B$709</f>
        <v>Aluminiu [primar]</v>
      </c>
      <c r="G132" s="308" t="str">
        <f>Translations!$B$591</f>
        <v>tone</v>
      </c>
      <c r="H132" s="308" t="b">
        <v>1</v>
      </c>
      <c r="I132" s="308" t="b">
        <v>1</v>
      </c>
      <c r="J132" s="308" t="b">
        <v>0</v>
      </c>
      <c r="K132" s="308" t="str">
        <f>""</f>
        <v/>
      </c>
      <c r="L132" s="308"/>
      <c r="O132" s="308" t="str">
        <f>Translations!$B$849</f>
        <v>Producerea de aluminiu primar sau alumină</v>
      </c>
    </row>
    <row r="133" spans="1:15" x14ac:dyDescent="0.2">
      <c r="A133" s="308" t="str">
        <f t="shared" si="2"/>
        <v xml:space="preserve">Producerea clincherului de ciment în cuptoare rotative cu o capacitate de producție de peste 500 de tone pe zi sau în alte cuptoare cu o capacitate de producție de peste 50 de tone pe zi </v>
      </c>
      <c r="B133" s="308">
        <v>10</v>
      </c>
      <c r="C133" s="308">
        <f t="shared" si="5"/>
        <v>10</v>
      </c>
      <c r="D133" s="308">
        <f t="shared" si="4"/>
        <v>10.199999999999999</v>
      </c>
      <c r="E133" s="383" t="str">
        <f t="shared" si="1"/>
        <v>10.10,2</v>
      </c>
      <c r="F133" s="308" t="str">
        <f>Translations!$B$710</f>
        <v>Clincher de ciment gri</v>
      </c>
      <c r="G133" s="308" t="str">
        <f>Translations!$B$591</f>
        <v>tone</v>
      </c>
      <c r="H133" s="308" t="b">
        <v>1</v>
      </c>
      <c r="I133" s="308" t="b">
        <v>1</v>
      </c>
      <c r="J133" s="308" t="b">
        <v>0</v>
      </c>
      <c r="K133" s="308" t="str">
        <f>""</f>
        <v/>
      </c>
      <c r="L133" s="308"/>
      <c r="O133" s="308" t="str">
        <f>Translations!$B$633</f>
        <v xml:space="preserve">Producerea clincherului de ciment în cuptoare rotative cu o capacitate de producție de peste 500 de tone pe zi sau în alte cuptoare cu o capacitate de producție de peste 50 de tone pe zi </v>
      </c>
    </row>
    <row r="134" spans="1:15" x14ac:dyDescent="0.2">
      <c r="A134" s="308" t="str">
        <f t="shared" si="2"/>
        <v xml:space="preserve">Producerea clincherului de ciment în cuptoare rotative cu o capacitate de producție de peste 500 de tone pe zi sau în alte cuptoare cu o capacitate de producție de peste 50 de tone pe zi </v>
      </c>
      <c r="B134" s="308">
        <v>10</v>
      </c>
      <c r="C134" s="308">
        <f t="shared" si="5"/>
        <v>11</v>
      </c>
      <c r="D134" s="308">
        <f t="shared" si="4"/>
        <v>11.2</v>
      </c>
      <c r="E134" s="383" t="str">
        <f t="shared" si="1"/>
        <v>10.11,2</v>
      </c>
      <c r="F134" s="308" t="str">
        <f>Translations!$B$711</f>
        <v>Clincher de ciment alb</v>
      </c>
      <c r="G134" s="308" t="str">
        <f>Translations!$B$591</f>
        <v>tone</v>
      </c>
      <c r="H134" s="308" t="b">
        <v>1</v>
      </c>
      <c r="I134" s="308" t="b">
        <v>1</v>
      </c>
      <c r="J134" s="308" t="b">
        <v>0</v>
      </c>
      <c r="K134" s="308" t="str">
        <f>""</f>
        <v/>
      </c>
      <c r="L134" s="308"/>
      <c r="O134" s="308" t="str">
        <f>Translations!$B$633</f>
        <v xml:space="preserve">Producerea clincherului de ciment în cuptoare rotative cu o capacitate de producție de peste 500 de tone pe zi sau în alte cuptoare cu o capacitate de producție de peste 50 de tone pe zi </v>
      </c>
    </row>
    <row r="135" spans="1:15" x14ac:dyDescent="0.2">
      <c r="A135" s="308" t="str">
        <f t="shared" si="2"/>
        <v xml:space="preserve">Producerea de var sau calcinarea dolomitei sau a magnezitului în cuptoare rotative sau în alte cuptoare cu o capacitate de producție de peste 50 de tone pe zi </v>
      </c>
      <c r="B135" s="308">
        <v>11</v>
      </c>
      <c r="C135" s="308">
        <f t="shared" si="5"/>
        <v>12</v>
      </c>
      <c r="D135" s="308">
        <f t="shared" si="4"/>
        <v>12.1</v>
      </c>
      <c r="E135" s="383" t="str">
        <f t="shared" si="1"/>
        <v>11.12,1</v>
      </c>
      <c r="F135" s="308" t="str">
        <f>Translations!$B$425</f>
        <v>Var</v>
      </c>
      <c r="G135" s="308" t="str">
        <f>Translations!$B$591</f>
        <v>tone</v>
      </c>
      <c r="H135" s="308" t="b">
        <v>1</v>
      </c>
      <c r="I135" s="308" t="b">
        <v>0</v>
      </c>
      <c r="J135" s="308" t="b">
        <v>0</v>
      </c>
      <c r="K135" s="308" t="str">
        <f>Translations!$B$712</f>
        <v>Vă rugăm să utilizați instrumentul pentru var din foaia „SpecialBM” pentru a calcula nivelurile activității istorice.</v>
      </c>
      <c r="L135" s="308" t="s">
        <v>38</v>
      </c>
      <c r="O135" s="308" t="str">
        <f>Translations!$B$634</f>
        <v xml:space="preserve">Producerea de var sau calcinarea dolomitei sau a magnezitului în cuptoare rotative sau în alte cuptoare cu o capacitate de producție de peste 50 de tone pe zi </v>
      </c>
    </row>
    <row r="136" spans="1:15" x14ac:dyDescent="0.2">
      <c r="A136" s="308" t="str">
        <f t="shared" si="2"/>
        <v xml:space="preserve">Producerea de var sau calcinarea dolomitei sau a magnezitului în cuptoare rotative sau în alte cuptoare cu o capacitate de producție de peste 50 de tone pe zi </v>
      </c>
      <c r="B136" s="308">
        <v>11</v>
      </c>
      <c r="C136" s="308">
        <f t="shared" si="5"/>
        <v>13</v>
      </c>
      <c r="D136" s="308">
        <f t="shared" si="4"/>
        <v>13.1</v>
      </c>
      <c r="E136" s="383" t="str">
        <f t="shared" si="1"/>
        <v>11.13,1</v>
      </c>
      <c r="F136" s="308" t="str">
        <f>Translations!$B$426</f>
        <v>Var dolomitic</v>
      </c>
      <c r="G136" s="308" t="str">
        <f>Translations!$B$591</f>
        <v>tone</v>
      </c>
      <c r="H136" s="308" t="b">
        <v>1</v>
      </c>
      <c r="I136" s="308" t="b">
        <v>0</v>
      </c>
      <c r="J136" s="308" t="b">
        <v>0</v>
      </c>
      <c r="K136" s="308" t="str">
        <f>Translations!$B$713</f>
        <v>Vă rugăm să utilizați instrumentul pentru var dolomitic din foaia „SpecialBM” pentru a calcula nivelurile activității istorice.</v>
      </c>
      <c r="L136" s="308" t="s">
        <v>41</v>
      </c>
      <c r="O136" s="308" t="str">
        <f>Translations!$B$634</f>
        <v xml:space="preserve">Producerea de var sau calcinarea dolomitei sau a magnezitului în cuptoare rotative sau în alte cuptoare cu o capacitate de producție de peste 50 de tone pe zi </v>
      </c>
    </row>
    <row r="137" spans="1:15" x14ac:dyDescent="0.2">
      <c r="A137" s="308" t="str">
        <f t="shared" si="2"/>
        <v xml:space="preserve">Producerea de var sau calcinarea dolomitei sau a magnezitului în cuptoare rotative sau în alte cuptoare cu o capacitate de producție de peste 50 de tone pe zi </v>
      </c>
      <c r="B137" s="308">
        <v>11</v>
      </c>
      <c r="C137" s="308">
        <f t="shared" si="5"/>
        <v>14</v>
      </c>
      <c r="D137" s="308">
        <f t="shared" si="4"/>
        <v>14.1</v>
      </c>
      <c r="E137" s="383" t="str">
        <f t="shared" si="1"/>
        <v>11.14,1</v>
      </c>
      <c r="F137" s="308" t="str">
        <f>Translations!$B$714</f>
        <v>Var dolomitic sinterizat</v>
      </c>
      <c r="G137" s="308" t="str">
        <f>Translations!$B$591</f>
        <v>tone</v>
      </c>
      <c r="H137" s="308" t="b">
        <v>1</v>
      </c>
      <c r="I137" s="308" t="b">
        <v>0</v>
      </c>
      <c r="J137" s="308" t="b">
        <v>0</v>
      </c>
      <c r="K137" s="308" t="str">
        <f>""</f>
        <v/>
      </c>
      <c r="L137" s="308"/>
      <c r="O137" s="308" t="str">
        <f>Translations!$B$634</f>
        <v xml:space="preserve">Producerea de var sau calcinarea dolomitei sau a magnezitului în cuptoare rotative sau în alte cuptoare cu o capacitate de producție de peste 50 de tone pe zi </v>
      </c>
    </row>
    <row r="138" spans="1:15" x14ac:dyDescent="0.2">
      <c r="A138" s="308" t="str">
        <f t="shared" si="2"/>
        <v xml:space="preserve">Fabricarea sticlei, inclusiv a fibrei de sticlă, cu o capacitate de topire de peste 20 de tone pe zi </v>
      </c>
      <c r="B138" s="308">
        <v>12</v>
      </c>
      <c r="C138" s="308">
        <f t="shared" si="5"/>
        <v>15</v>
      </c>
      <c r="D138" s="308">
        <f t="shared" si="4"/>
        <v>15.1</v>
      </c>
      <c r="E138" s="383" t="str">
        <f t="shared" si="1"/>
        <v>12.15,1</v>
      </c>
      <c r="F138" s="308" t="str">
        <f>Translations!$B$715</f>
        <v>Sticlă flotată</v>
      </c>
      <c r="G138" s="308" t="str">
        <f>Translations!$B$591</f>
        <v>tone</v>
      </c>
      <c r="H138" s="308" t="b">
        <v>1</v>
      </c>
      <c r="I138" s="308" t="b">
        <v>0</v>
      </c>
      <c r="J138" s="308" t="b">
        <v>0</v>
      </c>
      <c r="K138" s="308" t="str">
        <f>""</f>
        <v/>
      </c>
      <c r="L138" s="308"/>
      <c r="O138" s="308" t="str">
        <f>Translations!$B$635</f>
        <v xml:space="preserve">Fabricarea sticlei, inclusiv a fibrei de sticlă, cu o capacitate de topire de peste 20 de tone pe zi </v>
      </c>
    </row>
    <row r="139" spans="1:15" x14ac:dyDescent="0.2">
      <c r="A139" s="308" t="str">
        <f t="shared" si="2"/>
        <v xml:space="preserve">Fabricarea sticlei, inclusiv a fibrei de sticlă, cu o capacitate de topire de peste 20 de tone pe zi </v>
      </c>
      <c r="B139" s="308">
        <v>12</v>
      </c>
      <c r="C139" s="308">
        <f t="shared" si="5"/>
        <v>16</v>
      </c>
      <c r="D139" s="308">
        <f t="shared" si="4"/>
        <v>16.100000000000001</v>
      </c>
      <c r="E139" s="383" t="str">
        <f t="shared" si="1"/>
        <v>12.16,1</v>
      </c>
      <c r="F139" s="308" t="str">
        <f>Translations!$B$716</f>
        <v>Sticle și borcane din sticlă incoloră</v>
      </c>
      <c r="G139" s="308" t="str">
        <f>Translations!$B$591</f>
        <v>tone</v>
      </c>
      <c r="H139" s="308" t="b">
        <v>1</v>
      </c>
      <c r="I139" s="308" t="b">
        <v>0</v>
      </c>
      <c r="J139" s="308" t="b">
        <v>0</v>
      </c>
      <c r="K139" s="308" t="str">
        <f>""</f>
        <v/>
      </c>
      <c r="L139" s="308"/>
      <c r="O139" s="308" t="str">
        <f>Translations!$B$635</f>
        <v xml:space="preserve">Fabricarea sticlei, inclusiv a fibrei de sticlă, cu o capacitate de topire de peste 20 de tone pe zi </v>
      </c>
    </row>
    <row r="140" spans="1:15" x14ac:dyDescent="0.2">
      <c r="A140" s="308" t="str">
        <f t="shared" si="2"/>
        <v xml:space="preserve">Fabricarea sticlei, inclusiv a fibrei de sticlă, cu o capacitate de topire de peste 20 de tone pe zi </v>
      </c>
      <c r="B140" s="308">
        <v>12</v>
      </c>
      <c r="C140" s="308">
        <f t="shared" si="5"/>
        <v>17</v>
      </c>
      <c r="D140" s="308">
        <f t="shared" si="4"/>
        <v>17.100000000000001</v>
      </c>
      <c r="E140" s="383" t="str">
        <f t="shared" si="1"/>
        <v>12.17,1</v>
      </c>
      <c r="F140" s="308" t="str">
        <f>Translations!$B$717</f>
        <v>Sticle și borcane din sticlă colorată</v>
      </c>
      <c r="G140" s="308" t="str">
        <f>Translations!$B$591</f>
        <v>tone</v>
      </c>
      <c r="H140" s="308" t="b">
        <v>1</v>
      </c>
      <c r="I140" s="308" t="b">
        <v>0</v>
      </c>
      <c r="J140" s="308" t="b">
        <v>0</v>
      </c>
      <c r="K140" s="308" t="str">
        <f>""</f>
        <v/>
      </c>
      <c r="L140" s="308"/>
      <c r="O140" s="308" t="str">
        <f>Translations!$B$635</f>
        <v xml:space="preserve">Fabricarea sticlei, inclusiv a fibrei de sticlă, cu o capacitate de topire de peste 20 de tone pe zi </v>
      </c>
    </row>
    <row r="141" spans="1:15" x14ac:dyDescent="0.2">
      <c r="A141" s="308" t="str">
        <f t="shared" si="2"/>
        <v xml:space="preserve">Fabricarea sticlei, inclusiv a fibrei de sticlă, cu o capacitate de topire de peste 20 de tone pe zi </v>
      </c>
      <c r="B141" s="308">
        <v>12</v>
      </c>
      <c r="C141" s="308">
        <f t="shared" si="5"/>
        <v>18</v>
      </c>
      <c r="D141" s="308">
        <f t="shared" si="4"/>
        <v>18.100000000000001</v>
      </c>
      <c r="E141" s="383" t="str">
        <f t="shared" si="1"/>
        <v>12.18,1</v>
      </c>
      <c r="F141" s="308" t="str">
        <f>Translations!$B$718</f>
        <v>Produse din fibră de sticlă cu filament continuu</v>
      </c>
      <c r="G141" s="308" t="str">
        <f>Translations!$B$591</f>
        <v>tone</v>
      </c>
      <c r="H141" s="308" t="b">
        <v>1</v>
      </c>
      <c r="I141" s="308" t="b">
        <v>0</v>
      </c>
      <c r="J141" s="308" t="b">
        <v>0</v>
      </c>
      <c r="K141" s="308" t="str">
        <f>""</f>
        <v/>
      </c>
      <c r="L141" s="308"/>
      <c r="O141" s="308" t="str">
        <f>Translations!$B$635</f>
        <v xml:space="preserve">Fabricarea sticlei, inclusiv a fibrei de sticlă, cu o capacitate de topire de peste 20 de tone pe zi </v>
      </c>
    </row>
    <row r="142" spans="1:15" x14ac:dyDescent="0.2">
      <c r="A142" s="308" t="str">
        <f t="shared" si="2"/>
        <v xml:space="preserve">Fabricarea de produse ceramice prin ardere, în special de țigle, cărămizi, cărămizi refractare, plăci ceramice, gresie ceramică sau porțelan, cu o capacitate de producție de peste 75 de tone pe zi </v>
      </c>
      <c r="B142" s="308">
        <v>13</v>
      </c>
      <c r="C142" s="308">
        <f t="shared" si="5"/>
        <v>19</v>
      </c>
      <c r="D142" s="308">
        <f t="shared" si="4"/>
        <v>19.100000000000001</v>
      </c>
      <c r="E142" s="383" t="str">
        <f t="shared" si="1"/>
        <v>13.19,1</v>
      </c>
      <c r="F142" s="308" t="str">
        <f>Translations!$B$719</f>
        <v>Cărămizi de fațadă</v>
      </c>
      <c r="G142" s="308" t="str">
        <f>Translations!$B$591</f>
        <v>tone</v>
      </c>
      <c r="H142" s="308" t="b">
        <v>1</v>
      </c>
      <c r="I142" s="308" t="b">
        <v>0</v>
      </c>
      <c r="J142" s="308" t="b">
        <v>0</v>
      </c>
      <c r="K142" s="308" t="str">
        <f>""</f>
        <v/>
      </c>
      <c r="L142" s="308"/>
      <c r="O142" s="308" t="str">
        <f>Translations!$B$636</f>
        <v xml:space="preserve">Fabricarea de produse ceramice prin ardere, în special de țigle, cărămizi, cărămizi refractare, plăci ceramice, gresie ceramică sau porțelan, cu o capacitate de producție de peste 75 de tone pe zi </v>
      </c>
    </row>
    <row r="143" spans="1:15" x14ac:dyDescent="0.2">
      <c r="A143" s="308" t="str">
        <f t="shared" si="2"/>
        <v xml:space="preserve">Fabricarea de produse ceramice prin ardere, în special de țigle, cărămizi, cărămizi refractare, plăci ceramice, gresie ceramică sau porțelan, cu o capacitate de producție de peste 75 de tone pe zi </v>
      </c>
      <c r="B143" s="308">
        <v>13</v>
      </c>
      <c r="C143" s="308">
        <f t="shared" si="5"/>
        <v>20</v>
      </c>
      <c r="D143" s="308">
        <f t="shared" si="4"/>
        <v>20.100000000000001</v>
      </c>
      <c r="E143" s="383" t="str">
        <f t="shared" si="1"/>
        <v>13.20,1</v>
      </c>
      <c r="F143" s="308" t="str">
        <f>Translations!$B$720</f>
        <v>Cărămizi de pavaj</v>
      </c>
      <c r="G143" s="308" t="str">
        <f>Translations!$B$591</f>
        <v>tone</v>
      </c>
      <c r="H143" s="308" t="b">
        <v>1</v>
      </c>
      <c r="I143" s="308" t="b">
        <v>0</v>
      </c>
      <c r="J143" s="308" t="b">
        <v>0</v>
      </c>
      <c r="K143" s="308" t="str">
        <f>""</f>
        <v/>
      </c>
      <c r="L143" s="308"/>
      <c r="O143" s="308" t="str">
        <f>Translations!$B$636</f>
        <v xml:space="preserve">Fabricarea de produse ceramice prin ardere, în special de țigle, cărămizi, cărămizi refractare, plăci ceramice, gresie ceramică sau porțelan, cu o capacitate de producție de peste 75 de tone pe zi </v>
      </c>
    </row>
    <row r="144" spans="1:15" x14ac:dyDescent="0.2">
      <c r="A144" s="308" t="str">
        <f t="shared" si="2"/>
        <v xml:space="preserve">Fabricarea de produse ceramice prin ardere, în special de țigle, cărămizi, cărămizi refractare, plăci ceramice, gresie ceramică sau porțelan, cu o capacitate de producție de peste 75 de tone pe zi </v>
      </c>
      <c r="B144" s="308">
        <v>13</v>
      </c>
      <c r="C144" s="308">
        <f t="shared" si="5"/>
        <v>21</v>
      </c>
      <c r="D144" s="308">
        <f t="shared" si="4"/>
        <v>21.1</v>
      </c>
      <c r="E144" s="383" t="str">
        <f t="shared" si="1"/>
        <v>13.21,1</v>
      </c>
      <c r="F144" s="308" t="str">
        <f>Translations!$B$721</f>
        <v>Țigle de acoperiș</v>
      </c>
      <c r="G144" s="308" t="str">
        <f>Translations!$B$591</f>
        <v>tone</v>
      </c>
      <c r="H144" s="308" t="b">
        <v>1</v>
      </c>
      <c r="I144" s="308" t="b">
        <v>0</v>
      </c>
      <c r="J144" s="308" t="b">
        <v>0</v>
      </c>
      <c r="K144" s="308" t="str">
        <f>""</f>
        <v/>
      </c>
      <c r="L144" s="308"/>
      <c r="O144" s="308" t="str">
        <f>Translations!$B$636</f>
        <v xml:space="preserve">Fabricarea de produse ceramice prin ardere, în special de țigle, cărămizi, cărămizi refractare, plăci ceramice, gresie ceramică sau porțelan, cu o capacitate de producție de peste 75 de tone pe zi </v>
      </c>
    </row>
    <row r="145" spans="1:15" x14ac:dyDescent="0.2">
      <c r="A145" s="308" t="str">
        <f t="shared" si="2"/>
        <v xml:space="preserve">Fabricarea de produse ceramice prin ardere, în special de țigle, cărămizi, cărămizi refractare, plăci ceramice, gresie ceramică sau porțelan, cu o capacitate de producție de peste 75 de tone pe zi </v>
      </c>
      <c r="B145" s="308">
        <v>13</v>
      </c>
      <c r="C145" s="308">
        <f t="shared" si="5"/>
        <v>22</v>
      </c>
      <c r="D145" s="308">
        <f t="shared" si="4"/>
        <v>22.1</v>
      </c>
      <c r="E145" s="383" t="str">
        <f t="shared" si="1"/>
        <v>13.22,1</v>
      </c>
      <c r="F145" s="308" t="str">
        <f>Translations!$B$722</f>
        <v>Pulbere atomizată</v>
      </c>
      <c r="G145" s="308" t="str">
        <f>Translations!$B$591</f>
        <v>tone</v>
      </c>
      <c r="H145" s="308" t="b">
        <v>1</v>
      </c>
      <c r="I145" s="308" t="b">
        <v>0</v>
      </c>
      <c r="J145" s="308" t="b">
        <v>0</v>
      </c>
      <c r="K145" s="308" t="str">
        <f>""</f>
        <v/>
      </c>
      <c r="L145" s="308"/>
      <c r="O145" s="308" t="str">
        <f>Translations!$B$636</f>
        <v xml:space="preserve">Fabricarea de produse ceramice prin ardere, în special de țigle, cărămizi, cărămizi refractare, plăci ceramice, gresie ceramică sau porțelan, cu o capacitate de producție de peste 75 de tone pe zi </v>
      </c>
    </row>
    <row r="146" spans="1:15" x14ac:dyDescent="0.2">
      <c r="A146" s="308" t="str">
        <f t="shared" si="2"/>
        <v xml:space="preserve">Fabricarea de material izolant din vată minerală folosind sticlă, rocă sau zgură, cu o capacitate de topire de peste 20 de tone pe zi </v>
      </c>
      <c r="B146" s="308">
        <v>14</v>
      </c>
      <c r="C146" s="308">
        <f t="shared" si="5"/>
        <v>23</v>
      </c>
      <c r="D146" s="308">
        <f t="shared" si="4"/>
        <v>23.1</v>
      </c>
      <c r="E146" s="383" t="str">
        <f t="shared" si="1"/>
        <v>14.23,1</v>
      </c>
      <c r="F146" s="308" t="str">
        <f>Translations!$B$723</f>
        <v>Vată minerală</v>
      </c>
      <c r="G146" s="308" t="str">
        <f>Translations!$B$591</f>
        <v>tone</v>
      </c>
      <c r="H146" s="308" t="b">
        <v>1</v>
      </c>
      <c r="I146" s="308" t="b">
        <v>0</v>
      </c>
      <c r="J146" s="308" t="b">
        <v>1</v>
      </c>
      <c r="K146" s="308" t="str">
        <f>""</f>
        <v/>
      </c>
      <c r="L146" s="308"/>
      <c r="O146" s="308" t="str">
        <f>Translations!$B$637</f>
        <v xml:space="preserve">Fabricarea de material izolant din vată minerală folosind sticlă, rocă sau zgură, cu o capacitate de topire de peste 20 de tone pe zi </v>
      </c>
    </row>
    <row r="147" spans="1:15" x14ac:dyDescent="0.2">
      <c r="A147" s="308" t="str">
        <f t="shared" si="2"/>
        <v>Uscarea sau calcinarea ghipsului sau fabricarea plăcilor din ipsos și a altor produse din ghips, cu o capacitate de producție de ghips calcinat sau de ghips secundar uscat de peste 20 de tone pe zi</v>
      </c>
      <c r="B147" s="308">
        <v>15</v>
      </c>
      <c r="C147" s="308">
        <f t="shared" si="5"/>
        <v>24</v>
      </c>
      <c r="D147" s="308">
        <f t="shared" si="4"/>
        <v>24.1</v>
      </c>
      <c r="E147" s="383" t="str">
        <f t="shared" si="1"/>
        <v>15.24,1</v>
      </c>
      <c r="F147" s="308" t="str">
        <f>Translations!$B$724</f>
        <v>Ipsos</v>
      </c>
      <c r="G147" s="308" t="str">
        <f>Translations!$B$591</f>
        <v>tone</v>
      </c>
      <c r="H147" s="308" t="b">
        <v>1</v>
      </c>
      <c r="I147" s="308" t="b">
        <v>0</v>
      </c>
      <c r="J147" s="308" t="b">
        <v>0</v>
      </c>
      <c r="K147" s="308" t="str">
        <f>""</f>
        <v/>
      </c>
      <c r="L147" s="308"/>
      <c r="O147" s="308" t="str">
        <f>Translations!$B$850</f>
        <v>Uscarea sau calcinarea ghipsului sau fabricarea plăcilor din ipsos și a altor produse din ghips, cu o capacitate de producție de ghips calcinat sau de ghips secundar uscat de peste 20 de tone pe zi</v>
      </c>
    </row>
    <row r="148" spans="1:15" x14ac:dyDescent="0.2">
      <c r="A148" s="308" t="str">
        <f t="shared" si="2"/>
        <v>Uscarea sau calcinarea ghipsului sau fabricarea plăcilor din ipsos și a altor produse din ghips, cu o capacitate de producție de ghips calcinat sau de ghips secundar uscat de peste 20 de tone pe zi</v>
      </c>
      <c r="B148" s="308">
        <v>15</v>
      </c>
      <c r="C148" s="308">
        <f t="shared" si="5"/>
        <v>25</v>
      </c>
      <c r="D148" s="308">
        <f t="shared" si="4"/>
        <v>25.1</v>
      </c>
      <c r="E148" s="383" t="str">
        <f t="shared" si="1"/>
        <v>15.25,1</v>
      </c>
      <c r="F148" s="308" t="str">
        <f>Translations!$B$725</f>
        <v>Ghips secundar uscat</v>
      </c>
      <c r="G148" s="308" t="str">
        <f>Translations!$B$591</f>
        <v>tone</v>
      </c>
      <c r="H148" s="308" t="b">
        <v>1</v>
      </c>
      <c r="I148" s="308" t="b">
        <v>0</v>
      </c>
      <c r="J148" s="308" t="b">
        <v>0</v>
      </c>
      <c r="K148" s="308" t="str">
        <f>""</f>
        <v/>
      </c>
      <c r="L148" s="308"/>
      <c r="O148" s="308" t="str">
        <f>Translations!$B$850</f>
        <v>Uscarea sau calcinarea ghipsului sau fabricarea plăcilor din ipsos și a altor produse din ghips, cu o capacitate de producție de ghips calcinat sau de ghips secundar uscat de peste 20 de tone pe zi</v>
      </c>
    </row>
    <row r="149" spans="1:15" x14ac:dyDescent="0.2">
      <c r="A149" s="308" t="str">
        <f t="shared" si="2"/>
        <v>Uscarea sau calcinarea ghipsului sau fabricarea plăcilor din ipsos și a altor produse din ghips, cu o capacitate de producție de ghips calcinat sau de ghips secundar uscat de peste 20 de tone pe zi</v>
      </c>
      <c r="B149" s="308">
        <v>15</v>
      </c>
      <c r="C149" s="308">
        <f t="shared" si="5"/>
        <v>26</v>
      </c>
      <c r="D149" s="308">
        <f t="shared" si="4"/>
        <v>26.1</v>
      </c>
      <c r="E149" s="383" t="str">
        <f t="shared" si="1"/>
        <v>15.26,1</v>
      </c>
      <c r="F149" s="308" t="str">
        <f>Translations!$B$726</f>
        <v>Plăci de ipsos</v>
      </c>
      <c r="G149" s="308" t="str">
        <f>Translations!$B$591</f>
        <v>tone</v>
      </c>
      <c r="H149" s="308" t="b">
        <v>0</v>
      </c>
      <c r="I149" s="308" t="b">
        <v>0</v>
      </c>
      <c r="J149" s="308" t="b">
        <v>1</v>
      </c>
      <c r="K149" s="308" t="str">
        <f>""</f>
        <v/>
      </c>
      <c r="L149" s="308"/>
      <c r="O149" s="308" t="str">
        <f>Translations!$B$850</f>
        <v>Uscarea sau calcinarea ghipsului sau fabricarea plăcilor din ipsos și a altor produse din ghips, cu o capacitate de producție de ghips calcinat sau de ghips secundar uscat de peste 20 de tone pe zi</v>
      </c>
    </row>
    <row r="150" spans="1:15" x14ac:dyDescent="0.2">
      <c r="A150" s="308" t="str">
        <f t="shared" si="2"/>
        <v xml:space="preserve">Producerea de celuloză din lemn sau alte materiale fibroase </v>
      </c>
      <c r="B150" s="308">
        <v>16</v>
      </c>
      <c r="C150" s="308">
        <f t="shared" si="5"/>
        <v>27</v>
      </c>
      <c r="D150" s="308">
        <f t="shared" si="4"/>
        <v>27.1</v>
      </c>
      <c r="E150" s="383" t="str">
        <f t="shared" si="1"/>
        <v>16.27,1</v>
      </c>
      <c r="F150" s="308" t="str">
        <f>Translations!$B$727</f>
        <v>Pastă kraft cu fibre scurte</v>
      </c>
      <c r="G150" s="308" t="s">
        <v>61</v>
      </c>
      <c r="H150" s="308" t="b">
        <v>1</v>
      </c>
      <c r="I150" s="308" t="b">
        <v>0</v>
      </c>
      <c r="J150" s="308" t="b">
        <v>0</v>
      </c>
      <c r="K150" s="308" t="str">
        <f>Translations!$B$728</f>
        <v>Se ține cont că pentru producția integrată de pastă de celuloză și hârtie se aplică norme speciale de alocare [articolul 10 alineatul (7) din CIM].</v>
      </c>
      <c r="L150" s="308"/>
      <c r="O150" s="308" t="str">
        <f>Translations!$B$639</f>
        <v xml:space="preserve">Producerea de celuloză din lemn sau alte materiale fibroase </v>
      </c>
    </row>
    <row r="151" spans="1:15" x14ac:dyDescent="0.2">
      <c r="A151" s="308" t="str">
        <f t="shared" si="2"/>
        <v xml:space="preserve">Producerea de celuloză din lemn sau alte materiale fibroase </v>
      </c>
      <c r="B151" s="308">
        <v>16</v>
      </c>
      <c r="C151" s="308">
        <f t="shared" si="5"/>
        <v>28</v>
      </c>
      <c r="D151" s="308">
        <f t="shared" si="4"/>
        <v>28.1</v>
      </c>
      <c r="E151" s="383" t="str">
        <f t="shared" si="1"/>
        <v>16.28,1</v>
      </c>
      <c r="F151" s="308" t="str">
        <f>Translations!$B$729</f>
        <v>Pastă kraft cu fibre lungi</v>
      </c>
      <c r="G151" s="308" t="s">
        <v>61</v>
      </c>
      <c r="H151" s="308" t="b">
        <v>1</v>
      </c>
      <c r="I151" s="308" t="b">
        <v>0</v>
      </c>
      <c r="J151" s="308" t="b">
        <v>0</v>
      </c>
      <c r="K151" s="308" t="str">
        <f>Translations!$B$728</f>
        <v>Se ține cont că pentru producția integrată de pastă de celuloză și hârtie se aplică norme speciale de alocare [articolul 10 alineatul (7) din CIM].</v>
      </c>
      <c r="L151" s="308"/>
      <c r="O151" s="308" t="str">
        <f>Translations!$B$639</f>
        <v xml:space="preserve">Producerea de celuloză din lemn sau alte materiale fibroase </v>
      </c>
    </row>
    <row r="152" spans="1:15" x14ac:dyDescent="0.2">
      <c r="A152" s="308" t="str">
        <f t="shared" si="2"/>
        <v xml:space="preserve">Producerea de celuloză din lemn sau alte materiale fibroase </v>
      </c>
      <c r="B152" s="308">
        <v>16</v>
      </c>
      <c r="C152" s="308">
        <f t="shared" si="5"/>
        <v>29</v>
      </c>
      <c r="D152" s="308">
        <f t="shared" si="4"/>
        <v>29.1</v>
      </c>
      <c r="E152" s="383" t="str">
        <f t="shared" si="1"/>
        <v>16.29,1</v>
      </c>
      <c r="F152" s="308" t="str">
        <f>Translations!$B$730</f>
        <v>Pastă cu sulfit, pastă termomecanică și pastă mecanică</v>
      </c>
      <c r="G152" s="308" t="s">
        <v>61</v>
      </c>
      <c r="H152" s="308" t="b">
        <v>1</v>
      </c>
      <c r="I152" s="308" t="b">
        <v>0</v>
      </c>
      <c r="J152" s="308" t="b">
        <v>0</v>
      </c>
      <c r="K152" s="308" t="str">
        <f>Translations!$B$728</f>
        <v>Se ține cont că pentru producția integrată de pastă de celuloză și hârtie se aplică norme speciale de alocare [articolul 10 alineatul (7) din CIM].</v>
      </c>
      <c r="L152" s="308"/>
      <c r="O152" s="308" t="str">
        <f>Translations!$B$639</f>
        <v xml:space="preserve">Producerea de celuloză din lemn sau alte materiale fibroase </v>
      </c>
    </row>
    <row r="153" spans="1:15" x14ac:dyDescent="0.2">
      <c r="A153" s="308" t="str">
        <f t="shared" si="2"/>
        <v xml:space="preserve">Producerea de celuloză din lemn sau alte materiale fibroase </v>
      </c>
      <c r="B153" s="308">
        <v>16</v>
      </c>
      <c r="C153" s="308">
        <f t="shared" si="5"/>
        <v>30</v>
      </c>
      <c r="D153" s="308">
        <f t="shared" si="4"/>
        <v>30.1</v>
      </c>
      <c r="E153" s="383" t="str">
        <f t="shared" si="1"/>
        <v>16.30,1</v>
      </c>
      <c r="F153" s="308" t="str">
        <f>Translations!$B$731</f>
        <v>Pastă din hârtie reciclabilă</v>
      </c>
      <c r="G153" s="308" t="s">
        <v>61</v>
      </c>
      <c r="H153" s="308" t="b">
        <v>1</v>
      </c>
      <c r="I153" s="308" t="b">
        <v>0</v>
      </c>
      <c r="J153" s="308" t="b">
        <v>0</v>
      </c>
      <c r="K153" s="308" t="str">
        <f>""</f>
        <v/>
      </c>
      <c r="L153" s="308"/>
      <c r="O153" s="308" t="str">
        <f>Translations!$B$639</f>
        <v xml:space="preserve">Producerea de celuloză din lemn sau alte materiale fibroase </v>
      </c>
    </row>
    <row r="154" spans="1:15" x14ac:dyDescent="0.2">
      <c r="A154" s="308" t="str">
        <f t="shared" si="2"/>
        <v xml:space="preserve">Producerea de hârtie sau carton, cu o capacitate de producție mai mare de 20 tone pe zi </v>
      </c>
      <c r="B154" s="308">
        <v>17</v>
      </c>
      <c r="C154" s="308">
        <f t="shared" si="5"/>
        <v>31</v>
      </c>
      <c r="D154" s="308">
        <f t="shared" si="4"/>
        <v>31.1</v>
      </c>
      <c r="E154" s="383" t="str">
        <f t="shared" si="1"/>
        <v>17.31,1</v>
      </c>
      <c r="F154" s="308" t="str">
        <f>Translations!$B$732</f>
        <v>Hârtie de ziar</v>
      </c>
      <c r="G154" s="308" t="s">
        <v>61</v>
      </c>
      <c r="H154" s="308" t="b">
        <v>1</v>
      </c>
      <c r="I154" s="308" t="b">
        <v>0</v>
      </c>
      <c r="J154" s="308" t="b">
        <v>0</v>
      </c>
      <c r="K154" s="308" t="str">
        <f>""</f>
        <v/>
      </c>
      <c r="L154" s="308"/>
      <c r="O154" s="308" t="str">
        <f>Translations!$B$640</f>
        <v xml:space="preserve">Producerea de hârtie sau carton, cu o capacitate de producție mai mare de 20 tone pe zi </v>
      </c>
    </row>
    <row r="155" spans="1:15" x14ac:dyDescent="0.2">
      <c r="A155" s="308" t="str">
        <f t="shared" si="2"/>
        <v xml:space="preserve">Producerea de hârtie sau carton, cu o capacitate de producție mai mare de 20 tone pe zi </v>
      </c>
      <c r="B155" s="308">
        <v>17</v>
      </c>
      <c r="C155" s="308">
        <f t="shared" si="5"/>
        <v>32</v>
      </c>
      <c r="D155" s="308">
        <f t="shared" si="4"/>
        <v>32.1</v>
      </c>
      <c r="E155" s="383" t="str">
        <f t="shared" si="1"/>
        <v>17.32,1</v>
      </c>
      <c r="F155" s="308" t="str">
        <f>Translations!$B$733</f>
        <v>Hârtie fină necretată</v>
      </c>
      <c r="G155" s="308" t="s">
        <v>61</v>
      </c>
      <c r="H155" s="308" t="b">
        <v>1</v>
      </c>
      <c r="I155" s="308" t="b">
        <v>0</v>
      </c>
      <c r="J155" s="308" t="b">
        <v>0</v>
      </c>
      <c r="K155" s="308" t="str">
        <f>""</f>
        <v/>
      </c>
      <c r="L155" s="308"/>
      <c r="O155" s="308" t="str">
        <f>Translations!$B$640</f>
        <v xml:space="preserve">Producerea de hârtie sau carton, cu o capacitate de producție mai mare de 20 tone pe zi </v>
      </c>
    </row>
    <row r="156" spans="1:15" x14ac:dyDescent="0.2">
      <c r="A156" s="308" t="str">
        <f t="shared" si="2"/>
        <v xml:space="preserve">Producerea de hârtie sau carton, cu o capacitate de producție mai mare de 20 tone pe zi </v>
      </c>
      <c r="B156" s="308">
        <v>17</v>
      </c>
      <c r="C156" s="308">
        <f t="shared" si="5"/>
        <v>33</v>
      </c>
      <c r="D156" s="308">
        <f t="shared" si="4"/>
        <v>33.1</v>
      </c>
      <c r="E156" s="383" t="str">
        <f t="shared" si="1"/>
        <v>17.33,1</v>
      </c>
      <c r="F156" s="308" t="str">
        <f>Translations!$B$734</f>
        <v>Hârtie fină cretată</v>
      </c>
      <c r="G156" s="308" t="s">
        <v>61</v>
      </c>
      <c r="H156" s="308" t="b">
        <v>1</v>
      </c>
      <c r="I156" s="308" t="b">
        <v>0</v>
      </c>
      <c r="J156" s="308" t="b">
        <v>0</v>
      </c>
      <c r="K156" s="308" t="str">
        <f>""</f>
        <v/>
      </c>
      <c r="L156" s="308"/>
      <c r="O156" s="308" t="str">
        <f>Translations!$B$640</f>
        <v xml:space="preserve">Producerea de hârtie sau carton, cu o capacitate de producție mai mare de 20 tone pe zi </v>
      </c>
    </row>
    <row r="157" spans="1:15" x14ac:dyDescent="0.2">
      <c r="A157" s="308" t="str">
        <f t="shared" si="2"/>
        <v xml:space="preserve">Producerea de hârtie sau carton, cu o capacitate de producție mai mare de 20 tone pe zi </v>
      </c>
      <c r="B157" s="308">
        <v>17</v>
      </c>
      <c r="C157" s="308">
        <f t="shared" si="5"/>
        <v>34</v>
      </c>
      <c r="D157" s="308">
        <f t="shared" si="4"/>
        <v>34.1</v>
      </c>
      <c r="E157" s="383" t="str">
        <f t="shared" si="1"/>
        <v>17.34,1</v>
      </c>
      <c r="F157" s="308" t="str">
        <f>Translations!$B$735</f>
        <v>Hârtie „tissue”</v>
      </c>
      <c r="G157" s="308" t="str">
        <f>Translations!$B$591</f>
        <v>tone</v>
      </c>
      <c r="H157" s="308" t="b">
        <v>1</v>
      </c>
      <c r="I157" s="308" t="b">
        <v>0</v>
      </c>
      <c r="J157" s="308" t="b">
        <v>0</v>
      </c>
      <c r="K157" s="308" t="str">
        <f>""</f>
        <v/>
      </c>
      <c r="L157" s="308"/>
      <c r="O157" s="308" t="str">
        <f>Translations!$B$640</f>
        <v xml:space="preserve">Producerea de hârtie sau carton, cu o capacitate de producție mai mare de 20 tone pe zi </v>
      </c>
    </row>
    <row r="158" spans="1:15" x14ac:dyDescent="0.2">
      <c r="A158" s="308" t="str">
        <f t="shared" si="2"/>
        <v xml:space="preserve">Producerea de hârtie sau carton, cu o capacitate de producție mai mare de 20 tone pe zi </v>
      </c>
      <c r="B158" s="308">
        <v>17</v>
      </c>
      <c r="C158" s="308">
        <f t="shared" si="5"/>
        <v>35</v>
      </c>
      <c r="D158" s="308">
        <f t="shared" si="4"/>
        <v>35.1</v>
      </c>
      <c r="E158" s="383" t="str">
        <f t="shared" si="1"/>
        <v>17.35,1</v>
      </c>
      <c r="F158" s="308" t="str">
        <f>Translations!$B$736</f>
        <v>Hârtie „testliner” și hârtie pentru caneluri</v>
      </c>
      <c r="G158" s="308" t="s">
        <v>61</v>
      </c>
      <c r="H158" s="308" t="b">
        <v>1</v>
      </c>
      <c r="I158" s="308" t="b">
        <v>0</v>
      </c>
      <c r="J158" s="308" t="b">
        <v>0</v>
      </c>
      <c r="K158" s="308" t="str">
        <f>""</f>
        <v/>
      </c>
      <c r="L158" s="308"/>
      <c r="O158" s="308" t="str">
        <f>Translations!$B$640</f>
        <v xml:space="preserve">Producerea de hârtie sau carton, cu o capacitate de producție mai mare de 20 tone pe zi </v>
      </c>
    </row>
    <row r="159" spans="1:15" x14ac:dyDescent="0.2">
      <c r="A159" s="308" t="str">
        <f t="shared" si="2"/>
        <v xml:space="preserve">Producerea de hârtie sau carton, cu o capacitate de producție mai mare de 20 tone pe zi </v>
      </c>
      <c r="B159" s="308">
        <v>17</v>
      </c>
      <c r="C159" s="308">
        <f t="shared" si="5"/>
        <v>36</v>
      </c>
      <c r="D159" s="308">
        <f t="shared" si="4"/>
        <v>36.1</v>
      </c>
      <c r="E159" s="383" t="str">
        <f t="shared" si="1"/>
        <v>17.36,1</v>
      </c>
      <c r="F159" s="308" t="str">
        <f>Translations!$B$737</f>
        <v>Carton necretat</v>
      </c>
      <c r="G159" s="308" t="s">
        <v>61</v>
      </c>
      <c r="H159" s="308" t="b">
        <v>1</v>
      </c>
      <c r="I159" s="308" t="b">
        <v>0</v>
      </c>
      <c r="J159" s="308" t="b">
        <v>0</v>
      </c>
      <c r="K159" s="308" t="str">
        <f>""</f>
        <v/>
      </c>
      <c r="L159" s="308"/>
      <c r="O159" s="308" t="str">
        <f>Translations!$B$640</f>
        <v xml:space="preserve">Producerea de hârtie sau carton, cu o capacitate de producție mai mare de 20 tone pe zi </v>
      </c>
    </row>
    <row r="160" spans="1:15" x14ac:dyDescent="0.2">
      <c r="A160" s="308" t="str">
        <f t="shared" si="2"/>
        <v xml:space="preserve">Producerea de hârtie sau carton, cu o capacitate de producție mai mare de 20 tone pe zi </v>
      </c>
      <c r="B160" s="308">
        <v>17</v>
      </c>
      <c r="C160" s="308">
        <f t="shared" si="5"/>
        <v>37</v>
      </c>
      <c r="D160" s="308">
        <f t="shared" si="4"/>
        <v>37.1</v>
      </c>
      <c r="E160" s="383" t="str">
        <f t="shared" si="1"/>
        <v>17.37,1</v>
      </c>
      <c r="F160" s="308" t="str">
        <f>Translations!$B$738</f>
        <v>Carton cretat</v>
      </c>
      <c r="G160" s="308" t="s">
        <v>61</v>
      </c>
      <c r="H160" s="308" t="b">
        <v>1</v>
      </c>
      <c r="I160" s="308" t="b">
        <v>0</v>
      </c>
      <c r="J160" s="308" t="b">
        <v>0</v>
      </c>
      <c r="K160" s="308" t="str">
        <f>""</f>
        <v/>
      </c>
      <c r="L160" s="308"/>
      <c r="O160" s="308" t="str">
        <f>Translations!$B$640</f>
        <v xml:space="preserve">Producerea de hârtie sau carton, cu o capacitate de producție mai mare de 20 tone pe zi </v>
      </c>
    </row>
    <row r="161" spans="1:15" x14ac:dyDescent="0.2">
      <c r="A161" s="308" t="str">
        <f t="shared" si="2"/>
        <v>Producerea de negru de fum, implicând carbonizarea unor substanțe organice precum uleiurile, gudronul, reziduurile de cracare și de distilare, cu o capacitate de producție de peste 50 de tone pe zi</v>
      </c>
      <c r="B161" s="308">
        <v>18</v>
      </c>
      <c r="C161" s="308">
        <f t="shared" si="5"/>
        <v>38</v>
      </c>
      <c r="D161" s="308">
        <f t="shared" si="4"/>
        <v>38.1</v>
      </c>
      <c r="E161" s="383" t="str">
        <f t="shared" si="1"/>
        <v>18.38,1</v>
      </c>
      <c r="F161" s="308" t="str">
        <f>Translations!$B$739</f>
        <v>Negru de fum</v>
      </c>
      <c r="G161" s="308" t="str">
        <f>Translations!$B$591</f>
        <v>tone</v>
      </c>
      <c r="H161" s="308" t="b">
        <v>1</v>
      </c>
      <c r="I161" s="308" t="b">
        <v>0</v>
      </c>
      <c r="J161" s="308" t="b">
        <v>1</v>
      </c>
      <c r="K161" s="308" t="str">
        <f>""</f>
        <v/>
      </c>
      <c r="L161" s="308"/>
      <c r="O161" s="308" t="str">
        <f>Translations!$B$851</f>
        <v>Producerea de negru de fum, implicând carbonizarea unor substanțe organice precum uleiurile, gudronul, reziduurile de cracare și de distilare, cu o capacitate de producție de peste 50 de tone pe zi</v>
      </c>
    </row>
    <row r="162" spans="1:15" x14ac:dyDescent="0.2">
      <c r="A162" s="308" t="str">
        <f t="shared" si="2"/>
        <v xml:space="preserve">Producerea acidului azotic </v>
      </c>
      <c r="B162" s="308">
        <v>19</v>
      </c>
      <c r="C162" s="308">
        <f t="shared" si="5"/>
        <v>39</v>
      </c>
      <c r="D162" s="308">
        <f t="shared" si="4"/>
        <v>39.200000000000003</v>
      </c>
      <c r="E162" s="383" t="str">
        <f t="shared" si="1"/>
        <v>19.39,2</v>
      </c>
      <c r="F162" s="308" t="str">
        <f>Translations!$B$740</f>
        <v>Acid azotic</v>
      </c>
      <c r="G162" s="308" t="str">
        <f>Translations!$B$591</f>
        <v>tone</v>
      </c>
      <c r="H162" s="308" t="b">
        <v>1</v>
      </c>
      <c r="I162" s="308" t="b">
        <v>1</v>
      </c>
      <c r="J162" s="308" t="b">
        <v>0</v>
      </c>
      <c r="K162" s="308" t="str">
        <f>Translations!$B$741</f>
        <v>Energia termică măsurabilă livrată altor subinstalații se consideră ca fiind căldură din surse neincluse în EU ETS.</v>
      </c>
      <c r="L162" s="308"/>
      <c r="O162" s="308" t="str">
        <f>Translations!$B$642</f>
        <v xml:space="preserve">Producerea acidului azotic </v>
      </c>
    </row>
    <row r="163" spans="1:15" x14ac:dyDescent="0.2">
      <c r="A163" s="308" t="str">
        <f t="shared" si="2"/>
        <v xml:space="preserve">Producerea acidului adipic </v>
      </c>
      <c r="B163" s="308">
        <v>20</v>
      </c>
      <c r="C163" s="308">
        <f t="shared" si="5"/>
        <v>40</v>
      </c>
      <c r="D163" s="308">
        <f t="shared" si="4"/>
        <v>40.1</v>
      </c>
      <c r="E163" s="383" t="str">
        <f t="shared" si="1"/>
        <v>20.40,1</v>
      </c>
      <c r="F163" s="308" t="str">
        <f>Translations!$B$742</f>
        <v>Acid adipic</v>
      </c>
      <c r="G163" s="308" t="str">
        <f>Translations!$B$591</f>
        <v>tone</v>
      </c>
      <c r="H163" s="308" t="b">
        <v>1</v>
      </c>
      <c r="I163" s="308" t="b">
        <v>0</v>
      </c>
      <c r="J163" s="308" t="b">
        <v>0</v>
      </c>
      <c r="K163" s="308" t="str">
        <f>""</f>
        <v/>
      </c>
      <c r="L163" s="308"/>
      <c r="O163" s="308" t="str">
        <f>Translations!$B$643</f>
        <v xml:space="preserve">Producerea acidului adipic </v>
      </c>
    </row>
    <row r="164" spans="1:15" x14ac:dyDescent="0.2">
      <c r="A164" s="308" t="str">
        <f t="shared" si="2"/>
        <v xml:space="preserve">Producerea amoniacului </v>
      </c>
      <c r="B164" s="308">
        <v>22</v>
      </c>
      <c r="C164" s="308">
        <f t="shared" si="5"/>
        <v>41</v>
      </c>
      <c r="D164" s="308">
        <f t="shared" si="4"/>
        <v>41.2</v>
      </c>
      <c r="E164" s="383" t="str">
        <f t="shared" si="1"/>
        <v>22.41,2</v>
      </c>
      <c r="F164" s="308" t="str">
        <f>Translations!$B$743</f>
        <v>Amoniac</v>
      </c>
      <c r="G164" s="308" t="str">
        <f>Translations!$B$591</f>
        <v>tone</v>
      </c>
      <c r="H164" s="308" t="b">
        <v>1</v>
      </c>
      <c r="I164" s="308" t="b">
        <v>1</v>
      </c>
      <c r="J164" s="308" t="b">
        <v>1</v>
      </c>
      <c r="K164" s="308" t="str">
        <f>""</f>
        <v/>
      </c>
      <c r="L164" s="308"/>
      <c r="O164" s="308" t="str">
        <f>Translations!$B$645</f>
        <v xml:space="preserve">Producerea amoniacului </v>
      </c>
    </row>
    <row r="165" spans="1:15" x14ac:dyDescent="0.2">
      <c r="A165" s="308" t="str">
        <f t="shared" si="2"/>
        <v xml:space="preserve">Producerea substanțelor chimice organice vrac prin cracare, reformare, oxidare completă sau parțială sau prin procese similare, cu o capacitate de producție care depășește 100 de tone pe zi </v>
      </c>
      <c r="B165" s="308">
        <v>23</v>
      </c>
      <c r="C165" s="308">
        <f t="shared" si="5"/>
        <v>42</v>
      </c>
      <c r="D165" s="308">
        <f t="shared" si="4"/>
        <v>42.1</v>
      </c>
      <c r="E165" s="383" t="str">
        <f t="shared" si="1"/>
        <v>23.42,1</v>
      </c>
      <c r="F165" s="308" t="str">
        <f>Translations!$B$427</f>
        <v>Cracare cu abur</v>
      </c>
      <c r="G165" s="308" t="str">
        <f>Translations!$B$591</f>
        <v>tone</v>
      </c>
      <c r="H165" s="308" t="b">
        <v>1</v>
      </c>
      <c r="I165" s="308" t="b">
        <v>0</v>
      </c>
      <c r="J165" s="308" t="b">
        <v>1</v>
      </c>
      <c r="K165" s="308" t="str">
        <f>Translations!$B$744</f>
        <v>Vă rugăm să utilizați instrumentul pentru cracare cu abur din foaia „SpecialBM” pentru a calcula nivelurile activității istorice și cantitatea preliminară de certificate.</v>
      </c>
      <c r="L165" s="308" t="s">
        <v>86</v>
      </c>
      <c r="O165" s="308" t="str">
        <f>Translations!$B$646</f>
        <v xml:space="preserve">Producerea substanțelor chimice organice vrac prin cracare, reformare, oxidare completă sau parțială sau prin procese similare, cu o capacitate de producție care depășește 100 de tone pe zi </v>
      </c>
    </row>
    <row r="166" spans="1:15" x14ac:dyDescent="0.2">
      <c r="A166" s="308" t="str">
        <f t="shared" si="2"/>
        <v xml:space="preserve">Producerea substanțelor chimice organice vrac prin cracare, reformare, oxidare completă sau parțială sau prin procese similare, cu o capacitate de producție care depășește 100 de tone pe zi </v>
      </c>
      <c r="B166" s="308">
        <v>23</v>
      </c>
      <c r="C166" s="308">
        <f t="shared" si="5"/>
        <v>43</v>
      </c>
      <c r="D166" s="308">
        <f t="shared" si="4"/>
        <v>43.1</v>
      </c>
      <c r="E166" s="383" t="str">
        <f t="shared" si="1"/>
        <v>23.43,1</v>
      </c>
      <c r="F166" s="308" t="str">
        <f>Translations!$B$745</f>
        <v>Compuși aromatici</v>
      </c>
      <c r="G166" s="308" t="str">
        <f>Translations!$B$700</f>
        <v>CWT</v>
      </c>
      <c r="H166" s="308" t="b">
        <v>1</v>
      </c>
      <c r="I166" s="308" t="b">
        <v>0</v>
      </c>
      <c r="J166" s="308" t="b">
        <v>1</v>
      </c>
      <c r="K166" s="308" t="str">
        <f>Translations!$B$701</f>
        <v>Vă rugăm să utilizați instrumentul CWT din foaia „SpecialBM” pentru a calcula nivelurile activității istorice.</v>
      </c>
      <c r="L166" s="308" t="s">
        <v>88</v>
      </c>
      <c r="O166" s="308" t="str">
        <f>Translations!$B$646</f>
        <v xml:space="preserve">Producerea substanțelor chimice organice vrac prin cracare, reformare, oxidare completă sau parțială sau prin procese similare, cu o capacitate de producție care depășește 100 de tone pe zi </v>
      </c>
    </row>
    <row r="167" spans="1:15" x14ac:dyDescent="0.2">
      <c r="A167" s="308" t="str">
        <f t="shared" si="2"/>
        <v xml:space="preserve">Producerea substanțelor chimice organice vrac prin cracare, reformare, oxidare completă sau parțială sau prin procese similare, cu o capacitate de producție care depășește 100 de tone pe zi </v>
      </c>
      <c r="B167" s="308">
        <v>23</v>
      </c>
      <c r="C167" s="308">
        <f t="shared" si="5"/>
        <v>44</v>
      </c>
      <c r="D167" s="308">
        <f t="shared" si="4"/>
        <v>44.1</v>
      </c>
      <c r="E167" s="383" t="str">
        <f t="shared" si="1"/>
        <v>23.44,1</v>
      </c>
      <c r="F167" s="308" t="str">
        <f>Translations!$B$746</f>
        <v>Stiren</v>
      </c>
      <c r="G167" s="308" t="str">
        <f>Translations!$B$591</f>
        <v>tone</v>
      </c>
      <c r="H167" s="308" t="b">
        <v>1</v>
      </c>
      <c r="I167" s="308" t="b">
        <v>0</v>
      </c>
      <c r="J167" s="308" t="b">
        <v>1</v>
      </c>
      <c r="K167" s="308" t="str">
        <f>""</f>
        <v/>
      </c>
      <c r="L167" s="308"/>
      <c r="O167" s="308" t="str">
        <f>Translations!$B$646</f>
        <v xml:space="preserve">Producerea substanțelor chimice organice vrac prin cracare, reformare, oxidare completă sau parțială sau prin procese similare, cu o capacitate de producție care depășește 100 de tone pe zi </v>
      </c>
    </row>
    <row r="168" spans="1:15" x14ac:dyDescent="0.2">
      <c r="A168" s="308" t="str">
        <f t="shared" si="2"/>
        <v xml:space="preserve">Producerea substanțelor chimice organice vrac prin cracare, reformare, oxidare completă sau parțială sau prin procese similare, cu o capacitate de producție care depășește 100 de tone pe zi </v>
      </c>
      <c r="B168" s="308">
        <v>23</v>
      </c>
      <c r="C168" s="308">
        <f t="shared" si="5"/>
        <v>45</v>
      </c>
      <c r="D168" s="308">
        <f t="shared" si="4"/>
        <v>45.1</v>
      </c>
      <c r="E168" s="383" t="str">
        <f t="shared" si="1"/>
        <v>23.45,1</v>
      </c>
      <c r="F168" s="308" t="str">
        <f>Translations!$B$747</f>
        <v>Fenol/acetonă</v>
      </c>
      <c r="G168" s="308" t="str">
        <f>Translations!$B$591</f>
        <v>tone</v>
      </c>
      <c r="H168" s="308" t="b">
        <v>1</v>
      </c>
      <c r="I168" s="308" t="b">
        <v>0</v>
      </c>
      <c r="J168" s="308" t="b">
        <v>0</v>
      </c>
      <c r="K168" s="308" t="str">
        <f>""</f>
        <v/>
      </c>
      <c r="L168" s="308"/>
      <c r="O168" s="308" t="str">
        <f>Translations!$B$646</f>
        <v xml:space="preserve">Producerea substanțelor chimice organice vrac prin cracare, reformare, oxidare completă sau parțială sau prin procese similare, cu o capacitate de producție care depășește 100 de tone pe zi </v>
      </c>
    </row>
    <row r="169" spans="1:15" x14ac:dyDescent="0.2">
      <c r="A169" s="308" t="str">
        <f t="shared" si="2"/>
        <v xml:space="preserve">Producerea substanțelor chimice organice vrac prin cracare, reformare, oxidare completă sau parțială sau prin procese similare, cu o capacitate de producție care depășește 100 de tone pe zi </v>
      </c>
      <c r="B169" s="308">
        <v>23</v>
      </c>
      <c r="C169" s="308">
        <f t="shared" si="5"/>
        <v>46</v>
      </c>
      <c r="D169" s="308">
        <f t="shared" si="4"/>
        <v>46.1</v>
      </c>
      <c r="E169" s="383" t="str">
        <f t="shared" si="1"/>
        <v>23.46,1</v>
      </c>
      <c r="F169" s="308" t="str">
        <f>Translations!$B$748</f>
        <v>Oxid de etilenă/glicoli de etilenă</v>
      </c>
      <c r="G169" s="308" t="str">
        <f>Translations!$B$591</f>
        <v>tone</v>
      </c>
      <c r="H169" s="308" t="b">
        <v>1</v>
      </c>
      <c r="I169" s="308" t="b">
        <v>0</v>
      </c>
      <c r="J169" s="308" t="b">
        <v>1</v>
      </c>
      <c r="K169" s="308" t="str">
        <f>Translations!$B$749</f>
        <v>Vă rugăm să utilizați instrumentul pentru oxid / glicoli de etilenă din foaia „SpecialBM” pentru a calcula nivelurile activității istorice.</v>
      </c>
      <c r="L169" s="308" t="s">
        <v>93</v>
      </c>
      <c r="O169" s="308" t="str">
        <f>Translations!$B$646</f>
        <v xml:space="preserve">Producerea substanțelor chimice organice vrac prin cracare, reformare, oxidare completă sau parțială sau prin procese similare, cu o capacitate de producție care depășește 100 de tone pe zi </v>
      </c>
    </row>
    <row r="170" spans="1:15" x14ac:dyDescent="0.2">
      <c r="A170" s="308" t="str">
        <f t="shared" si="2"/>
        <v xml:space="preserve">Producerea substanțelor chimice organice vrac prin cracare, reformare, oxidare completă sau parțială sau prin procese similare, cu o capacitate de producție care depășește 100 de tone pe zi </v>
      </c>
      <c r="B170" s="308">
        <v>23</v>
      </c>
      <c r="C170" s="308">
        <f t="shared" si="5"/>
        <v>47</v>
      </c>
      <c r="D170" s="308">
        <f t="shared" si="4"/>
        <v>47.1</v>
      </c>
      <c r="E170" s="383" t="str">
        <f t="shared" si="1"/>
        <v>23.47,1</v>
      </c>
      <c r="F170" s="308" t="str">
        <f>Translations!$B$750</f>
        <v>Clorură de vinil monomer</v>
      </c>
      <c r="G170" s="308" t="str">
        <f>Translations!$B$591</f>
        <v>tone</v>
      </c>
      <c r="H170" s="308" t="b">
        <v>1</v>
      </c>
      <c r="I170" s="308" t="b">
        <v>0</v>
      </c>
      <c r="J170" s="308" t="b">
        <v>0</v>
      </c>
      <c r="K170" s="308" t="str">
        <f>Translations!$B$751</f>
        <v>Vă rugăm să utilizați instrumentul pentru VCM din foaia „SpecialBM” pentru a calcula cantitatea preliminară de certificate.</v>
      </c>
      <c r="L170" s="308" t="s">
        <v>96</v>
      </c>
      <c r="O170" s="308" t="str">
        <f>Translations!$B$646</f>
        <v xml:space="preserve">Producerea substanțelor chimice organice vrac prin cracare, reformare, oxidare completă sau parțială sau prin procese similare, cu o capacitate de producție care depășește 100 de tone pe zi </v>
      </c>
    </row>
    <row r="171" spans="1:15" x14ac:dyDescent="0.2">
      <c r="A171" s="308" t="str">
        <f t="shared" si="2"/>
        <v xml:space="preserve">Producerea substanțelor chimice organice vrac prin cracare, reformare, oxidare completă sau parțială sau prin procese similare, cu o capacitate de producție care depășește 100 de tone pe zi </v>
      </c>
      <c r="B171" s="308">
        <v>23</v>
      </c>
      <c r="C171" s="308">
        <f t="shared" si="5"/>
        <v>48</v>
      </c>
      <c r="D171" s="308">
        <f t="shared" si="4"/>
        <v>48.1</v>
      </c>
      <c r="E171" s="383" t="str">
        <f t="shared" si="1"/>
        <v>23.48,1</v>
      </c>
      <c r="F171" s="308" t="str">
        <f>Translations!$B$752</f>
        <v>S-PVC (PVC suspensie)</v>
      </c>
      <c r="G171" s="308" t="str">
        <f>Translations!$B$591</f>
        <v>tone</v>
      </c>
      <c r="H171" s="308" t="b">
        <v>1</v>
      </c>
      <c r="I171" s="308" t="b">
        <v>0</v>
      </c>
      <c r="J171" s="308" t="b">
        <v>0</v>
      </c>
      <c r="K171" s="308" t="str">
        <f>""</f>
        <v/>
      </c>
      <c r="L171" s="308"/>
      <c r="O171" s="308" t="str">
        <f>Translations!$B$646</f>
        <v xml:space="preserve">Producerea substanțelor chimice organice vrac prin cracare, reformare, oxidare completă sau parțială sau prin procese similare, cu o capacitate de producție care depășește 100 de tone pe zi </v>
      </c>
    </row>
    <row r="172" spans="1:15" x14ac:dyDescent="0.2">
      <c r="A172" s="308" t="str">
        <f t="shared" si="2"/>
        <v xml:space="preserve">Producerea substanțelor chimice organice vrac prin cracare, reformare, oxidare completă sau parțială sau prin procese similare, cu o capacitate de producție care depășește 100 de tone pe zi </v>
      </c>
      <c r="B172" s="308">
        <v>23</v>
      </c>
      <c r="C172" s="308">
        <f t="shared" si="5"/>
        <v>49</v>
      </c>
      <c r="D172" s="308">
        <f t="shared" si="4"/>
        <v>49.1</v>
      </c>
      <c r="E172" s="383" t="str">
        <f t="shared" si="1"/>
        <v>23.49,1</v>
      </c>
      <c r="F172" s="308" t="str">
        <f>Translations!$B$753</f>
        <v>E-PVC (PVC emulsie)</v>
      </c>
      <c r="G172" s="308" t="str">
        <f>Translations!$B$591</f>
        <v>tone</v>
      </c>
      <c r="H172" s="308" t="b">
        <v>1</v>
      </c>
      <c r="I172" s="308" t="b">
        <v>0</v>
      </c>
      <c r="J172" s="308" t="b">
        <v>0</v>
      </c>
      <c r="K172" s="308" t="str">
        <f>""</f>
        <v/>
      </c>
      <c r="L172" s="308"/>
      <c r="O172" s="308" t="str">
        <f>Translations!$B$646</f>
        <v xml:space="preserve">Producerea substanțelor chimice organice vrac prin cracare, reformare, oxidare completă sau parțială sau prin procese similare, cu o capacitate de producție care depășește 100 de tone pe zi </v>
      </c>
    </row>
    <row r="173" spans="1:15" x14ac:dyDescent="0.2">
      <c r="A173" s="308" t="str">
        <f t="shared" si="2"/>
        <v>Producerea de hidrogen (H2) și de gaze de sinteză, cu o capacitate de producție care depășește 5 tone pe zi</v>
      </c>
      <c r="B173" s="308">
        <v>24</v>
      </c>
      <c r="C173" s="308">
        <f t="shared" si="5"/>
        <v>50</v>
      </c>
      <c r="D173" s="308">
        <f t="shared" si="4"/>
        <v>50.2</v>
      </c>
      <c r="E173" s="383" t="str">
        <f t="shared" si="1"/>
        <v>24.50,2</v>
      </c>
      <c r="F173" s="308" t="str">
        <f>Translations!$B$429</f>
        <v>Hidrogen</v>
      </c>
      <c r="G173" s="308" t="str">
        <f>Translations!$B$591</f>
        <v>tone</v>
      </c>
      <c r="H173" s="308" t="b">
        <v>1</v>
      </c>
      <c r="I173" s="308" t="b">
        <v>1</v>
      </c>
      <c r="J173" s="308" t="b">
        <v>1</v>
      </c>
      <c r="K173" s="308" t="str">
        <f>Translations!$B$754</f>
        <v>Vă rugăm să utilizați instrumentul pentru hidrogen din foaia „SpecialBM” pentru a calcula nivelurile activității istorice.</v>
      </c>
      <c r="L173" s="308" t="s">
        <v>102</v>
      </c>
      <c r="O173" s="308" t="str">
        <f>Translations!$B$852</f>
        <v>Producerea de hidrogen (H2) și de gaze de sinteză, cu o capacitate de producție care depășește 5 tone pe zi</v>
      </c>
    </row>
    <row r="174" spans="1:15" x14ac:dyDescent="0.2">
      <c r="A174" s="308" t="str">
        <f t="shared" si="2"/>
        <v>Producerea de hidrogen (H2) și de gaze de sinteză, cu o capacitate de producție care depășește 5 tone pe zi</v>
      </c>
      <c r="B174" s="308">
        <v>24</v>
      </c>
      <c r="C174" s="308">
        <f t="shared" si="5"/>
        <v>51</v>
      </c>
      <c r="D174" s="308">
        <f t="shared" si="4"/>
        <v>51.1</v>
      </c>
      <c r="E174" s="383" t="str">
        <f t="shared" si="1"/>
        <v>24.51,1</v>
      </c>
      <c r="F174" s="308" t="str">
        <f>Translations!$B$430</f>
        <v>Gaz de sinteză</v>
      </c>
      <c r="G174" s="308" t="str">
        <f>Translations!$B$591</f>
        <v>tone</v>
      </c>
      <c r="H174" s="308" t="b">
        <v>1</v>
      </c>
      <c r="I174" s="308" t="b">
        <v>0</v>
      </c>
      <c r="J174" s="308" t="b">
        <v>1</v>
      </c>
      <c r="K174" s="308" t="str">
        <f>Translations!$B$755</f>
        <v>Vă rugăm să utilizați instrumentul pentru gaz de sinteză din foaia „SpecialBM” pentru a calcula nivelurile activității istorice.</v>
      </c>
      <c r="L174" s="308" t="s">
        <v>105</v>
      </c>
      <c r="O174" s="308" t="str">
        <f>Translations!$B$852</f>
        <v>Producerea de hidrogen (H2) și de gaze de sinteză, cu o capacitate de producție care depășește 5 tone pe zi</v>
      </c>
    </row>
    <row r="175" spans="1:15" x14ac:dyDescent="0.2">
      <c r="A175" s="308" t="str">
        <f t="shared" si="2"/>
        <v xml:space="preserve">Producerea de sodă calcinată (Na2CO3) și de bicarbonat de sodiu (NaHCO3) </v>
      </c>
      <c r="B175" s="308">
        <v>25</v>
      </c>
      <c r="C175" s="308">
        <f t="shared" si="5"/>
        <v>52</v>
      </c>
      <c r="D175" s="308">
        <f t="shared" si="4"/>
        <v>52.1</v>
      </c>
      <c r="E175" s="383" t="str">
        <f t="shared" si="1"/>
        <v>25.52,1</v>
      </c>
      <c r="F175" s="308" t="str">
        <f>Translations!$B$756</f>
        <v>Sodă calcinată</v>
      </c>
      <c r="G175" s="308" t="str">
        <f>Translations!$B$591</f>
        <v>tone</v>
      </c>
      <c r="H175" s="308" t="b">
        <v>1</v>
      </c>
      <c r="I175" s="308" t="b">
        <v>0</v>
      </c>
      <c r="J175" s="308" t="b">
        <v>0</v>
      </c>
      <c r="K175" s="308" t="str">
        <f>""</f>
        <v/>
      </c>
      <c r="L175" s="308"/>
      <c r="O175" s="308" t="str">
        <f>Translations!$B$648</f>
        <v xml:space="preserve">Producerea de sodă calcinată (Na2CO3) și de bicarbonat de sodiu (NaHCO3) </v>
      </c>
    </row>
    <row r="177" spans="1:11" s="11" customFormat="1" x14ac:dyDescent="0.2">
      <c r="A177" s="11" t="s">
        <v>252</v>
      </c>
    </row>
    <row r="178" spans="1:11" x14ac:dyDescent="0.2">
      <c r="A178" s="178"/>
      <c r="B178" s="178"/>
      <c r="C178" s="534" t="s">
        <v>1898</v>
      </c>
      <c r="D178" s="308" t="s">
        <v>5</v>
      </c>
      <c r="E178" s="276" t="s">
        <v>6</v>
      </c>
      <c r="F178" s="276" t="s">
        <v>253</v>
      </c>
      <c r="G178" s="276" t="s">
        <v>8</v>
      </c>
      <c r="H178" s="276" t="s">
        <v>9</v>
      </c>
      <c r="I178" s="276" t="s">
        <v>1882</v>
      </c>
      <c r="J178" s="276" t="s">
        <v>10</v>
      </c>
      <c r="K178" s="276" t="s">
        <v>11</v>
      </c>
    </row>
    <row r="179" spans="1:11" x14ac:dyDescent="0.2">
      <c r="A179" s="379"/>
      <c r="B179" s="379">
        <v>90</v>
      </c>
      <c r="C179" s="535">
        <v>91</v>
      </c>
      <c r="D179" s="536">
        <v>91.1</v>
      </c>
      <c r="E179" s="537" t="str">
        <f t="shared" ref="E179:E188" si="6">CONCATENATE(TEXT(B179,"00"),".",TEXT(D179,"00,0"))</f>
        <v>90.91,1</v>
      </c>
      <c r="F179" s="538" t="str">
        <f>Translations!$B$853</f>
        <v>Subinstalație cu referință pentru energie termică (RR | non-CBAM)</v>
      </c>
      <c r="G179" s="539" t="s">
        <v>233</v>
      </c>
      <c r="H179" s="31" t="b">
        <v>1</v>
      </c>
      <c r="I179" s="276" t="b">
        <v>0</v>
      </c>
      <c r="J179" s="276"/>
      <c r="K179" s="276"/>
    </row>
    <row r="180" spans="1:11" x14ac:dyDescent="0.2">
      <c r="A180" s="379"/>
      <c r="B180" s="379">
        <v>90</v>
      </c>
      <c r="C180" s="535">
        <v>92</v>
      </c>
      <c r="D180" s="536">
        <v>92.1</v>
      </c>
      <c r="E180" s="537" t="str">
        <f t="shared" si="6"/>
        <v>90.92,1</v>
      </c>
      <c r="F180" s="538" t="str">
        <f>Translations!$B$854</f>
        <v>Subinstalație cu referință pentru energie termică (non-RR | non-CBAM)</v>
      </c>
      <c r="G180" s="539" t="s">
        <v>233</v>
      </c>
      <c r="H180" s="31" t="b">
        <v>0</v>
      </c>
      <c r="I180" s="276" t="b">
        <v>0</v>
      </c>
      <c r="J180" s="276"/>
      <c r="K180" s="276"/>
    </row>
    <row r="181" spans="1:11" x14ac:dyDescent="0.2">
      <c r="A181" s="379"/>
      <c r="B181" s="379">
        <v>90</v>
      </c>
      <c r="C181" s="535"/>
      <c r="D181" s="536">
        <v>91.2</v>
      </c>
      <c r="E181" s="537" t="str">
        <f t="shared" si="6"/>
        <v>90.91,2</v>
      </c>
      <c r="F181" s="538" t="str">
        <f>Translations!$B$855</f>
        <v>Subinstalație cu referință pentru energie termică (RR | CBAM)</v>
      </c>
      <c r="G181" s="539" t="s">
        <v>233</v>
      </c>
      <c r="H181" s="31" t="b">
        <v>1</v>
      </c>
      <c r="I181" s="276" t="b">
        <v>1</v>
      </c>
      <c r="J181" s="276"/>
      <c r="K181" s="276"/>
    </row>
    <row r="182" spans="1:11" x14ac:dyDescent="0.2">
      <c r="A182" s="379"/>
      <c r="B182" s="379">
        <v>90</v>
      </c>
      <c r="C182" s="535">
        <v>93.1</v>
      </c>
      <c r="D182" s="536">
        <v>93.1</v>
      </c>
      <c r="E182" s="537" t="str">
        <f t="shared" si="6"/>
        <v>90.93,1</v>
      </c>
      <c r="F182" s="538" t="str">
        <f>Translations!$B$856</f>
        <v>Subinstalație de termoficare</v>
      </c>
      <c r="G182" s="539" t="s">
        <v>233</v>
      </c>
      <c r="H182" s="31" t="b">
        <v>0</v>
      </c>
      <c r="I182" s="276" t="b">
        <v>0</v>
      </c>
      <c r="J182" s="276"/>
      <c r="K182" s="276"/>
    </row>
    <row r="183" spans="1:11" x14ac:dyDescent="0.2">
      <c r="A183" s="379"/>
      <c r="B183" s="379">
        <v>90</v>
      </c>
      <c r="C183" s="535">
        <v>94.1</v>
      </c>
      <c r="D183" s="536">
        <v>94.1</v>
      </c>
      <c r="E183" s="537" t="str">
        <f t="shared" si="6"/>
        <v>90.94,1</v>
      </c>
      <c r="F183" s="538" t="str">
        <f>Translations!$B$857</f>
        <v>Subinstalație cu referință pentru combustibil (RR | non-CBAM)</v>
      </c>
      <c r="G183" s="539" t="s">
        <v>233</v>
      </c>
      <c r="H183" s="31" t="b">
        <v>1</v>
      </c>
      <c r="I183" s="276" t="b">
        <v>0</v>
      </c>
      <c r="J183" s="276"/>
      <c r="K183" s="276"/>
    </row>
    <row r="184" spans="1:11" x14ac:dyDescent="0.2">
      <c r="A184" s="379"/>
      <c r="B184" s="379">
        <v>90</v>
      </c>
      <c r="C184" s="535">
        <v>95.1</v>
      </c>
      <c r="D184" s="536">
        <v>95.1</v>
      </c>
      <c r="E184" s="537" t="str">
        <f t="shared" si="6"/>
        <v>90.95,1</v>
      </c>
      <c r="F184" s="538" t="str">
        <f>Translations!$B$858</f>
        <v>Subinstalație cu referință pentru combustibil (non-RR | non-CBAM)</v>
      </c>
      <c r="G184" s="539" t="s">
        <v>233</v>
      </c>
      <c r="H184" s="31" t="b">
        <v>0</v>
      </c>
      <c r="I184" s="276" t="b">
        <v>0</v>
      </c>
      <c r="J184" s="276"/>
      <c r="K184" s="276"/>
    </row>
    <row r="185" spans="1:11" x14ac:dyDescent="0.2">
      <c r="A185" s="379"/>
      <c r="B185" s="379">
        <v>90</v>
      </c>
      <c r="C185" s="535"/>
      <c r="D185" s="536">
        <v>94.2</v>
      </c>
      <c r="E185" s="537" t="str">
        <f t="shared" si="6"/>
        <v>90.94,2</v>
      </c>
      <c r="F185" s="538" t="str">
        <f>Translations!$B$859</f>
        <v>Subinstalație cu referință pentru combustibil (RR | CBAM)</v>
      </c>
      <c r="G185" s="539" t="s">
        <v>233</v>
      </c>
      <c r="H185" s="31" t="b">
        <v>1</v>
      </c>
      <c r="I185" s="276" t="b">
        <v>1</v>
      </c>
      <c r="J185" s="276"/>
      <c r="K185" s="276"/>
    </row>
    <row r="186" spans="1:11" x14ac:dyDescent="0.2">
      <c r="A186" s="379"/>
      <c r="B186" s="379">
        <v>90</v>
      </c>
      <c r="C186" s="535">
        <v>96.1</v>
      </c>
      <c r="D186" s="536">
        <v>96.1</v>
      </c>
      <c r="E186" s="537" t="str">
        <f t="shared" si="6"/>
        <v>90.96,1</v>
      </c>
      <c r="F186" s="538" t="str">
        <f>Translations!$B$860</f>
        <v>Subinstalație a emisiilor de proces (RR | non-CBAM)</v>
      </c>
      <c r="G186" s="539" t="s">
        <v>237</v>
      </c>
      <c r="H186" s="31" t="b">
        <v>1</v>
      </c>
      <c r="I186" s="276" t="b">
        <v>0</v>
      </c>
      <c r="J186" s="276"/>
      <c r="K186" s="276"/>
    </row>
    <row r="187" spans="1:11" x14ac:dyDescent="0.2">
      <c r="A187" s="379"/>
      <c r="B187" s="379">
        <v>90</v>
      </c>
      <c r="C187" s="535">
        <v>97.1</v>
      </c>
      <c r="D187" s="536">
        <v>97.1</v>
      </c>
      <c r="E187" s="537" t="str">
        <f t="shared" si="6"/>
        <v>90.97,1</v>
      </c>
      <c r="F187" s="538" t="str">
        <f>Translations!$B$861</f>
        <v>Subinstalație a emisiilor de proces (non-RR | non-CBAM)</v>
      </c>
      <c r="G187" s="539" t="s">
        <v>237</v>
      </c>
      <c r="H187" s="31" t="b">
        <v>0</v>
      </c>
      <c r="I187" s="276" t="b">
        <v>0</v>
      </c>
      <c r="J187" s="276"/>
      <c r="K187" s="276"/>
    </row>
    <row r="188" spans="1:11" x14ac:dyDescent="0.2">
      <c r="A188" s="379"/>
      <c r="B188" s="379">
        <v>90</v>
      </c>
      <c r="C188" s="535"/>
      <c r="D188" s="536">
        <v>96.2</v>
      </c>
      <c r="E188" s="537" t="str">
        <f t="shared" si="6"/>
        <v>90.96,2</v>
      </c>
      <c r="F188" s="538" t="str">
        <f>Translations!$B$862</f>
        <v>Subinstalație a emisiilor de proces (RR | CBAM)</v>
      </c>
      <c r="G188" s="539" t="s">
        <v>237</v>
      </c>
      <c r="H188" s="31" t="b">
        <v>1</v>
      </c>
      <c r="I188" s="276" t="b">
        <v>1</v>
      </c>
      <c r="J188" s="276"/>
      <c r="K188" s="276"/>
    </row>
    <row r="190" spans="1:11" s="11" customFormat="1" x14ac:dyDescent="0.2">
      <c r="A190" s="11" t="s">
        <v>414</v>
      </c>
    </row>
    <row r="191" spans="1:11" x14ac:dyDescent="0.2">
      <c r="A191" s="380" t="s">
        <v>392</v>
      </c>
      <c r="B191" s="274" t="str">
        <f>Translations!$B$768</f>
        <v>10.1.5. (a) O cantitate de emisii atribuită producției de gaz rezidual se atribuie subinstalației cu referință pentru produse în care este produs gazul rezidual</v>
      </c>
      <c r="C191" s="274" t="str">
        <f>Translations!$B$769</f>
        <v>10.1.5. (b) O cantitate de emisii atribuită consumului de gaz rezidual se atribuie subinstalației cu referință pentru produse, subinstalației cu referință pentru energie termică, subinstalației de termoficare sau subinstalației cu referință pentru combustibil în care este consumat gazul rezidual.</v>
      </c>
    </row>
    <row r="192" spans="1:11" x14ac:dyDescent="0.2">
      <c r="A192" s="380" t="s">
        <v>382</v>
      </c>
      <c r="B192" s="274" t="str">
        <f>Translations!$B$770</f>
        <v>3.1. Metode aplicabile</v>
      </c>
      <c r="C192" s="274" t="str">
        <f>Translations!$B$771</f>
        <v>3.2. Abordarea modului de atribuire a datelor către subinstalații</v>
      </c>
      <c r="D192" s="274" t="str">
        <f>Translations!$B$772</f>
        <v>3.3. Instrumente sau proceduri de măsurare care nu se află sub controlul operatorului</v>
      </c>
      <c r="E192" s="274" t="str">
        <f>Translations!$B$773</f>
        <v>3,4. Metode de determinare indirectă</v>
      </c>
    </row>
    <row r="193" spans="1:7" x14ac:dyDescent="0.2">
      <c r="A193" s="380" t="s">
        <v>383</v>
      </c>
      <c r="B193" s="274" t="str">
        <f>Translations!$B$774</f>
        <v>3.2. 1. (a) Produsele de pe aceeași linie de producție, intrările, ieșirile și emisiile aferente se atribuie în mod secvențial, pe baza timpului de utilizare al fiecărei subinstalații într-un an</v>
      </c>
      <c r="C193" s="274" t="str">
        <f>Translations!$B$775</f>
        <v>3.2. 1. (b) În funcție de masa sau de volumul produselor individuale produse, sau în funcție de estimările bazate pe raportul entalpiilor libere de reacție din reacțiile chimice implicate, sau pe baza altui model de distribuție adecvat, susținut de o metodă științifică solidă</v>
      </c>
      <c r="D193" s="274" t="str">
        <f>Translations!$B$776</f>
        <v>3.2. 2. (a) Determinarea repartizării pe baza unei metode de determinare, cum ar fi contorizarea individuală, estimarea sau corelarea, utilizată în același mod pentru fiecare subinstalație - „factor de reconciliere”</v>
      </c>
      <c r="E193" s="274" t="str">
        <f>Translations!$B$777</f>
        <v xml:space="preserve">3.2. 2. (b) Datele pot fi scăzute din datele instalației totale </v>
      </c>
    </row>
    <row r="194" spans="1:7" x14ac:dyDescent="0.2">
      <c r="A194" s="380" t="s">
        <v>384</v>
      </c>
      <c r="B194" s="274" t="str">
        <f>Translations!$B$778</f>
        <v>3.3. (a) Cantitățile înscrise în facturile emise de un partener comercial</v>
      </c>
      <c r="C194" s="274" t="str">
        <f>Translations!$B$779</f>
        <v xml:space="preserve">3.3. (b) Valorile citite direct pe sistemele de măsurare </v>
      </c>
      <c r="D194" s="274" t="str">
        <f>Translations!$B$780</f>
        <v>3.3. (c) Utilizarea corelărilor empirice furnizate de un organism competent și independent, cum ar fi furnizorii de echipamente, prestatorii de servicii de inginerie sau laboratoarele acreditate</v>
      </c>
    </row>
    <row r="195" spans="1:7" x14ac:dyDescent="0.2">
      <c r="A195" s="380" t="s">
        <v>359</v>
      </c>
      <c r="B195" s="274" t="str">
        <f>Translations!$B$781</f>
        <v>3.4. - Calculul bazat pe un proces chimic sau fizic cunoscut, utilizând valorile corespunzătoare acceptate din literatura de specialitate</v>
      </c>
      <c r="C195" s="274" t="str">
        <f>Translations!$B$782</f>
        <v xml:space="preserve">3.4. - Calculul bazat pe datele de proiectare ale instalației </v>
      </c>
      <c r="D195" s="274" t="str">
        <f>Translations!$B$783</f>
        <v>3.4. - Corelările bazate pe testele empirice de determinare a valorilor estimate</v>
      </c>
    </row>
    <row r="196" spans="1:7" x14ac:dyDescent="0.2">
      <c r="A196" s="380" t="s">
        <v>355</v>
      </c>
      <c r="B196" s="274" t="str">
        <f>Translations!$B$863</f>
        <v>4.4.(a) Metodele prevăzute în planul de monitorizare aprobat în temeiul Regulamentului (UE) 2018/2066</v>
      </c>
      <c r="C196" s="274" t="str">
        <f>Translations!$B$785</f>
        <v>4.4. (b) Citirea instrumentelor de măsură supuse controlului metrologic legal național sau a instrumentelor de măsură conforme cu cerințele Directivei 2014/31/UE sau ale Directivei 2014/32/UE pentru determinarea directă a unui set de date</v>
      </c>
      <c r="D196" s="274" t="str">
        <f>Translations!$B$786</f>
        <v>4.4.(c) Citirea instrumentelor de măsură aflate sub controlul operatorului, pentru determinarea directă a unui set de date care nu se încadrează la punctul (b)</v>
      </c>
      <c r="E196" s="274" t="str">
        <f>Translations!$B$787</f>
        <v>4.4.(d) Citirea instrumentelor de măsură care nu se află sub controlul operatorului, pentru determinarea directă a unui set de date care nu se încadrează la punctul (b)</v>
      </c>
      <c r="F196" s="274" t="str">
        <f>Translations!$B$788</f>
        <v>4.4.(e) Citirea instrumentelor de măsură pentru determinarea indirectă a unui set de date, cu condiția stabilirii unei corelări adecvate între măsurători și setul de date în cauză, în conformitate cu punctul 3.4 din prezenta anexă</v>
      </c>
      <c r="G196" s="274" t="str">
        <f>Translations!$B$789</f>
        <v>4.4.(f) Alte metode, în special pentru datele istorice sau dacă operatorul nu poate identifica nicio altă sursă de date disponibilă</v>
      </c>
    </row>
    <row r="197" spans="1:7" x14ac:dyDescent="0.2">
      <c r="A197" s="380" t="s">
        <v>357</v>
      </c>
      <c r="B197" s="274" t="str">
        <f>Translations!$B$790</f>
        <v>4.5. (a) Citirea instrumentelor de măsură supuse controlului metrologic legal național sau a instrumentelor de măsură conforme cu cerințele Directivei 2014/31/UE sau ale Directivei 2014/32/UE</v>
      </c>
      <c r="C197" s="274" t="str">
        <f>Translations!$B$791</f>
        <v>4.5. (b) Citirea instrumentelor de măsură aflate sub controlul operatorului, pentru determinarea directă a unui set de date care nu se încadrează la punctul (a)</v>
      </c>
      <c r="D197" s="274" t="str">
        <f>Translations!$B$792</f>
        <v>4.5. (c) Citirea instrumentelor de măsură care nu se află sub controlul operatorului, pentru determinarea directă a unui set de date care nu se încadrează la punctul (a)</v>
      </c>
      <c r="E197" s="274" t="str">
        <f>Translations!$B$793</f>
        <v>4.5. (d) Citirea instrumentelor de măsură pentru determinarea indirectă a unui set de date, cu condiția stabilirii unei corelări adecvate între măsurători și setul de date în cauză, în conformitate cu punctul 3.4 din anexa VII (FAR)</v>
      </c>
      <c r="F197" s="274" t="str">
        <f>Translations!$B$794</f>
        <v>4.5. (e) Calculul unei valori reprezentative pentru determinarea cantităților nete de energie termică măsurabilă în conformitate cu metoda 3 de la secțiunea 7.2 din anexa VII (FAR)</v>
      </c>
      <c r="G197" s="274" t="str">
        <f>Translations!$B$795</f>
        <v>4.5. (f) Alte metode, în special pentru datele istorice sau dacă operatorul nu poate identifica nicio altă sursă de date disponibilă</v>
      </c>
    </row>
    <row r="198" spans="1:7" x14ac:dyDescent="0.2">
      <c r="A198" s="380" t="s">
        <v>360</v>
      </c>
      <c r="B198" s="274" t="str">
        <f>Translations!$B$864</f>
        <v>4.6. (a) Metodele de determinare a factorilor de calcul, prevăzute în planul de monitorizare aprobat în temeiul Regulamentului (UE) 2018/2066</v>
      </c>
      <c r="C198" s="274" t="str">
        <f>Translations!$B$797</f>
        <v>4.6. (b) Analize de laborator în conformitate cu secțiunea 6.1 din anexa VII (FAR)</v>
      </c>
      <c r="D198" s="274" t="str">
        <f>Translations!$B$798</f>
        <v>4.6. (c) Analizele de laborator simplificate, în conformitate cu secțiunea 6.2 din anexa VII (FAR)</v>
      </c>
      <c r="E198" s="274" t="str">
        <f>Translations!$B$799</f>
        <v>4.6. (d) Valorile constante bazate pe una dintre următoarele surse de date: factorii standard, valorile din literatura de specialitate, valorile specificate și garantate de furnizor</v>
      </c>
      <c r="F198" s="274" t="str">
        <f>Translations!$B$800</f>
        <v>4.6. (e) Valorile constante bazate pe una dintre următoarele surse de date: factori standard/stoichiometrici, valorile rezultate din analize, alte valori bazate pe dovezi științifice</v>
      </c>
    </row>
    <row r="199" spans="1:7" x14ac:dyDescent="0.2">
      <c r="A199" s="380" t="s">
        <v>420</v>
      </c>
      <c r="B199" s="274" t="str">
        <f>Translations!$B$801</f>
        <v>5. (a) prin măsurare continuă în procesul în care materialul este consumat sau produs</v>
      </c>
      <c r="C199" s="274" t="str">
        <f>Translations!$B$802</f>
        <v>5. (b) pe baza cumulării contorizărilor de cantități emise sau produse separat, luând în calcul variațiile semnificative de stoc</v>
      </c>
    </row>
    <row r="200" spans="1:7" x14ac:dyDescent="0.2">
      <c r="A200" s="380" t="s">
        <v>356</v>
      </c>
      <c r="B200" s="293" t="str">
        <f>Translations!$B$803</f>
        <v>7.2. Metoda 1: Utilizarea măsurătorilor</v>
      </c>
      <c r="C200" s="293" t="str">
        <f>Translations!$B$804</f>
        <v>7.2. Metoda 2: Utilizarea documentației</v>
      </c>
      <c r="D200" s="293" t="str">
        <f>Translations!$B$805</f>
        <v>7.2. Metoda 3: Calcularea unei valori reprezentative pe baza randamentului măsurat</v>
      </c>
      <c r="E200" s="293" t="str">
        <f>Translations!$B$806</f>
        <v>7.2. Metoda 4: Calcularea unei valori reprezentative pe baza randamentului de referință</v>
      </c>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0000FF"/>
  </sheetPr>
  <dimension ref="A1"/>
  <sheetViews>
    <sheetView workbookViewId="0"/>
  </sheetViews>
  <sheetFormatPr defaultColWidth="11.42578125" defaultRowHeight="15" x14ac:dyDescent="0.25"/>
  <cols>
    <col min="1" max="16384" width="11.42578125" style="306"/>
  </cols>
  <sheetData/>
  <sheetProtection sheet="1" objects="1" scenarios="1" formatCells="0" formatColumns="0" formatRows="0"/>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6" tint="-0.499984740745262"/>
  </sheetPr>
  <dimension ref="A1:D864"/>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1.42578125" defaultRowHeight="15" x14ac:dyDescent="0.25"/>
  <cols>
    <col min="1" max="1" width="9.42578125" style="559" customWidth="1"/>
    <col min="2" max="3" width="60.7109375" style="602" customWidth="1"/>
    <col min="4" max="4" width="11.42578125" style="453"/>
    <col min="5" max="16384" width="11.42578125" style="559"/>
  </cols>
  <sheetData>
    <row r="1" spans="1:4" ht="15.75" thickBot="1" x14ac:dyDescent="0.3">
      <c r="A1" s="454" t="s">
        <v>200</v>
      </c>
      <c r="B1" s="454" t="s">
        <v>1063</v>
      </c>
      <c r="C1" s="454" t="s">
        <v>1064</v>
      </c>
    </row>
    <row r="2" spans="1:4" ht="15.75" thickBot="1" x14ac:dyDescent="0.25">
      <c r="A2" s="521">
        <v>1</v>
      </c>
      <c r="B2" s="455" t="s">
        <v>2007</v>
      </c>
      <c r="C2" s="455" t="s">
        <v>408</v>
      </c>
      <c r="D2" s="456" t="s">
        <v>1584</v>
      </c>
    </row>
    <row r="3" spans="1:4" x14ac:dyDescent="0.25">
      <c r="A3" s="521">
        <v>2</v>
      </c>
      <c r="B3" s="306" t="s">
        <v>2008</v>
      </c>
      <c r="C3" s="306" t="s">
        <v>411</v>
      </c>
      <c r="D3" s="456" t="s">
        <v>1454</v>
      </c>
    </row>
    <row r="4" spans="1:4" x14ac:dyDescent="0.25">
      <c r="A4" s="521">
        <v>3</v>
      </c>
      <c r="B4" s="306" t="s">
        <v>2009</v>
      </c>
      <c r="C4" s="306" t="s">
        <v>412</v>
      </c>
      <c r="D4" s="456" t="s">
        <v>1586</v>
      </c>
    </row>
    <row r="5" spans="1:4" x14ac:dyDescent="0.25">
      <c r="A5" s="521">
        <v>4</v>
      </c>
      <c r="B5" s="306" t="s">
        <v>2010</v>
      </c>
      <c r="C5" s="306" t="s">
        <v>413</v>
      </c>
      <c r="D5" s="456" t="s">
        <v>1455</v>
      </c>
    </row>
    <row r="6" spans="1:4" ht="26.25" x14ac:dyDescent="0.4">
      <c r="A6" s="521">
        <v>5</v>
      </c>
      <c r="B6" s="457" t="s">
        <v>2011</v>
      </c>
      <c r="C6" s="457" t="s">
        <v>521</v>
      </c>
      <c r="D6" s="456" t="s">
        <v>1065</v>
      </c>
    </row>
    <row r="7" spans="1:4" ht="18" x14ac:dyDescent="0.25">
      <c r="A7" s="521">
        <v>6</v>
      </c>
      <c r="B7" s="458" t="s">
        <v>2012</v>
      </c>
      <c r="C7" s="458" t="s">
        <v>522</v>
      </c>
      <c r="D7" s="456" t="s">
        <v>1066</v>
      </c>
    </row>
    <row r="8" spans="1:4" ht="15.75" thickBot="1" x14ac:dyDescent="0.3">
      <c r="A8" s="521">
        <v>7</v>
      </c>
      <c r="B8" s="306" t="s">
        <v>2013</v>
      </c>
      <c r="C8" s="306" t="s">
        <v>523</v>
      </c>
      <c r="D8" s="456" t="s">
        <v>1075</v>
      </c>
    </row>
    <row r="9" spans="1:4" x14ac:dyDescent="0.25">
      <c r="A9" s="521">
        <v>8</v>
      </c>
      <c r="B9" s="459" t="s">
        <v>2014</v>
      </c>
      <c r="C9" s="459" t="s">
        <v>659</v>
      </c>
      <c r="D9" s="456" t="s">
        <v>1067</v>
      </c>
    </row>
    <row r="10" spans="1:4" ht="15.75" thickBot="1" x14ac:dyDescent="0.3">
      <c r="A10" s="521">
        <v>9</v>
      </c>
      <c r="B10" s="460" t="s">
        <v>2015</v>
      </c>
      <c r="C10" s="460" t="s">
        <v>660</v>
      </c>
      <c r="D10" s="456" t="s">
        <v>1068</v>
      </c>
    </row>
    <row r="11" spans="1:4" ht="15.75" thickBot="1" x14ac:dyDescent="0.3">
      <c r="A11" s="521">
        <v>10</v>
      </c>
      <c r="B11" s="436" t="s">
        <v>2016</v>
      </c>
      <c r="C11" s="436" t="s">
        <v>661</v>
      </c>
      <c r="D11" s="456" t="s">
        <v>1069</v>
      </c>
    </row>
    <row r="12" spans="1:4" x14ac:dyDescent="0.25">
      <c r="A12" s="521">
        <v>11</v>
      </c>
      <c r="B12" s="459" t="s">
        <v>2017</v>
      </c>
      <c r="C12" s="459" t="s">
        <v>593</v>
      </c>
      <c r="D12" s="456" t="s">
        <v>1158</v>
      </c>
    </row>
    <row r="13" spans="1:4" x14ac:dyDescent="0.25">
      <c r="A13" s="521">
        <v>12</v>
      </c>
      <c r="B13" s="461" t="s">
        <v>2018</v>
      </c>
      <c r="C13" s="461" t="s">
        <v>662</v>
      </c>
      <c r="D13" s="456" t="s">
        <v>1070</v>
      </c>
    </row>
    <row r="14" spans="1:4" ht="15.75" thickBot="1" x14ac:dyDescent="0.25">
      <c r="A14" s="521">
        <v>13</v>
      </c>
      <c r="B14" s="462" t="s">
        <v>2019</v>
      </c>
      <c r="C14" s="462" t="s">
        <v>821</v>
      </c>
      <c r="D14" s="456" t="s">
        <v>1071</v>
      </c>
    </row>
    <row r="15" spans="1:4" ht="38.25" x14ac:dyDescent="0.25">
      <c r="A15" s="521">
        <v>14</v>
      </c>
      <c r="B15" s="463" t="s">
        <v>2020</v>
      </c>
      <c r="C15" s="463" t="s">
        <v>663</v>
      </c>
      <c r="D15" s="456" t="s">
        <v>1072</v>
      </c>
    </row>
    <row r="16" spans="1:4" x14ac:dyDescent="0.25">
      <c r="A16" s="521">
        <v>15</v>
      </c>
      <c r="B16" s="464" t="s">
        <v>2021</v>
      </c>
      <c r="C16" s="464" t="s">
        <v>524</v>
      </c>
      <c r="D16" s="456" t="s">
        <v>1073</v>
      </c>
    </row>
    <row r="17" spans="1:4" ht="38.25" x14ac:dyDescent="0.25">
      <c r="A17" s="521">
        <v>16</v>
      </c>
      <c r="B17" s="464" t="s">
        <v>2022</v>
      </c>
      <c r="C17" s="464" t="s">
        <v>525</v>
      </c>
      <c r="D17" s="456" t="s">
        <v>1074</v>
      </c>
    </row>
    <row r="18" spans="1:4" x14ac:dyDescent="0.25">
      <c r="A18" s="521">
        <v>17</v>
      </c>
      <c r="B18" s="306" t="s">
        <v>2023</v>
      </c>
      <c r="C18" s="306" t="s">
        <v>409</v>
      </c>
      <c r="D18" s="456" t="s">
        <v>1585</v>
      </c>
    </row>
    <row r="19" spans="1:4" x14ac:dyDescent="0.25">
      <c r="A19" s="521">
        <v>18</v>
      </c>
      <c r="B19" s="306" t="s">
        <v>2024</v>
      </c>
      <c r="C19" s="306" t="s">
        <v>410</v>
      </c>
      <c r="D19" s="456" t="s">
        <v>1453</v>
      </c>
    </row>
    <row r="20" spans="1:4" ht="31.5" x14ac:dyDescent="0.25">
      <c r="A20" s="521">
        <v>19</v>
      </c>
      <c r="B20" s="465" t="s">
        <v>2025</v>
      </c>
      <c r="C20" s="465" t="s">
        <v>530</v>
      </c>
      <c r="D20" s="456" t="s">
        <v>1076</v>
      </c>
    </row>
    <row r="21" spans="1:4" ht="63.75" x14ac:dyDescent="0.25">
      <c r="A21" s="521">
        <v>20</v>
      </c>
      <c r="B21" s="585" t="s">
        <v>2026</v>
      </c>
      <c r="C21" s="585" t="s">
        <v>527</v>
      </c>
      <c r="D21" s="456" t="s">
        <v>1077</v>
      </c>
    </row>
    <row r="22" spans="1:4" x14ac:dyDescent="0.25">
      <c r="A22" s="521">
        <v>21</v>
      </c>
      <c r="B22" s="306" t="s">
        <v>528</v>
      </c>
      <c r="D22" s="456" t="s">
        <v>1078</v>
      </c>
    </row>
    <row r="23" spans="1:4" ht="89.25" x14ac:dyDescent="0.25">
      <c r="A23" s="521">
        <v>22</v>
      </c>
      <c r="B23" s="523" t="s">
        <v>2027</v>
      </c>
      <c r="C23" s="523" t="s">
        <v>1879</v>
      </c>
      <c r="D23" s="456" t="s">
        <v>1079</v>
      </c>
    </row>
    <row r="24" spans="1:4" x14ac:dyDescent="0.25">
      <c r="A24" s="521">
        <v>23</v>
      </c>
      <c r="B24" s="524" t="s">
        <v>1880</v>
      </c>
      <c r="D24" s="456" t="s">
        <v>1080</v>
      </c>
    </row>
    <row r="25" spans="1:4" ht="51" x14ac:dyDescent="0.25">
      <c r="A25" s="521">
        <v>24</v>
      </c>
      <c r="B25" s="585" t="s">
        <v>2028</v>
      </c>
      <c r="C25" s="585" t="s">
        <v>836</v>
      </c>
      <c r="D25" s="456" t="s">
        <v>1081</v>
      </c>
    </row>
    <row r="26" spans="1:4" ht="76.5" x14ac:dyDescent="0.25">
      <c r="A26" s="521">
        <v>25</v>
      </c>
      <c r="B26" s="585" t="s">
        <v>2029</v>
      </c>
      <c r="C26" s="585" t="s">
        <v>835</v>
      </c>
      <c r="D26" s="456" t="s">
        <v>1082</v>
      </c>
    </row>
    <row r="27" spans="1:4" ht="36" x14ac:dyDescent="0.25">
      <c r="A27" s="521">
        <v>26</v>
      </c>
      <c r="B27" s="591" t="s">
        <v>2030</v>
      </c>
      <c r="C27" s="591" t="s">
        <v>1881</v>
      </c>
      <c r="D27" s="456" t="s">
        <v>1083</v>
      </c>
    </row>
    <row r="28" spans="1:4" ht="15.75" x14ac:dyDescent="0.25">
      <c r="A28" s="521">
        <v>27</v>
      </c>
      <c r="B28" s="465" t="s">
        <v>2031</v>
      </c>
      <c r="C28" s="465" t="s">
        <v>531</v>
      </c>
      <c r="D28" s="456" t="s">
        <v>1084</v>
      </c>
    </row>
    <row r="29" spans="1:4" ht="25.5" x14ac:dyDescent="0.25">
      <c r="A29" s="521">
        <v>28</v>
      </c>
      <c r="B29" s="585" t="s">
        <v>2032</v>
      </c>
      <c r="C29" s="585" t="s">
        <v>986</v>
      </c>
      <c r="D29" s="456" t="s">
        <v>1085</v>
      </c>
    </row>
    <row r="30" spans="1:4" ht="63.75" x14ac:dyDescent="0.25">
      <c r="A30" s="521">
        <v>29</v>
      </c>
      <c r="B30" s="585" t="s">
        <v>2033</v>
      </c>
      <c r="C30" s="585" t="s">
        <v>837</v>
      </c>
      <c r="D30" s="456" t="s">
        <v>1086</v>
      </c>
    </row>
    <row r="31" spans="1:4" ht="89.25" x14ac:dyDescent="0.25">
      <c r="A31" s="521">
        <v>30</v>
      </c>
      <c r="B31" s="585" t="s">
        <v>2034</v>
      </c>
      <c r="C31" s="585" t="s">
        <v>532</v>
      </c>
      <c r="D31" s="456" t="s">
        <v>1087</v>
      </c>
    </row>
    <row r="32" spans="1:4" ht="76.5" x14ac:dyDescent="0.25">
      <c r="A32" s="521">
        <v>31</v>
      </c>
      <c r="B32" s="585" t="s">
        <v>2035</v>
      </c>
      <c r="C32" s="585" t="s">
        <v>533</v>
      </c>
      <c r="D32" s="456" t="s">
        <v>1088</v>
      </c>
    </row>
    <row r="33" spans="1:4" ht="25.5" x14ac:dyDescent="0.25">
      <c r="A33" s="521">
        <v>32</v>
      </c>
      <c r="B33" s="585" t="s">
        <v>2036</v>
      </c>
      <c r="C33" s="585" t="s">
        <v>534</v>
      </c>
      <c r="D33" s="456" t="s">
        <v>1089</v>
      </c>
    </row>
    <row r="34" spans="1:4" x14ac:dyDescent="0.25">
      <c r="A34" s="521">
        <v>33</v>
      </c>
      <c r="B34" s="125" t="s">
        <v>2037</v>
      </c>
      <c r="C34" s="125" t="s">
        <v>535</v>
      </c>
      <c r="D34" s="456" t="s">
        <v>1090</v>
      </c>
    </row>
    <row r="35" spans="1:4" x14ac:dyDescent="0.25">
      <c r="A35" s="521">
        <v>34</v>
      </c>
      <c r="B35" s="126" t="s">
        <v>2038</v>
      </c>
      <c r="C35" s="126" t="s">
        <v>536</v>
      </c>
      <c r="D35" s="456" t="s">
        <v>1091</v>
      </c>
    </row>
    <row r="36" spans="1:4" ht="25.5" x14ac:dyDescent="0.25">
      <c r="A36" s="521">
        <v>35</v>
      </c>
      <c r="B36" s="588" t="s">
        <v>2039</v>
      </c>
      <c r="C36" s="588" t="s">
        <v>845</v>
      </c>
      <c r="D36" s="456" t="s">
        <v>1092</v>
      </c>
    </row>
    <row r="37" spans="1:4" x14ac:dyDescent="0.25">
      <c r="A37" s="521">
        <v>36</v>
      </c>
      <c r="B37" s="126" t="s">
        <v>2040</v>
      </c>
      <c r="C37" s="126" t="s">
        <v>537</v>
      </c>
      <c r="D37" s="456" t="s">
        <v>1093</v>
      </c>
    </row>
    <row r="38" spans="1:4" ht="25.5" x14ac:dyDescent="0.25">
      <c r="A38" s="521">
        <v>37</v>
      </c>
      <c r="B38" s="588" t="s">
        <v>2041</v>
      </c>
      <c r="C38" s="588" t="s">
        <v>538</v>
      </c>
      <c r="D38" s="456" t="s">
        <v>1094</v>
      </c>
    </row>
    <row r="39" spans="1:4" x14ac:dyDescent="0.25">
      <c r="A39" s="521">
        <v>38</v>
      </c>
      <c r="B39" s="126" t="s">
        <v>2042</v>
      </c>
      <c r="C39" s="126" t="s">
        <v>539</v>
      </c>
      <c r="D39" s="456" t="s">
        <v>1095</v>
      </c>
    </row>
    <row r="40" spans="1:4" x14ac:dyDescent="0.25">
      <c r="A40" s="521">
        <v>39</v>
      </c>
      <c r="B40" s="588" t="s">
        <v>2043</v>
      </c>
      <c r="C40" s="588" t="s">
        <v>540</v>
      </c>
      <c r="D40" s="456" t="s">
        <v>1096</v>
      </c>
    </row>
    <row r="41" spans="1:4" x14ac:dyDescent="0.25">
      <c r="A41" s="521">
        <v>40</v>
      </c>
      <c r="B41" s="126" t="s">
        <v>2044</v>
      </c>
      <c r="C41" s="126" t="s">
        <v>541</v>
      </c>
      <c r="D41" s="456" t="s">
        <v>1097</v>
      </c>
    </row>
    <row r="42" spans="1:4" ht="25.5" x14ac:dyDescent="0.25">
      <c r="A42" s="521">
        <v>41</v>
      </c>
      <c r="B42" s="588" t="s">
        <v>2045</v>
      </c>
      <c r="C42" s="588" t="s">
        <v>542</v>
      </c>
      <c r="D42" s="456" t="s">
        <v>1098</v>
      </c>
    </row>
    <row r="43" spans="1:4" x14ac:dyDescent="0.25">
      <c r="A43" s="521">
        <v>42</v>
      </c>
      <c r="B43" s="127" t="s">
        <v>2046</v>
      </c>
      <c r="C43" s="127" t="s">
        <v>543</v>
      </c>
      <c r="D43" s="456" t="s">
        <v>1099</v>
      </c>
    </row>
    <row r="44" spans="1:4" ht="25.5" x14ac:dyDescent="0.25">
      <c r="A44" s="521">
        <v>43</v>
      </c>
      <c r="B44" s="589" t="s">
        <v>2047</v>
      </c>
      <c r="C44" s="589" t="s">
        <v>544</v>
      </c>
      <c r="D44" s="456" t="s">
        <v>1100</v>
      </c>
    </row>
    <row r="45" spans="1:4" x14ac:dyDescent="0.25">
      <c r="A45" s="521">
        <v>44</v>
      </c>
      <c r="B45" s="466" t="s">
        <v>2048</v>
      </c>
      <c r="C45" s="466" t="s">
        <v>545</v>
      </c>
      <c r="D45" s="456" t="s">
        <v>1101</v>
      </c>
    </row>
    <row r="46" spans="1:4" x14ac:dyDescent="0.25">
      <c r="A46" s="521">
        <v>45</v>
      </c>
      <c r="B46" s="467" t="s">
        <v>2049</v>
      </c>
      <c r="C46" s="467" t="s">
        <v>546</v>
      </c>
      <c r="D46" s="456" t="s">
        <v>1102</v>
      </c>
    </row>
    <row r="47" spans="1:4" x14ac:dyDescent="0.25">
      <c r="A47" s="521">
        <v>46</v>
      </c>
      <c r="B47" s="468" t="s">
        <v>2050</v>
      </c>
      <c r="C47" s="468" t="s">
        <v>547</v>
      </c>
      <c r="D47" s="456" t="s">
        <v>1103</v>
      </c>
    </row>
    <row r="48" spans="1:4" x14ac:dyDescent="0.25">
      <c r="A48" s="521">
        <v>47</v>
      </c>
      <c r="B48" s="469" t="s">
        <v>2051</v>
      </c>
      <c r="C48" s="469" t="s">
        <v>548</v>
      </c>
      <c r="D48" s="456" t="s">
        <v>1104</v>
      </c>
    </row>
    <row r="49" spans="1:4" x14ac:dyDescent="0.25">
      <c r="A49" s="521">
        <v>48</v>
      </c>
      <c r="B49" s="468" t="s">
        <v>2052</v>
      </c>
      <c r="C49" s="468" t="s">
        <v>549</v>
      </c>
      <c r="D49" s="456" t="s">
        <v>1105</v>
      </c>
    </row>
    <row r="50" spans="1:4" ht="38.25" x14ac:dyDescent="0.25">
      <c r="A50" s="521">
        <v>49</v>
      </c>
      <c r="B50" s="468" t="s">
        <v>2053</v>
      </c>
      <c r="C50" s="468" t="s">
        <v>550</v>
      </c>
      <c r="D50" s="456" t="s">
        <v>1106</v>
      </c>
    </row>
    <row r="51" spans="1:4" ht="25.5" x14ac:dyDescent="0.25">
      <c r="A51" s="521">
        <v>50</v>
      </c>
      <c r="B51" s="470" t="s">
        <v>2054</v>
      </c>
      <c r="C51" s="470" t="s">
        <v>551</v>
      </c>
      <c r="D51" s="456" t="s">
        <v>1107</v>
      </c>
    </row>
    <row r="52" spans="1:4" ht="25.5" x14ac:dyDescent="0.25">
      <c r="A52" s="521">
        <v>51</v>
      </c>
      <c r="B52" s="470" t="s">
        <v>2055</v>
      </c>
      <c r="C52" s="470" t="s">
        <v>552</v>
      </c>
      <c r="D52" s="456" t="s">
        <v>1108</v>
      </c>
    </row>
    <row r="53" spans="1:4" ht="25.5" x14ac:dyDescent="0.25">
      <c r="A53" s="521">
        <v>52</v>
      </c>
      <c r="B53" s="468" t="s">
        <v>2056</v>
      </c>
      <c r="C53" s="468" t="s">
        <v>553</v>
      </c>
      <c r="D53" s="456" t="s">
        <v>1109</v>
      </c>
    </row>
    <row r="54" spans="1:4" ht="25.5" x14ac:dyDescent="0.25">
      <c r="A54" s="521">
        <v>53</v>
      </c>
      <c r="B54" s="468" t="s">
        <v>2057</v>
      </c>
      <c r="C54" s="468" t="s">
        <v>554</v>
      </c>
      <c r="D54" s="456" t="s">
        <v>1110</v>
      </c>
    </row>
    <row r="55" spans="1:4" ht="25.5" x14ac:dyDescent="0.25">
      <c r="A55" s="521">
        <v>54</v>
      </c>
      <c r="B55" s="468" t="s">
        <v>2058</v>
      </c>
      <c r="C55" s="468" t="s">
        <v>555</v>
      </c>
      <c r="D55" s="456" t="s">
        <v>1111</v>
      </c>
    </row>
    <row r="56" spans="1:4" ht="102" x14ac:dyDescent="0.25">
      <c r="A56" s="521">
        <v>55</v>
      </c>
      <c r="B56" s="585" t="s">
        <v>2059</v>
      </c>
      <c r="C56" s="585" t="s">
        <v>556</v>
      </c>
      <c r="D56" s="456" t="s">
        <v>1112</v>
      </c>
    </row>
    <row r="57" spans="1:4" ht="89.25" x14ac:dyDescent="0.25">
      <c r="A57" s="521">
        <v>56</v>
      </c>
      <c r="B57" s="585" t="s">
        <v>2060</v>
      </c>
      <c r="C57" s="585" t="s">
        <v>557</v>
      </c>
      <c r="D57" s="456" t="s">
        <v>1113</v>
      </c>
    </row>
    <row r="58" spans="1:4" ht="102" x14ac:dyDescent="0.25">
      <c r="A58" s="521">
        <v>57</v>
      </c>
      <c r="B58" s="587" t="s">
        <v>2061</v>
      </c>
      <c r="C58" s="587" t="s">
        <v>558</v>
      </c>
      <c r="D58" s="456" t="s">
        <v>1114</v>
      </c>
    </row>
    <row r="59" spans="1:4" ht="102.75" thickBot="1" x14ac:dyDescent="0.3">
      <c r="A59" s="521">
        <v>58</v>
      </c>
      <c r="B59" s="585" t="s">
        <v>2062</v>
      </c>
      <c r="C59" s="585" t="s">
        <v>559</v>
      </c>
      <c r="D59" s="456" t="s">
        <v>1115</v>
      </c>
    </row>
    <row r="60" spans="1:4" ht="179.25" thickBot="1" x14ac:dyDescent="0.3">
      <c r="A60" s="521">
        <v>59</v>
      </c>
      <c r="B60" s="586" t="s">
        <v>2063</v>
      </c>
      <c r="C60" s="586" t="s">
        <v>560</v>
      </c>
      <c r="D60" s="456" t="s">
        <v>1116</v>
      </c>
    </row>
    <row r="61" spans="1:4" ht="15.75" x14ac:dyDescent="0.25">
      <c r="A61" s="521">
        <v>60</v>
      </c>
      <c r="B61" s="465" t="s">
        <v>2064</v>
      </c>
      <c r="C61" s="465" t="s">
        <v>561</v>
      </c>
      <c r="D61" s="456" t="s">
        <v>1117</v>
      </c>
    </row>
    <row r="62" spans="1:4" ht="25.5" x14ac:dyDescent="0.25">
      <c r="A62" s="521">
        <v>61</v>
      </c>
      <c r="B62" s="590" t="s">
        <v>2065</v>
      </c>
      <c r="C62" s="590" t="s">
        <v>562</v>
      </c>
      <c r="D62" s="456" t="s">
        <v>1118</v>
      </c>
    </row>
    <row r="63" spans="1:4" ht="25.5" x14ac:dyDescent="0.25">
      <c r="A63" s="521">
        <v>62</v>
      </c>
      <c r="B63" s="471" t="s">
        <v>2066</v>
      </c>
      <c r="C63" s="471" t="s">
        <v>563</v>
      </c>
      <c r="D63" s="456" t="s">
        <v>1119</v>
      </c>
    </row>
    <row r="64" spans="1:4" ht="15.75" x14ac:dyDescent="0.25">
      <c r="A64" s="521">
        <v>63</v>
      </c>
      <c r="B64" s="584" t="s">
        <v>2067</v>
      </c>
      <c r="C64" s="584" t="s">
        <v>564</v>
      </c>
      <c r="D64" s="456" t="s">
        <v>1120</v>
      </c>
    </row>
    <row r="65" spans="1:4" x14ac:dyDescent="0.25">
      <c r="A65" s="521">
        <v>64</v>
      </c>
      <c r="B65" s="467" t="s">
        <v>2068</v>
      </c>
      <c r="C65" s="467" t="s">
        <v>565</v>
      </c>
      <c r="D65" s="456" t="s">
        <v>1121</v>
      </c>
    </row>
    <row r="66" spans="1:4" x14ac:dyDescent="0.25">
      <c r="A66" s="521">
        <v>65</v>
      </c>
      <c r="B66" s="590" t="s">
        <v>2069</v>
      </c>
      <c r="C66" s="590" t="s">
        <v>566</v>
      </c>
      <c r="D66" s="456" t="s">
        <v>1122</v>
      </c>
    </row>
    <row r="67" spans="1:4" x14ac:dyDescent="0.25">
      <c r="A67" s="521">
        <v>66</v>
      </c>
      <c r="B67" s="306" t="s">
        <v>567</v>
      </c>
      <c r="C67" s="306" t="s">
        <v>567</v>
      </c>
      <c r="D67" s="456" t="s">
        <v>1123</v>
      </c>
    </row>
    <row r="68" spans="1:4" x14ac:dyDescent="0.25">
      <c r="A68" s="521">
        <v>67</v>
      </c>
      <c r="B68" s="1184" t="s">
        <v>2070</v>
      </c>
      <c r="C68" s="590" t="s">
        <v>568</v>
      </c>
      <c r="D68" s="456" t="s">
        <v>1124</v>
      </c>
    </row>
    <row r="69" spans="1:4" x14ac:dyDescent="0.25">
      <c r="A69" s="521">
        <v>68</v>
      </c>
      <c r="B69" s="306" t="s">
        <v>569</v>
      </c>
      <c r="C69" s="306" t="s">
        <v>569</v>
      </c>
      <c r="D69" s="456" t="s">
        <v>1125</v>
      </c>
    </row>
    <row r="70" spans="1:4" x14ac:dyDescent="0.25">
      <c r="A70" s="521">
        <v>69</v>
      </c>
      <c r="B70" s="467" t="s">
        <v>2071</v>
      </c>
      <c r="C70" s="467" t="s">
        <v>570</v>
      </c>
      <c r="D70" s="456" t="s">
        <v>1126</v>
      </c>
    </row>
    <row r="71" spans="1:4" x14ac:dyDescent="0.25">
      <c r="A71" s="521">
        <v>70</v>
      </c>
      <c r="B71" s="1185" t="s">
        <v>2072</v>
      </c>
      <c r="C71" s="583" t="s">
        <v>571</v>
      </c>
      <c r="D71" s="456" t="s">
        <v>1127</v>
      </c>
    </row>
    <row r="72" spans="1:4" x14ac:dyDescent="0.25">
      <c r="A72" s="521">
        <v>71</v>
      </c>
      <c r="B72" s="590" t="s">
        <v>2073</v>
      </c>
      <c r="C72" s="590" t="s">
        <v>572</v>
      </c>
      <c r="D72" s="456" t="s">
        <v>1128</v>
      </c>
    </row>
    <row r="73" spans="1:4" x14ac:dyDescent="0.25">
      <c r="A73" s="521">
        <v>72</v>
      </c>
      <c r="B73" s="583" t="s">
        <v>2074</v>
      </c>
      <c r="C73" s="583" t="s">
        <v>573</v>
      </c>
      <c r="D73" s="456" t="s">
        <v>1129</v>
      </c>
    </row>
    <row r="74" spans="1:4" ht="15.75" x14ac:dyDescent="0.25">
      <c r="A74" s="521">
        <v>73</v>
      </c>
      <c r="B74" s="584" t="s">
        <v>2075</v>
      </c>
      <c r="C74" s="584" t="s">
        <v>574</v>
      </c>
      <c r="D74" s="456" t="s">
        <v>1130</v>
      </c>
    </row>
    <row r="75" spans="1:4" ht="15.75" thickBot="1" x14ac:dyDescent="0.3">
      <c r="A75" s="521">
        <v>74</v>
      </c>
      <c r="B75" s="306" t="s">
        <v>2076</v>
      </c>
      <c r="C75" s="306" t="s">
        <v>575</v>
      </c>
      <c r="D75" s="456" t="s">
        <v>1579</v>
      </c>
    </row>
    <row r="76" spans="1:4" ht="38.25" x14ac:dyDescent="0.25">
      <c r="A76" s="521">
        <v>75</v>
      </c>
      <c r="B76" s="507" t="s">
        <v>2077</v>
      </c>
      <c r="C76" s="507" t="s">
        <v>823</v>
      </c>
      <c r="D76" s="456" t="s">
        <v>1131</v>
      </c>
    </row>
    <row r="77" spans="1:4" ht="36" x14ac:dyDescent="0.25">
      <c r="A77" s="521">
        <v>76</v>
      </c>
      <c r="B77" s="472" t="s">
        <v>2078</v>
      </c>
      <c r="C77" s="472" t="s">
        <v>430</v>
      </c>
      <c r="D77" s="456" t="s">
        <v>1132</v>
      </c>
    </row>
    <row r="78" spans="1:4" ht="31.5" x14ac:dyDescent="0.25">
      <c r="A78" s="521">
        <v>77</v>
      </c>
      <c r="B78" s="594" t="s">
        <v>2079</v>
      </c>
      <c r="C78" s="594" t="s">
        <v>431</v>
      </c>
      <c r="D78" s="456" t="s">
        <v>1133</v>
      </c>
    </row>
    <row r="79" spans="1:4" ht="45" x14ac:dyDescent="0.25">
      <c r="A79" s="521">
        <v>78</v>
      </c>
      <c r="B79" s="593" t="s">
        <v>2080</v>
      </c>
      <c r="C79" s="593" t="s">
        <v>843</v>
      </c>
      <c r="D79" s="456" t="s">
        <v>1134</v>
      </c>
    </row>
    <row r="80" spans="1:4" ht="56.25" x14ac:dyDescent="0.25">
      <c r="A80" s="521">
        <v>79</v>
      </c>
      <c r="B80" s="593" t="s">
        <v>2081</v>
      </c>
      <c r="C80" s="593" t="s">
        <v>844</v>
      </c>
      <c r="D80" s="456" t="s">
        <v>1135</v>
      </c>
    </row>
    <row r="81" spans="1:4" ht="45" x14ac:dyDescent="0.25">
      <c r="A81" s="521">
        <v>80</v>
      </c>
      <c r="B81" s="593" t="s">
        <v>2082</v>
      </c>
      <c r="C81" s="593" t="s">
        <v>1014</v>
      </c>
      <c r="D81" s="456" t="s">
        <v>1136</v>
      </c>
    </row>
    <row r="82" spans="1:4" ht="22.5" x14ac:dyDescent="0.25">
      <c r="A82" s="521">
        <v>81</v>
      </c>
      <c r="B82" s="593" t="s">
        <v>2083</v>
      </c>
      <c r="C82" s="593" t="s">
        <v>1015</v>
      </c>
      <c r="D82" s="456" t="s">
        <v>1137</v>
      </c>
    </row>
    <row r="83" spans="1:4" ht="51" x14ac:dyDescent="0.25">
      <c r="A83" s="521">
        <v>82</v>
      </c>
      <c r="B83" s="595" t="s">
        <v>2084</v>
      </c>
      <c r="C83" s="595" t="s">
        <v>1043</v>
      </c>
      <c r="D83" s="456" t="s">
        <v>1138</v>
      </c>
    </row>
    <row r="84" spans="1:4" x14ac:dyDescent="0.25">
      <c r="A84" s="521">
        <v>83</v>
      </c>
      <c r="B84" s="473" t="s">
        <v>2085</v>
      </c>
      <c r="C84" s="473" t="s">
        <v>274</v>
      </c>
      <c r="D84" s="456" t="s">
        <v>1139</v>
      </c>
    </row>
    <row r="85" spans="1:4" x14ac:dyDescent="0.25">
      <c r="A85" s="521">
        <v>84</v>
      </c>
      <c r="B85" s="474" t="s">
        <v>2086</v>
      </c>
      <c r="C85" s="474" t="s">
        <v>427</v>
      </c>
      <c r="D85" s="456" t="s">
        <v>1140</v>
      </c>
    </row>
    <row r="86" spans="1:4" x14ac:dyDescent="0.25">
      <c r="A86" s="521">
        <v>85</v>
      </c>
      <c r="B86" s="592" t="s">
        <v>2087</v>
      </c>
      <c r="C86" s="592" t="s">
        <v>428</v>
      </c>
      <c r="D86" s="456" t="s">
        <v>1141</v>
      </c>
    </row>
    <row r="87" spans="1:4" x14ac:dyDescent="0.25">
      <c r="A87" s="521">
        <v>86</v>
      </c>
      <c r="B87" s="474" t="s">
        <v>2088</v>
      </c>
      <c r="C87" s="474" t="s">
        <v>853</v>
      </c>
      <c r="D87" s="456" t="s">
        <v>1142</v>
      </c>
    </row>
    <row r="88" spans="1:4" ht="26.25" thickBot="1" x14ac:dyDescent="0.3">
      <c r="A88" s="521">
        <v>87</v>
      </c>
      <c r="B88" s="592" t="s">
        <v>2089</v>
      </c>
      <c r="C88" s="592" t="s">
        <v>429</v>
      </c>
      <c r="D88" s="456" t="s">
        <v>1143</v>
      </c>
    </row>
    <row r="89" spans="1:4" ht="25.5" x14ac:dyDescent="0.25">
      <c r="A89" s="521">
        <v>88</v>
      </c>
      <c r="B89" s="507" t="s">
        <v>2090</v>
      </c>
      <c r="C89" s="507" t="s">
        <v>824</v>
      </c>
      <c r="D89" s="456" t="s">
        <v>1144</v>
      </c>
    </row>
    <row r="90" spans="1:4" ht="18" x14ac:dyDescent="0.25">
      <c r="A90" s="521">
        <v>89</v>
      </c>
      <c r="B90" s="472" t="s">
        <v>2091</v>
      </c>
      <c r="C90" s="472" t="s">
        <v>345</v>
      </c>
      <c r="D90" s="456" t="s">
        <v>1145</v>
      </c>
    </row>
    <row r="91" spans="1:4" ht="15.75" x14ac:dyDescent="0.25">
      <c r="A91" s="521">
        <v>90</v>
      </c>
      <c r="B91" s="594" t="s">
        <v>2092</v>
      </c>
      <c r="C91" s="594" t="s">
        <v>111</v>
      </c>
      <c r="D91" s="456" t="s">
        <v>1146</v>
      </c>
    </row>
    <row r="92" spans="1:4" x14ac:dyDescent="0.25">
      <c r="A92" s="521">
        <v>91</v>
      </c>
      <c r="B92" s="475" t="s">
        <v>2093</v>
      </c>
      <c r="C92" s="475" t="s">
        <v>1025</v>
      </c>
      <c r="D92" s="456" t="s">
        <v>1147</v>
      </c>
    </row>
    <row r="93" spans="1:4" ht="102" x14ac:dyDescent="0.25">
      <c r="A93" s="521">
        <v>92</v>
      </c>
      <c r="B93" s="595" t="s">
        <v>2094</v>
      </c>
      <c r="C93" s="595" t="s">
        <v>1027</v>
      </c>
      <c r="D93" s="456" t="s">
        <v>1148</v>
      </c>
    </row>
    <row r="94" spans="1:4" ht="38.25" x14ac:dyDescent="0.25">
      <c r="A94" s="521">
        <v>93</v>
      </c>
      <c r="B94" s="595" t="s">
        <v>2095</v>
      </c>
      <c r="C94" s="595" t="s">
        <v>1026</v>
      </c>
      <c r="D94" s="456" t="s">
        <v>1149</v>
      </c>
    </row>
    <row r="95" spans="1:4" x14ac:dyDescent="0.25">
      <c r="A95" s="521">
        <v>94</v>
      </c>
      <c r="B95" s="475" t="s">
        <v>2096</v>
      </c>
      <c r="C95" s="475" t="s">
        <v>590</v>
      </c>
      <c r="D95" s="456" t="s">
        <v>1150</v>
      </c>
    </row>
    <row r="96" spans="1:4" x14ac:dyDescent="0.2">
      <c r="A96" s="521">
        <v>95</v>
      </c>
      <c r="B96" s="598" t="s">
        <v>2097</v>
      </c>
      <c r="C96" s="598" t="s">
        <v>598</v>
      </c>
      <c r="D96" s="456" t="s">
        <v>1151</v>
      </c>
    </row>
    <row r="97" spans="1:4" x14ac:dyDescent="0.2">
      <c r="A97" s="521">
        <v>96</v>
      </c>
      <c r="B97" s="598" t="s">
        <v>2098</v>
      </c>
      <c r="C97" s="598" t="s">
        <v>596</v>
      </c>
      <c r="D97" s="456" t="s">
        <v>1152</v>
      </c>
    </row>
    <row r="98" spans="1:4" x14ac:dyDescent="0.2">
      <c r="A98" s="521">
        <v>97</v>
      </c>
      <c r="B98" s="598" t="s">
        <v>2099</v>
      </c>
      <c r="C98" s="598" t="s">
        <v>597</v>
      </c>
      <c r="D98" s="456" t="s">
        <v>1153</v>
      </c>
    </row>
    <row r="99" spans="1:4" x14ac:dyDescent="0.25">
      <c r="A99" s="521">
        <v>98</v>
      </c>
      <c r="B99" s="599" t="s">
        <v>2100</v>
      </c>
      <c r="C99" s="599" t="s">
        <v>664</v>
      </c>
      <c r="D99" s="456" t="s">
        <v>1154</v>
      </c>
    </row>
    <row r="100" spans="1:4" x14ac:dyDescent="0.2">
      <c r="A100" s="521">
        <v>99</v>
      </c>
      <c r="B100" s="598" t="s">
        <v>2101</v>
      </c>
      <c r="C100" s="598" t="s">
        <v>595</v>
      </c>
      <c r="D100" s="456" t="s">
        <v>1155</v>
      </c>
    </row>
    <row r="101" spans="1:4" x14ac:dyDescent="0.25">
      <c r="A101" s="521">
        <v>100</v>
      </c>
      <c r="B101" s="475" t="s">
        <v>2102</v>
      </c>
      <c r="C101" s="475" t="s">
        <v>591</v>
      </c>
      <c r="D101" s="456" t="s">
        <v>1156</v>
      </c>
    </row>
    <row r="102" spans="1:4" x14ac:dyDescent="0.25">
      <c r="A102" s="521">
        <v>101</v>
      </c>
      <c r="B102" s="145" t="s">
        <v>2103</v>
      </c>
      <c r="C102" s="145" t="s">
        <v>592</v>
      </c>
      <c r="D102" s="456" t="s">
        <v>1157</v>
      </c>
    </row>
    <row r="103" spans="1:4" x14ac:dyDescent="0.2">
      <c r="A103" s="521">
        <v>102</v>
      </c>
      <c r="B103" s="596" t="s">
        <v>2104</v>
      </c>
      <c r="C103" s="596" t="s">
        <v>594</v>
      </c>
      <c r="D103" s="456" t="s">
        <v>1159</v>
      </c>
    </row>
    <row r="104" spans="1:4" ht="25.5" x14ac:dyDescent="0.2">
      <c r="A104" s="521">
        <v>103</v>
      </c>
      <c r="B104" s="596" t="s">
        <v>2105</v>
      </c>
      <c r="C104" s="596" t="s">
        <v>847</v>
      </c>
      <c r="D104" s="456" t="s">
        <v>1160</v>
      </c>
    </row>
    <row r="105" spans="1:4" ht="22.5" x14ac:dyDescent="0.25">
      <c r="A105" s="521">
        <v>104</v>
      </c>
      <c r="B105" s="144" t="s">
        <v>2106</v>
      </c>
      <c r="C105" s="144" t="s">
        <v>1007</v>
      </c>
      <c r="D105" s="456" t="s">
        <v>1161</v>
      </c>
    </row>
    <row r="106" spans="1:4" ht="45" x14ac:dyDescent="0.25">
      <c r="A106" s="521">
        <v>105</v>
      </c>
      <c r="B106" s="144" t="s">
        <v>2107</v>
      </c>
      <c r="C106" s="144" t="s">
        <v>1008</v>
      </c>
      <c r="D106" s="456" t="s">
        <v>1162</v>
      </c>
    </row>
    <row r="107" spans="1:4" x14ac:dyDescent="0.2">
      <c r="A107" s="521">
        <v>106</v>
      </c>
      <c r="B107" s="596" t="s">
        <v>2108</v>
      </c>
      <c r="C107" s="596" t="s">
        <v>1009</v>
      </c>
      <c r="D107" s="456" t="s">
        <v>1163</v>
      </c>
    </row>
    <row r="108" spans="1:4" ht="22.5" x14ac:dyDescent="0.25">
      <c r="A108" s="521">
        <v>107</v>
      </c>
      <c r="B108" s="476" t="s">
        <v>2109</v>
      </c>
      <c r="C108" s="476" t="s">
        <v>605</v>
      </c>
      <c r="D108" s="456" t="s">
        <v>1164</v>
      </c>
    </row>
    <row r="109" spans="1:4" x14ac:dyDescent="0.2">
      <c r="A109" s="521">
        <v>108</v>
      </c>
      <c r="B109" s="477" t="s">
        <v>2110</v>
      </c>
      <c r="C109" s="477" t="s">
        <v>600</v>
      </c>
      <c r="D109" s="456" t="s">
        <v>1165</v>
      </c>
    </row>
    <row r="110" spans="1:4" x14ac:dyDescent="0.2">
      <c r="A110" s="521">
        <v>109</v>
      </c>
      <c r="B110" s="596" t="s">
        <v>2111</v>
      </c>
      <c r="C110" s="596" t="s">
        <v>601</v>
      </c>
      <c r="D110" s="456" t="s">
        <v>1166</v>
      </c>
    </row>
    <row r="111" spans="1:4" x14ac:dyDescent="0.2">
      <c r="A111" s="521">
        <v>110</v>
      </c>
      <c r="B111" s="596" t="s">
        <v>2112</v>
      </c>
      <c r="C111" s="596" t="s">
        <v>602</v>
      </c>
      <c r="D111" s="456" t="s">
        <v>1167</v>
      </c>
    </row>
    <row r="112" spans="1:4" x14ac:dyDescent="0.2">
      <c r="A112" s="521">
        <v>111</v>
      </c>
      <c r="B112" s="596" t="s">
        <v>2113</v>
      </c>
      <c r="C112" s="596" t="s">
        <v>124</v>
      </c>
      <c r="D112" s="456" t="s">
        <v>1168</v>
      </c>
    </row>
    <row r="113" spans="1:4" x14ac:dyDescent="0.2">
      <c r="A113" s="521">
        <v>112</v>
      </c>
      <c r="B113" s="596" t="s">
        <v>2114</v>
      </c>
      <c r="C113" s="596" t="s">
        <v>603</v>
      </c>
      <c r="D113" s="456" t="s">
        <v>1169</v>
      </c>
    </row>
    <row r="114" spans="1:4" x14ac:dyDescent="0.2">
      <c r="A114" s="521">
        <v>113</v>
      </c>
      <c r="B114" s="596" t="s">
        <v>2115</v>
      </c>
      <c r="C114" s="596" t="s">
        <v>604</v>
      </c>
      <c r="D114" s="456" t="s">
        <v>1170</v>
      </c>
    </row>
    <row r="115" spans="1:4" x14ac:dyDescent="0.2">
      <c r="A115" s="521">
        <v>114</v>
      </c>
      <c r="B115" s="596" t="s">
        <v>2116</v>
      </c>
      <c r="C115" s="596" t="s">
        <v>125</v>
      </c>
      <c r="D115" s="456" t="s">
        <v>1171</v>
      </c>
    </row>
    <row r="116" spans="1:4" x14ac:dyDescent="0.25">
      <c r="A116" s="521">
        <v>115</v>
      </c>
      <c r="B116" s="476" t="s">
        <v>2117</v>
      </c>
      <c r="C116" s="476" t="s">
        <v>606</v>
      </c>
      <c r="D116" s="456" t="s">
        <v>1172</v>
      </c>
    </row>
    <row r="117" spans="1:4" x14ac:dyDescent="0.25">
      <c r="A117" s="521">
        <v>116</v>
      </c>
      <c r="B117" s="475" t="s">
        <v>2118</v>
      </c>
      <c r="C117" s="475" t="s">
        <v>599</v>
      </c>
      <c r="D117" s="456" t="s">
        <v>1173</v>
      </c>
    </row>
    <row r="118" spans="1:4" x14ac:dyDescent="0.25">
      <c r="A118" s="521">
        <v>117</v>
      </c>
      <c r="B118" s="597" t="s">
        <v>2119</v>
      </c>
      <c r="C118" s="597" t="s">
        <v>616</v>
      </c>
      <c r="D118" s="456" t="s">
        <v>1174</v>
      </c>
    </row>
    <row r="119" spans="1:4" ht="33.75" x14ac:dyDescent="0.25">
      <c r="A119" s="521">
        <v>118</v>
      </c>
      <c r="B119" s="144" t="s">
        <v>2120</v>
      </c>
      <c r="C119" s="144" t="s">
        <v>846</v>
      </c>
      <c r="D119" s="456" t="s">
        <v>1175</v>
      </c>
    </row>
    <row r="120" spans="1:4" x14ac:dyDescent="0.25">
      <c r="A120" s="521">
        <v>119</v>
      </c>
      <c r="B120" s="597" t="s">
        <v>2121</v>
      </c>
      <c r="C120" s="597" t="s">
        <v>607</v>
      </c>
      <c r="D120" s="456" t="s">
        <v>1176</v>
      </c>
    </row>
    <row r="121" spans="1:4" x14ac:dyDescent="0.25">
      <c r="A121" s="521">
        <v>120</v>
      </c>
      <c r="B121" s="597" t="s">
        <v>2122</v>
      </c>
      <c r="C121" s="597" t="s">
        <v>608</v>
      </c>
      <c r="D121" s="456" t="s">
        <v>1178</v>
      </c>
    </row>
    <row r="122" spans="1:4" x14ac:dyDescent="0.25">
      <c r="A122" s="521">
        <v>121</v>
      </c>
      <c r="B122" s="597" t="s">
        <v>2123</v>
      </c>
      <c r="C122" s="597" t="s">
        <v>609</v>
      </c>
      <c r="D122" s="456" t="s">
        <v>1179</v>
      </c>
    </row>
    <row r="123" spans="1:4" x14ac:dyDescent="0.25">
      <c r="A123" s="521">
        <v>122</v>
      </c>
      <c r="B123" s="597" t="s">
        <v>2124</v>
      </c>
      <c r="C123" s="597" t="s">
        <v>610</v>
      </c>
      <c r="D123" s="456" t="s">
        <v>1180</v>
      </c>
    </row>
    <row r="124" spans="1:4" x14ac:dyDescent="0.25">
      <c r="A124" s="521">
        <v>123</v>
      </c>
      <c r="B124" s="597" t="s">
        <v>2125</v>
      </c>
      <c r="C124" s="597" t="s">
        <v>611</v>
      </c>
      <c r="D124" s="456" t="s">
        <v>1181</v>
      </c>
    </row>
    <row r="125" spans="1:4" x14ac:dyDescent="0.25">
      <c r="A125" s="521">
        <v>124</v>
      </c>
      <c r="B125" s="597" t="s">
        <v>2126</v>
      </c>
      <c r="C125" s="597" t="s">
        <v>612</v>
      </c>
      <c r="D125" s="456" t="s">
        <v>1182</v>
      </c>
    </row>
    <row r="126" spans="1:4" x14ac:dyDescent="0.25">
      <c r="A126" s="521">
        <v>125</v>
      </c>
      <c r="B126" s="597" t="s">
        <v>2127</v>
      </c>
      <c r="C126" s="597" t="s">
        <v>613</v>
      </c>
      <c r="D126" s="456" t="s">
        <v>1183</v>
      </c>
    </row>
    <row r="127" spans="1:4" x14ac:dyDescent="0.25">
      <c r="A127" s="521">
        <v>126</v>
      </c>
      <c r="B127" s="597" t="s">
        <v>2128</v>
      </c>
      <c r="C127" s="597" t="s">
        <v>614</v>
      </c>
      <c r="D127" s="456" t="s">
        <v>1184</v>
      </c>
    </row>
    <row r="128" spans="1:4" ht="15.75" thickBot="1" x14ac:dyDescent="0.3">
      <c r="A128" s="521">
        <v>127</v>
      </c>
      <c r="B128" s="597" t="s">
        <v>2129</v>
      </c>
      <c r="C128" s="597" t="s">
        <v>615</v>
      </c>
      <c r="D128" s="456" t="s">
        <v>1177</v>
      </c>
    </row>
    <row r="129" spans="1:4" ht="25.5" x14ac:dyDescent="0.25">
      <c r="A129" s="521">
        <v>128</v>
      </c>
      <c r="B129" s="507" t="s">
        <v>826</v>
      </c>
      <c r="C129" s="507" t="s">
        <v>826</v>
      </c>
      <c r="D129" s="456" t="s">
        <v>1185</v>
      </c>
    </row>
    <row r="130" spans="1:4" x14ac:dyDescent="0.25">
      <c r="A130" s="521">
        <v>129</v>
      </c>
      <c r="B130" s="306" t="s">
        <v>2130</v>
      </c>
      <c r="C130" s="306" t="s">
        <v>197</v>
      </c>
      <c r="D130" s="456" t="s">
        <v>1189</v>
      </c>
    </row>
    <row r="131" spans="1:4" x14ac:dyDescent="0.25">
      <c r="A131" s="521">
        <v>130</v>
      </c>
      <c r="B131" s="306" t="s">
        <v>2131</v>
      </c>
      <c r="C131" s="306" t="s">
        <v>1019</v>
      </c>
      <c r="D131" s="456" t="s">
        <v>1186</v>
      </c>
    </row>
    <row r="132" spans="1:4" x14ac:dyDescent="0.25">
      <c r="A132" s="521">
        <v>131</v>
      </c>
      <c r="B132" s="306" t="s">
        <v>2132</v>
      </c>
      <c r="C132" s="306" t="s">
        <v>1020</v>
      </c>
      <c r="D132" s="456" t="s">
        <v>1187</v>
      </c>
    </row>
    <row r="133" spans="1:4" ht="18" x14ac:dyDescent="0.25">
      <c r="A133" s="521">
        <v>132</v>
      </c>
      <c r="B133" s="472" t="s">
        <v>2133</v>
      </c>
      <c r="C133" s="472" t="s">
        <v>344</v>
      </c>
      <c r="D133" s="456" t="s">
        <v>1188</v>
      </c>
    </row>
    <row r="134" spans="1:4" x14ac:dyDescent="0.25">
      <c r="A134" s="521">
        <v>133</v>
      </c>
      <c r="B134" s="475" t="s">
        <v>2134</v>
      </c>
      <c r="C134" s="475" t="s">
        <v>198</v>
      </c>
      <c r="D134" s="456" t="s">
        <v>1190</v>
      </c>
    </row>
    <row r="135" spans="1:4" ht="33.75" x14ac:dyDescent="0.25">
      <c r="A135" s="521">
        <v>134</v>
      </c>
      <c r="B135" s="478" t="s">
        <v>2135</v>
      </c>
      <c r="C135" s="478" t="s">
        <v>1030</v>
      </c>
      <c r="D135" s="456" t="s">
        <v>1191</v>
      </c>
    </row>
    <row r="136" spans="1:4" ht="33.75" x14ac:dyDescent="0.25">
      <c r="A136" s="521">
        <v>135</v>
      </c>
      <c r="B136" s="478" t="s">
        <v>2136</v>
      </c>
      <c r="C136" s="478" t="s">
        <v>997</v>
      </c>
      <c r="D136" s="456" t="s">
        <v>1192</v>
      </c>
    </row>
    <row r="137" spans="1:4" ht="22.5" x14ac:dyDescent="0.25">
      <c r="A137" s="521">
        <v>136</v>
      </c>
      <c r="B137" s="478" t="s">
        <v>2137</v>
      </c>
      <c r="C137" s="478" t="s">
        <v>998</v>
      </c>
      <c r="D137" s="456" t="s">
        <v>1193</v>
      </c>
    </row>
    <row r="138" spans="1:4" ht="38.25" x14ac:dyDescent="0.25">
      <c r="A138" s="521">
        <v>137</v>
      </c>
      <c r="B138" s="479" t="s">
        <v>2138</v>
      </c>
      <c r="C138" s="479" t="s">
        <v>199</v>
      </c>
      <c r="D138" s="456" t="s">
        <v>1201</v>
      </c>
    </row>
    <row r="139" spans="1:4" x14ac:dyDescent="0.2">
      <c r="A139" s="521">
        <v>138</v>
      </c>
      <c r="B139" s="607" t="s">
        <v>2139</v>
      </c>
      <c r="C139" s="607" t="s">
        <v>200</v>
      </c>
      <c r="D139" s="456" t="s">
        <v>1239</v>
      </c>
    </row>
    <row r="140" spans="1:4" x14ac:dyDescent="0.2">
      <c r="A140" s="521">
        <v>139</v>
      </c>
      <c r="B140" s="606" t="s">
        <v>2140</v>
      </c>
      <c r="C140" s="606" t="s">
        <v>201</v>
      </c>
      <c r="D140" s="456" t="s">
        <v>1194</v>
      </c>
    </row>
    <row r="141" spans="1:4" x14ac:dyDescent="0.2">
      <c r="A141" s="521">
        <v>140</v>
      </c>
      <c r="B141" s="480" t="s">
        <v>2141</v>
      </c>
      <c r="C141" s="480" t="s">
        <v>890</v>
      </c>
      <c r="D141" s="456" t="s">
        <v>1203</v>
      </c>
    </row>
    <row r="142" spans="1:4" x14ac:dyDescent="0.25">
      <c r="A142" s="521">
        <v>141</v>
      </c>
      <c r="B142" s="475" t="s">
        <v>2142</v>
      </c>
      <c r="C142" s="475" t="s">
        <v>203</v>
      </c>
      <c r="D142" s="456" t="s">
        <v>1195</v>
      </c>
    </row>
    <row r="143" spans="1:4" ht="33.75" x14ac:dyDescent="0.25">
      <c r="A143" s="521">
        <v>142</v>
      </c>
      <c r="B143" s="478" t="s">
        <v>2143</v>
      </c>
      <c r="C143" s="478" t="s">
        <v>1001</v>
      </c>
      <c r="D143" s="456" t="s">
        <v>1196</v>
      </c>
    </row>
    <row r="144" spans="1:4" ht="22.5" x14ac:dyDescent="0.25">
      <c r="A144" s="521">
        <v>143</v>
      </c>
      <c r="B144" s="478" t="s">
        <v>2144</v>
      </c>
      <c r="C144" s="478" t="s">
        <v>999</v>
      </c>
      <c r="D144" s="456" t="s">
        <v>1197</v>
      </c>
    </row>
    <row r="145" spans="1:4" ht="31.5" x14ac:dyDescent="0.25">
      <c r="A145" s="521">
        <v>144</v>
      </c>
      <c r="B145" s="481" t="s">
        <v>2145</v>
      </c>
      <c r="C145" s="481" t="s">
        <v>1002</v>
      </c>
      <c r="D145" s="456" t="s">
        <v>1198</v>
      </c>
    </row>
    <row r="146" spans="1:4" ht="33.75" x14ac:dyDescent="0.25">
      <c r="A146" s="521">
        <v>145</v>
      </c>
      <c r="B146" s="478" t="s">
        <v>2146</v>
      </c>
      <c r="C146" s="478" t="s">
        <v>1000</v>
      </c>
      <c r="D146" s="456" t="s">
        <v>1199</v>
      </c>
    </row>
    <row r="147" spans="1:4" ht="22.5" x14ac:dyDescent="0.25">
      <c r="A147" s="521">
        <v>146</v>
      </c>
      <c r="B147" s="478" t="s">
        <v>2147</v>
      </c>
      <c r="C147" s="478" t="s">
        <v>1003</v>
      </c>
      <c r="D147" s="456" t="s">
        <v>1200</v>
      </c>
    </row>
    <row r="148" spans="1:4" x14ac:dyDescent="0.2">
      <c r="A148" s="521">
        <v>147</v>
      </c>
      <c r="B148" s="605" t="s">
        <v>2148</v>
      </c>
      <c r="C148" s="605" t="s">
        <v>204</v>
      </c>
      <c r="D148" s="456" t="s">
        <v>1957</v>
      </c>
    </row>
    <row r="149" spans="1:4" x14ac:dyDescent="0.2">
      <c r="A149" s="521">
        <v>148</v>
      </c>
      <c r="B149" s="605" t="s">
        <v>2149</v>
      </c>
      <c r="C149" s="605" t="s">
        <v>205</v>
      </c>
      <c r="D149" s="456" t="s">
        <v>1202</v>
      </c>
    </row>
    <row r="150" spans="1:4" ht="15.75" x14ac:dyDescent="0.25">
      <c r="A150" s="521">
        <v>149</v>
      </c>
      <c r="B150" s="482" t="s">
        <v>2150</v>
      </c>
      <c r="C150" s="482" t="s">
        <v>335</v>
      </c>
      <c r="D150" s="456" t="s">
        <v>1204</v>
      </c>
    </row>
    <row r="151" spans="1:4" x14ac:dyDescent="0.25">
      <c r="A151" s="521">
        <v>150</v>
      </c>
      <c r="B151" s="603" t="s">
        <v>2151</v>
      </c>
      <c r="C151" s="603" t="s">
        <v>902</v>
      </c>
      <c r="D151" s="456" t="s">
        <v>1205</v>
      </c>
    </row>
    <row r="152" spans="1:4" ht="33.75" x14ac:dyDescent="0.25">
      <c r="A152" s="521">
        <v>151</v>
      </c>
      <c r="B152" s="604" t="s">
        <v>2152</v>
      </c>
      <c r="C152" s="604" t="s">
        <v>1031</v>
      </c>
      <c r="D152" s="456" t="s">
        <v>1206</v>
      </c>
    </row>
    <row r="153" spans="1:4" x14ac:dyDescent="0.25">
      <c r="A153" s="521">
        <v>152</v>
      </c>
      <c r="B153" s="603" t="s">
        <v>2153</v>
      </c>
      <c r="C153" s="603" t="s">
        <v>899</v>
      </c>
      <c r="D153" s="456" t="s">
        <v>1207</v>
      </c>
    </row>
    <row r="154" spans="1:4" ht="33.75" x14ac:dyDescent="0.25">
      <c r="A154" s="521">
        <v>153</v>
      </c>
      <c r="B154" s="601" t="s">
        <v>2154</v>
      </c>
      <c r="C154" s="601" t="s">
        <v>898</v>
      </c>
      <c r="D154" s="456" t="s">
        <v>1208</v>
      </c>
    </row>
    <row r="155" spans="1:4" x14ac:dyDescent="0.25">
      <c r="A155" s="521">
        <v>154</v>
      </c>
      <c r="B155" s="483" t="s">
        <v>2155</v>
      </c>
      <c r="C155" s="483" t="s">
        <v>900</v>
      </c>
      <c r="D155" s="456" t="s">
        <v>1209</v>
      </c>
    </row>
    <row r="156" spans="1:4" ht="45" x14ac:dyDescent="0.25">
      <c r="A156" s="521">
        <v>155</v>
      </c>
      <c r="B156" s="604" t="s">
        <v>2156</v>
      </c>
      <c r="C156" s="604" t="s">
        <v>1032</v>
      </c>
      <c r="D156" s="456" t="s">
        <v>1210</v>
      </c>
    </row>
    <row r="157" spans="1:4" ht="22.5" x14ac:dyDescent="0.25">
      <c r="A157" s="521">
        <v>156</v>
      </c>
      <c r="B157" s="604" t="s">
        <v>2157</v>
      </c>
      <c r="C157" s="604" t="s">
        <v>1865</v>
      </c>
      <c r="D157" s="456"/>
    </row>
    <row r="158" spans="1:4" ht="33.75" x14ac:dyDescent="0.25">
      <c r="A158" s="521">
        <v>157</v>
      </c>
      <c r="B158" s="604" t="s">
        <v>2158</v>
      </c>
      <c r="C158" s="604" t="s">
        <v>901</v>
      </c>
      <c r="D158" s="456" t="s">
        <v>1211</v>
      </c>
    </row>
    <row r="159" spans="1:4" x14ac:dyDescent="0.25">
      <c r="A159" s="521">
        <v>158</v>
      </c>
      <c r="B159" s="604" t="s">
        <v>2159</v>
      </c>
      <c r="C159" s="604" t="s">
        <v>282</v>
      </c>
      <c r="D159" s="456" t="s">
        <v>1212</v>
      </c>
    </row>
    <row r="160" spans="1:4" ht="45" x14ac:dyDescent="0.25">
      <c r="A160" s="521">
        <v>159</v>
      </c>
      <c r="B160" s="604" t="s">
        <v>2160</v>
      </c>
      <c r="C160" s="604" t="s">
        <v>617</v>
      </c>
      <c r="D160" s="456" t="s">
        <v>1213</v>
      </c>
    </row>
    <row r="161" spans="1:4" ht="33.75" x14ac:dyDescent="0.25">
      <c r="A161" s="521">
        <v>160</v>
      </c>
      <c r="B161" s="601" t="s">
        <v>2161</v>
      </c>
      <c r="C161" s="601" t="s">
        <v>976</v>
      </c>
      <c r="D161" s="456" t="s">
        <v>1214</v>
      </c>
    </row>
    <row r="162" spans="1:4" ht="22.5" x14ac:dyDescent="0.25">
      <c r="A162" s="521">
        <v>161</v>
      </c>
      <c r="B162" s="601" t="s">
        <v>2162</v>
      </c>
      <c r="C162" s="601" t="s">
        <v>903</v>
      </c>
      <c r="D162" s="456" t="s">
        <v>1215</v>
      </c>
    </row>
    <row r="163" spans="1:4" ht="31.5" x14ac:dyDescent="0.25">
      <c r="A163" s="521">
        <v>162</v>
      </c>
      <c r="B163" s="482" t="s">
        <v>2163</v>
      </c>
      <c r="C163" s="482" t="s">
        <v>283</v>
      </c>
      <c r="D163" s="456" t="s">
        <v>1216</v>
      </c>
    </row>
    <row r="164" spans="1:4" ht="38.25" x14ac:dyDescent="0.25">
      <c r="A164" s="521">
        <v>163</v>
      </c>
      <c r="B164" s="483" t="s">
        <v>2164</v>
      </c>
      <c r="C164" s="483" t="s">
        <v>620</v>
      </c>
      <c r="D164" s="456" t="s">
        <v>1217</v>
      </c>
    </row>
    <row r="165" spans="1:4" ht="22.5" x14ac:dyDescent="0.25">
      <c r="A165" s="521">
        <v>164</v>
      </c>
      <c r="B165" s="593" t="s">
        <v>2165</v>
      </c>
      <c r="C165" s="593" t="s">
        <v>259</v>
      </c>
      <c r="D165" s="456" t="s">
        <v>1218</v>
      </c>
    </row>
    <row r="166" spans="1:4" ht="33.75" x14ac:dyDescent="0.25">
      <c r="A166" s="521">
        <v>165</v>
      </c>
      <c r="B166" s="593" t="s">
        <v>2166</v>
      </c>
      <c r="C166" s="593" t="s">
        <v>260</v>
      </c>
      <c r="D166" s="456" t="s">
        <v>1219</v>
      </c>
    </row>
    <row r="167" spans="1:4" ht="22.5" x14ac:dyDescent="0.25">
      <c r="A167" s="521">
        <v>166</v>
      </c>
      <c r="B167" s="593" t="s">
        <v>2167</v>
      </c>
      <c r="C167" s="593" t="s">
        <v>261</v>
      </c>
      <c r="D167" s="456" t="s">
        <v>1220</v>
      </c>
    </row>
    <row r="168" spans="1:4" ht="22.5" x14ac:dyDescent="0.25">
      <c r="A168" s="521">
        <v>167</v>
      </c>
      <c r="B168" s="593" t="s">
        <v>2168</v>
      </c>
      <c r="C168" s="593" t="s">
        <v>262</v>
      </c>
      <c r="D168" s="456" t="s">
        <v>1221</v>
      </c>
    </row>
    <row r="169" spans="1:4" x14ac:dyDescent="0.25">
      <c r="A169" s="521">
        <v>168</v>
      </c>
      <c r="B169" s="593" t="s">
        <v>2169</v>
      </c>
      <c r="C169" s="593" t="s">
        <v>268</v>
      </c>
      <c r="D169" s="456" t="s">
        <v>1222</v>
      </c>
    </row>
    <row r="170" spans="1:4" x14ac:dyDescent="0.25">
      <c r="A170" s="521">
        <v>169</v>
      </c>
      <c r="B170" s="593" t="s">
        <v>2170</v>
      </c>
      <c r="C170" s="593" t="s">
        <v>269</v>
      </c>
      <c r="D170" s="456" t="s">
        <v>1637</v>
      </c>
    </row>
    <row r="171" spans="1:4" x14ac:dyDescent="0.25">
      <c r="A171" s="521">
        <v>170</v>
      </c>
      <c r="B171" s="593" t="s">
        <v>2171</v>
      </c>
      <c r="C171" s="593" t="s">
        <v>270</v>
      </c>
      <c r="D171" s="456" t="s">
        <v>1641</v>
      </c>
    </row>
    <row r="172" spans="1:4" x14ac:dyDescent="0.25">
      <c r="A172" s="521">
        <v>171</v>
      </c>
      <c r="B172" s="593" t="s">
        <v>2172</v>
      </c>
      <c r="C172" s="593" t="s">
        <v>332</v>
      </c>
      <c r="D172" s="456" t="s">
        <v>1223</v>
      </c>
    </row>
    <row r="173" spans="1:4" x14ac:dyDescent="0.25">
      <c r="A173" s="521">
        <v>172</v>
      </c>
      <c r="B173" s="593" t="s">
        <v>2173</v>
      </c>
      <c r="C173" s="593" t="s">
        <v>333</v>
      </c>
      <c r="D173" s="456" t="s">
        <v>1224</v>
      </c>
    </row>
    <row r="174" spans="1:4" ht="22.5" x14ac:dyDescent="0.25">
      <c r="A174" s="521">
        <v>173</v>
      </c>
      <c r="B174" s="478" t="s">
        <v>2174</v>
      </c>
      <c r="C174" s="478" t="s">
        <v>1010</v>
      </c>
      <c r="D174" s="456" t="s">
        <v>1225</v>
      </c>
    </row>
    <row r="175" spans="1:4" ht="22.5" x14ac:dyDescent="0.25">
      <c r="A175" s="521">
        <v>174</v>
      </c>
      <c r="B175" s="593" t="s">
        <v>2175</v>
      </c>
      <c r="C175" s="593" t="s">
        <v>271</v>
      </c>
      <c r="D175" s="456" t="s">
        <v>1226</v>
      </c>
    </row>
    <row r="176" spans="1:4" x14ac:dyDescent="0.25">
      <c r="A176" s="521">
        <v>175</v>
      </c>
      <c r="B176" s="593" t="s">
        <v>2176</v>
      </c>
      <c r="C176" s="593" t="s">
        <v>272</v>
      </c>
      <c r="D176" s="456" t="s">
        <v>1227</v>
      </c>
    </row>
    <row r="177" spans="1:4" x14ac:dyDescent="0.25">
      <c r="A177" s="521">
        <v>176</v>
      </c>
      <c r="B177" s="593" t="s">
        <v>2177</v>
      </c>
      <c r="C177" s="593" t="s">
        <v>273</v>
      </c>
      <c r="D177" s="456" t="s">
        <v>1228</v>
      </c>
    </row>
    <row r="178" spans="1:4" x14ac:dyDescent="0.25">
      <c r="A178" s="521">
        <v>177</v>
      </c>
      <c r="B178" s="600" t="s">
        <v>2178</v>
      </c>
      <c r="C178" s="600" t="s">
        <v>264</v>
      </c>
      <c r="D178" s="456" t="s">
        <v>1229</v>
      </c>
    </row>
    <row r="179" spans="1:4" ht="22.5" x14ac:dyDescent="0.25">
      <c r="A179" s="521">
        <v>178</v>
      </c>
      <c r="B179" s="484" t="s">
        <v>2179</v>
      </c>
      <c r="C179" s="484" t="s">
        <v>265</v>
      </c>
      <c r="D179" s="456" t="s">
        <v>1230</v>
      </c>
    </row>
    <row r="180" spans="1:4" ht="33.75" x14ac:dyDescent="0.25">
      <c r="A180" s="521">
        <v>179</v>
      </c>
      <c r="B180" s="484" t="s">
        <v>2180</v>
      </c>
      <c r="C180" s="484" t="s">
        <v>266</v>
      </c>
      <c r="D180" s="456" t="s">
        <v>1231</v>
      </c>
    </row>
    <row r="181" spans="1:4" ht="22.5" x14ac:dyDescent="0.25">
      <c r="A181" s="521">
        <v>180</v>
      </c>
      <c r="B181" s="484" t="s">
        <v>2181</v>
      </c>
      <c r="C181" s="484" t="s">
        <v>267</v>
      </c>
      <c r="D181" s="456" t="s">
        <v>1232</v>
      </c>
    </row>
    <row r="182" spans="1:4" x14ac:dyDescent="0.2">
      <c r="A182" s="521">
        <v>181</v>
      </c>
      <c r="B182" s="480" t="s">
        <v>2182</v>
      </c>
      <c r="C182" s="480" t="s">
        <v>665</v>
      </c>
      <c r="D182" s="456" t="s">
        <v>1233</v>
      </c>
    </row>
    <row r="183" spans="1:4" x14ac:dyDescent="0.2">
      <c r="A183" s="521">
        <v>182</v>
      </c>
      <c r="B183" s="480" t="s">
        <v>2183</v>
      </c>
      <c r="C183" s="480" t="s">
        <v>666</v>
      </c>
      <c r="D183" s="456" t="s">
        <v>1234</v>
      </c>
    </row>
    <row r="184" spans="1:4" x14ac:dyDescent="0.2">
      <c r="A184" s="521">
        <v>183</v>
      </c>
      <c r="B184" s="480" t="s">
        <v>2184</v>
      </c>
      <c r="C184" s="480" t="s">
        <v>667</v>
      </c>
      <c r="D184" s="456" t="s">
        <v>1235</v>
      </c>
    </row>
    <row r="185" spans="1:4" x14ac:dyDescent="0.2">
      <c r="A185" s="521">
        <v>184</v>
      </c>
      <c r="B185" s="480" t="s">
        <v>2185</v>
      </c>
      <c r="C185" s="480" t="s">
        <v>668</v>
      </c>
      <c r="D185" s="456" t="s">
        <v>1236</v>
      </c>
    </row>
    <row r="186" spans="1:4" ht="25.5" x14ac:dyDescent="0.25">
      <c r="A186" s="521">
        <v>185</v>
      </c>
      <c r="B186" s="483" t="s">
        <v>2186</v>
      </c>
      <c r="C186" s="483" t="s">
        <v>672</v>
      </c>
      <c r="D186" s="456" t="s">
        <v>1237</v>
      </c>
    </row>
    <row r="187" spans="1:4" ht="45" x14ac:dyDescent="0.25">
      <c r="A187" s="521">
        <v>186</v>
      </c>
      <c r="B187" s="478" t="s">
        <v>2187</v>
      </c>
      <c r="C187" s="478" t="s">
        <v>619</v>
      </c>
      <c r="D187" s="456" t="s">
        <v>1238</v>
      </c>
    </row>
    <row r="188" spans="1:4" x14ac:dyDescent="0.2">
      <c r="A188" s="521">
        <v>187</v>
      </c>
      <c r="B188" s="480" t="s">
        <v>2188</v>
      </c>
      <c r="C188" s="480" t="s">
        <v>669</v>
      </c>
      <c r="D188" s="456" t="s">
        <v>1240</v>
      </c>
    </row>
    <row r="189" spans="1:4" x14ac:dyDescent="0.2">
      <c r="A189" s="521">
        <v>188</v>
      </c>
      <c r="B189" s="480" t="s">
        <v>2189</v>
      </c>
      <c r="C189" s="480" t="s">
        <v>670</v>
      </c>
      <c r="D189" s="456" t="s">
        <v>1241</v>
      </c>
    </row>
    <row r="190" spans="1:4" x14ac:dyDescent="0.2">
      <c r="A190" s="521">
        <v>189</v>
      </c>
      <c r="B190" s="485" t="s">
        <v>2190</v>
      </c>
      <c r="C190" s="485" t="s">
        <v>987</v>
      </c>
      <c r="D190" s="456" t="s">
        <v>1242</v>
      </c>
    </row>
    <row r="191" spans="1:4" ht="15.75" thickBot="1" x14ac:dyDescent="0.25">
      <c r="A191" s="521">
        <v>190</v>
      </c>
      <c r="B191" s="480" t="s">
        <v>2191</v>
      </c>
      <c r="C191" s="480" t="s">
        <v>671</v>
      </c>
      <c r="D191" s="456" t="s">
        <v>1243</v>
      </c>
    </row>
    <row r="192" spans="1:4" ht="25.5" x14ac:dyDescent="0.25">
      <c r="A192" s="521">
        <v>191</v>
      </c>
      <c r="B192" s="507" t="s">
        <v>829</v>
      </c>
      <c r="C192" s="507" t="s">
        <v>829</v>
      </c>
      <c r="D192" s="456" t="s">
        <v>1244</v>
      </c>
    </row>
    <row r="193" spans="1:4" x14ac:dyDescent="0.25">
      <c r="A193" s="521">
        <v>192</v>
      </c>
      <c r="B193" s="306" t="s">
        <v>2192</v>
      </c>
      <c r="C193" s="306" t="s">
        <v>803</v>
      </c>
      <c r="D193" s="456" t="s">
        <v>1246</v>
      </c>
    </row>
    <row r="194" spans="1:4" x14ac:dyDescent="0.25">
      <c r="A194" s="521">
        <v>193</v>
      </c>
      <c r="B194" s="306" t="s">
        <v>2193</v>
      </c>
      <c r="C194" s="306" t="s">
        <v>336</v>
      </c>
      <c r="D194" s="456" t="s">
        <v>1264</v>
      </c>
    </row>
    <row r="195" spans="1:4" ht="36" x14ac:dyDescent="0.25">
      <c r="A195" s="521">
        <v>194</v>
      </c>
      <c r="B195" s="472" t="s">
        <v>2194</v>
      </c>
      <c r="C195" s="472" t="s">
        <v>830</v>
      </c>
      <c r="D195" s="456" t="s">
        <v>1245</v>
      </c>
    </row>
    <row r="196" spans="1:4" ht="51" x14ac:dyDescent="0.25">
      <c r="A196" s="521">
        <v>195</v>
      </c>
      <c r="B196" s="609" t="s">
        <v>2195</v>
      </c>
      <c r="C196" s="609" t="s">
        <v>979</v>
      </c>
      <c r="D196" s="456" t="s">
        <v>1247</v>
      </c>
    </row>
    <row r="197" spans="1:4" ht="25.5" x14ac:dyDescent="0.25">
      <c r="A197" s="521">
        <v>196</v>
      </c>
      <c r="B197" s="615" t="s">
        <v>2196</v>
      </c>
      <c r="C197" s="615" t="s">
        <v>985</v>
      </c>
      <c r="D197" s="456" t="s">
        <v>1248</v>
      </c>
    </row>
    <row r="198" spans="1:4" ht="45" x14ac:dyDescent="0.25">
      <c r="A198" s="521">
        <v>197</v>
      </c>
      <c r="B198" s="620" t="s">
        <v>2197</v>
      </c>
      <c r="C198" s="620" t="s">
        <v>849</v>
      </c>
      <c r="D198" s="456" t="s">
        <v>1249</v>
      </c>
    </row>
    <row r="199" spans="1:4" ht="33.75" x14ac:dyDescent="0.25">
      <c r="A199" s="521">
        <v>198</v>
      </c>
      <c r="B199" s="620" t="s">
        <v>2198</v>
      </c>
      <c r="C199" s="620" t="s">
        <v>1033</v>
      </c>
      <c r="D199" s="456" t="s">
        <v>1250</v>
      </c>
    </row>
    <row r="200" spans="1:4" ht="33.75" x14ac:dyDescent="0.25">
      <c r="A200" s="521">
        <v>199</v>
      </c>
      <c r="B200" s="620" t="s">
        <v>2199</v>
      </c>
      <c r="C200" s="620" t="s">
        <v>848</v>
      </c>
      <c r="D200" s="456" t="s">
        <v>1251</v>
      </c>
    </row>
    <row r="201" spans="1:4" ht="56.25" x14ac:dyDescent="0.25">
      <c r="A201" s="521">
        <v>200</v>
      </c>
      <c r="B201" s="620" t="s">
        <v>2200</v>
      </c>
      <c r="C201" s="620" t="s">
        <v>886</v>
      </c>
      <c r="D201" s="456" t="s">
        <v>1252</v>
      </c>
    </row>
    <row r="202" spans="1:4" x14ac:dyDescent="0.25">
      <c r="A202" s="521">
        <v>201</v>
      </c>
      <c r="B202" s="610" t="s">
        <v>632</v>
      </c>
      <c r="C202" s="610" t="s">
        <v>632</v>
      </c>
      <c r="D202" s="456" t="s">
        <v>1253</v>
      </c>
    </row>
    <row r="203" spans="1:4" x14ac:dyDescent="0.25">
      <c r="A203" s="521">
        <v>202</v>
      </c>
      <c r="B203" s="611" t="s">
        <v>2201</v>
      </c>
      <c r="C203" s="611" t="s">
        <v>1866</v>
      </c>
      <c r="D203" s="456" t="s">
        <v>1254</v>
      </c>
    </row>
    <row r="204" spans="1:4" x14ac:dyDescent="0.25">
      <c r="A204" s="521">
        <v>203</v>
      </c>
      <c r="B204" s="473" t="s">
        <v>2202</v>
      </c>
      <c r="C204" s="473" t="s">
        <v>648</v>
      </c>
      <c r="D204" s="456" t="s">
        <v>1255</v>
      </c>
    </row>
    <row r="205" spans="1:4" ht="25.5" x14ac:dyDescent="0.25">
      <c r="A205" s="521">
        <v>204</v>
      </c>
      <c r="B205" s="603" t="s">
        <v>2203</v>
      </c>
      <c r="C205" s="603" t="s">
        <v>650</v>
      </c>
      <c r="D205" s="456" t="s">
        <v>1256</v>
      </c>
    </row>
    <row r="206" spans="1:4" ht="45" x14ac:dyDescent="0.25">
      <c r="A206" s="521">
        <v>205</v>
      </c>
      <c r="B206" s="604" t="s">
        <v>2204</v>
      </c>
      <c r="C206" s="604" t="s">
        <v>1036</v>
      </c>
      <c r="D206" s="456" t="s">
        <v>1257</v>
      </c>
    </row>
    <row r="207" spans="1:4" ht="22.5" x14ac:dyDescent="0.25">
      <c r="A207" s="521">
        <v>206</v>
      </c>
      <c r="B207" s="604" t="s">
        <v>2205</v>
      </c>
      <c r="C207" s="604" t="s">
        <v>1038</v>
      </c>
      <c r="D207" s="456" t="s">
        <v>1258</v>
      </c>
    </row>
    <row r="208" spans="1:4" ht="33.75" x14ac:dyDescent="0.25">
      <c r="A208" s="521">
        <v>207</v>
      </c>
      <c r="B208" s="604" t="s">
        <v>2206</v>
      </c>
      <c r="C208" s="604" t="s">
        <v>977</v>
      </c>
      <c r="D208" s="456" t="s">
        <v>1259</v>
      </c>
    </row>
    <row r="209" spans="1:4" ht="22.5" x14ac:dyDescent="0.25">
      <c r="A209" s="521">
        <v>208</v>
      </c>
      <c r="B209" s="604" t="s">
        <v>2207</v>
      </c>
      <c r="C209" s="604" t="s">
        <v>649</v>
      </c>
      <c r="D209" s="456" t="s">
        <v>1260</v>
      </c>
    </row>
    <row r="210" spans="1:4" x14ac:dyDescent="0.25">
      <c r="A210" s="521">
        <v>209</v>
      </c>
      <c r="B210" s="621" t="s">
        <v>2208</v>
      </c>
      <c r="C210" s="621" t="s">
        <v>629</v>
      </c>
      <c r="D210" s="456" t="s">
        <v>1575</v>
      </c>
    </row>
    <row r="211" spans="1:4" ht="25.5" x14ac:dyDescent="0.25">
      <c r="A211" s="521">
        <v>210</v>
      </c>
      <c r="B211" s="603" t="s">
        <v>2209</v>
      </c>
      <c r="C211" s="603" t="s">
        <v>654</v>
      </c>
      <c r="D211" s="456" t="s">
        <v>1261</v>
      </c>
    </row>
    <row r="212" spans="1:4" ht="33.75" x14ac:dyDescent="0.25">
      <c r="A212" s="521">
        <v>211</v>
      </c>
      <c r="B212" s="620" t="s">
        <v>2210</v>
      </c>
      <c r="C212" s="620" t="s">
        <v>1035</v>
      </c>
      <c r="D212" s="456" t="s">
        <v>1262</v>
      </c>
    </row>
    <row r="213" spans="1:4" ht="67.5" x14ac:dyDescent="0.25">
      <c r="A213" s="521">
        <v>212</v>
      </c>
      <c r="B213" s="486" t="s">
        <v>2211</v>
      </c>
      <c r="C213" s="486" t="s">
        <v>1034</v>
      </c>
      <c r="D213" s="456" t="s">
        <v>1263</v>
      </c>
    </row>
    <row r="214" spans="1:4" ht="25.5" x14ac:dyDescent="0.25">
      <c r="A214" s="521">
        <v>213</v>
      </c>
      <c r="B214" s="609" t="s">
        <v>2212</v>
      </c>
      <c r="C214" s="609" t="s">
        <v>978</v>
      </c>
      <c r="D214" s="456" t="s">
        <v>1265</v>
      </c>
    </row>
    <row r="215" spans="1:4" ht="51" x14ac:dyDescent="0.25">
      <c r="A215" s="521">
        <v>214</v>
      </c>
      <c r="B215" s="612" t="s">
        <v>2213</v>
      </c>
      <c r="C215" s="612" t="s">
        <v>1037</v>
      </c>
      <c r="D215" s="456" t="s">
        <v>1266</v>
      </c>
    </row>
    <row r="216" spans="1:4" ht="51" x14ac:dyDescent="0.25">
      <c r="A216" s="521">
        <v>215</v>
      </c>
      <c r="B216" s="487" t="s">
        <v>2214</v>
      </c>
      <c r="C216" s="487" t="s">
        <v>841</v>
      </c>
      <c r="D216" s="456" t="s">
        <v>1267</v>
      </c>
    </row>
    <row r="217" spans="1:4" ht="33.75" x14ac:dyDescent="0.25">
      <c r="A217" s="521">
        <v>216</v>
      </c>
      <c r="B217" s="593" t="s">
        <v>2215</v>
      </c>
      <c r="C217" s="593" t="s">
        <v>281</v>
      </c>
      <c r="D217" s="456" t="s">
        <v>1272</v>
      </c>
    </row>
    <row r="218" spans="1:4" x14ac:dyDescent="0.25">
      <c r="A218" s="521">
        <v>217</v>
      </c>
      <c r="B218" s="1186" t="s">
        <v>2216</v>
      </c>
      <c r="C218" s="1186" t="s">
        <v>337</v>
      </c>
      <c r="D218" s="456" t="s">
        <v>1273</v>
      </c>
    </row>
    <row r="219" spans="1:4" x14ac:dyDescent="0.25">
      <c r="A219" s="521">
        <v>218</v>
      </c>
      <c r="B219" s="1187" t="s">
        <v>2217</v>
      </c>
      <c r="C219" s="1187" t="s">
        <v>338</v>
      </c>
      <c r="D219" s="456" t="s">
        <v>1274</v>
      </c>
    </row>
    <row r="220" spans="1:4" x14ac:dyDescent="0.25">
      <c r="A220" s="521">
        <v>219</v>
      </c>
      <c r="B220" s="1187" t="s">
        <v>2218</v>
      </c>
      <c r="C220" s="1187" t="s">
        <v>339</v>
      </c>
      <c r="D220" s="456" t="s">
        <v>1275</v>
      </c>
    </row>
    <row r="221" spans="1:4" x14ac:dyDescent="0.25">
      <c r="A221" s="521">
        <v>220</v>
      </c>
      <c r="B221" s="1187" t="s">
        <v>2219</v>
      </c>
      <c r="C221" s="1187" t="s">
        <v>340</v>
      </c>
      <c r="D221" s="456" t="s">
        <v>1276</v>
      </c>
    </row>
    <row r="222" spans="1:4" x14ac:dyDescent="0.25">
      <c r="A222" s="521">
        <v>221</v>
      </c>
      <c r="B222" s="1187" t="s">
        <v>2220</v>
      </c>
      <c r="C222" s="1187" t="s">
        <v>982</v>
      </c>
      <c r="D222" s="456" t="s">
        <v>1277</v>
      </c>
    </row>
    <row r="223" spans="1:4" x14ac:dyDescent="0.25">
      <c r="A223" s="521">
        <v>222</v>
      </c>
      <c r="B223" s="608" t="s">
        <v>2221</v>
      </c>
      <c r="C223" s="608" t="s">
        <v>980</v>
      </c>
      <c r="D223" s="456" t="s">
        <v>1278</v>
      </c>
    </row>
    <row r="224" spans="1:4" x14ac:dyDescent="0.25">
      <c r="A224" s="521">
        <v>223</v>
      </c>
      <c r="B224" s="608" t="s">
        <v>2222</v>
      </c>
      <c r="C224" s="608" t="s">
        <v>981</v>
      </c>
      <c r="D224" s="456" t="s">
        <v>1279</v>
      </c>
    </row>
    <row r="225" spans="1:4" x14ac:dyDescent="0.25">
      <c r="A225" s="521">
        <v>224</v>
      </c>
      <c r="B225" s="1188" t="s">
        <v>2223</v>
      </c>
      <c r="C225" s="1188" t="s">
        <v>341</v>
      </c>
      <c r="D225" s="456" t="s">
        <v>1280</v>
      </c>
    </row>
    <row r="226" spans="1:4" ht="38.25" x14ac:dyDescent="0.25">
      <c r="A226" s="521">
        <v>225</v>
      </c>
      <c r="B226" s="487" t="s">
        <v>2224</v>
      </c>
      <c r="C226" s="487" t="s">
        <v>653</v>
      </c>
      <c r="D226" s="456" t="s">
        <v>1268</v>
      </c>
    </row>
    <row r="227" spans="1:4" ht="45" x14ac:dyDescent="0.25">
      <c r="A227" s="521">
        <v>226</v>
      </c>
      <c r="B227" s="593" t="s">
        <v>2225</v>
      </c>
      <c r="C227" s="593" t="s">
        <v>342</v>
      </c>
      <c r="D227" s="456" t="s">
        <v>1269</v>
      </c>
    </row>
    <row r="228" spans="1:4" ht="38.25" x14ac:dyDescent="0.25">
      <c r="A228" s="521">
        <v>227</v>
      </c>
      <c r="B228" s="487" t="s">
        <v>2226</v>
      </c>
      <c r="C228" s="487" t="s">
        <v>983</v>
      </c>
      <c r="D228" s="456" t="s">
        <v>1270</v>
      </c>
    </row>
    <row r="229" spans="1:4" ht="39" thickBot="1" x14ac:dyDescent="0.3">
      <c r="A229" s="521">
        <v>228</v>
      </c>
      <c r="B229" s="487" t="s">
        <v>2227</v>
      </c>
      <c r="C229" s="487" t="s">
        <v>984</v>
      </c>
      <c r="D229" s="456" t="s">
        <v>1271</v>
      </c>
    </row>
    <row r="230" spans="1:4" ht="25.5" x14ac:dyDescent="0.25">
      <c r="A230" s="521">
        <v>229</v>
      </c>
      <c r="B230" s="507" t="s">
        <v>827</v>
      </c>
      <c r="C230" s="507" t="s">
        <v>827</v>
      </c>
      <c r="D230" s="456" t="s">
        <v>1281</v>
      </c>
    </row>
    <row r="231" spans="1:4" x14ac:dyDescent="0.25">
      <c r="A231" s="521">
        <v>230</v>
      </c>
      <c r="B231" s="306" t="s">
        <v>2228</v>
      </c>
      <c r="C231" s="306" t="s">
        <v>885</v>
      </c>
      <c r="D231" s="456" t="s">
        <v>1432</v>
      </c>
    </row>
    <row r="232" spans="1:4" x14ac:dyDescent="0.25">
      <c r="A232" s="521">
        <v>231</v>
      </c>
      <c r="B232" s="306" t="s">
        <v>2171</v>
      </c>
      <c r="C232" s="306" t="s">
        <v>288</v>
      </c>
      <c r="D232" s="456" t="s">
        <v>1617</v>
      </c>
    </row>
    <row r="233" spans="1:4" x14ac:dyDescent="0.25">
      <c r="A233" s="521">
        <v>232</v>
      </c>
      <c r="B233" s="306" t="s">
        <v>2229</v>
      </c>
      <c r="C233" s="306" t="s">
        <v>1021</v>
      </c>
      <c r="D233" s="456" t="s">
        <v>1282</v>
      </c>
    </row>
    <row r="234" spans="1:4" ht="18" x14ac:dyDescent="0.25">
      <c r="A234" s="521">
        <v>233</v>
      </c>
      <c r="B234" s="472" t="s">
        <v>2230</v>
      </c>
      <c r="C234" s="472" t="s">
        <v>828</v>
      </c>
      <c r="D234" s="456" t="s">
        <v>1283</v>
      </c>
    </row>
    <row r="235" spans="1:4" ht="15.75" x14ac:dyDescent="0.25">
      <c r="A235" s="521">
        <v>234</v>
      </c>
      <c r="B235" s="594" t="s">
        <v>2231</v>
      </c>
      <c r="C235" s="594" t="s">
        <v>887</v>
      </c>
      <c r="D235" s="456" t="s">
        <v>1457</v>
      </c>
    </row>
    <row r="236" spans="1:4" ht="33.75" x14ac:dyDescent="0.25">
      <c r="A236" s="521">
        <v>235</v>
      </c>
      <c r="B236" s="488" t="s">
        <v>2232</v>
      </c>
      <c r="C236" s="488" t="s">
        <v>884</v>
      </c>
      <c r="D236" s="456" t="s">
        <v>1458</v>
      </c>
    </row>
    <row r="237" spans="1:4" x14ac:dyDescent="0.25">
      <c r="A237" s="521">
        <v>236</v>
      </c>
      <c r="B237" s="616" t="s">
        <v>2233</v>
      </c>
      <c r="C237" s="616" t="s">
        <v>347</v>
      </c>
      <c r="D237" s="456" t="s">
        <v>1459</v>
      </c>
    </row>
    <row r="238" spans="1:4" x14ac:dyDescent="0.25">
      <c r="A238" s="521">
        <v>237</v>
      </c>
      <c r="B238" s="616" t="s">
        <v>2234</v>
      </c>
      <c r="C238" s="616" t="s">
        <v>348</v>
      </c>
      <c r="D238" s="456" t="s">
        <v>1460</v>
      </c>
    </row>
    <row r="239" spans="1:4" x14ac:dyDescent="0.25">
      <c r="A239" s="521">
        <v>238</v>
      </c>
      <c r="B239" s="616" t="s">
        <v>2235</v>
      </c>
      <c r="C239" s="616" t="s">
        <v>349</v>
      </c>
      <c r="D239" s="456" t="s">
        <v>1461</v>
      </c>
    </row>
    <row r="240" spans="1:4" x14ac:dyDescent="0.25">
      <c r="A240" s="521">
        <v>239</v>
      </c>
      <c r="B240" s="616" t="s">
        <v>2236</v>
      </c>
      <c r="C240" s="616" t="s">
        <v>350</v>
      </c>
      <c r="D240" s="456" t="s">
        <v>1462</v>
      </c>
    </row>
    <row r="241" spans="1:4" x14ac:dyDescent="0.25">
      <c r="A241" s="521">
        <v>240</v>
      </c>
      <c r="B241" s="616" t="s">
        <v>2237</v>
      </c>
      <c r="C241" s="616" t="s">
        <v>351</v>
      </c>
      <c r="D241" s="456" t="s">
        <v>1463</v>
      </c>
    </row>
    <row r="242" spans="1:4" x14ac:dyDescent="0.25">
      <c r="A242" s="521">
        <v>241</v>
      </c>
      <c r="B242" s="616" t="s">
        <v>2238</v>
      </c>
      <c r="C242" s="616" t="s">
        <v>352</v>
      </c>
      <c r="D242" s="456" t="s">
        <v>1464</v>
      </c>
    </row>
    <row r="243" spans="1:4" ht="22.5" x14ac:dyDescent="0.25">
      <c r="A243" s="521">
        <v>242</v>
      </c>
      <c r="B243" s="616" t="s">
        <v>2239</v>
      </c>
      <c r="C243" s="616" t="s">
        <v>353</v>
      </c>
      <c r="D243" s="456" t="s">
        <v>1465</v>
      </c>
    </row>
    <row r="244" spans="1:4" x14ac:dyDescent="0.25">
      <c r="A244" s="521">
        <v>243</v>
      </c>
      <c r="B244" s="616" t="s">
        <v>2240</v>
      </c>
      <c r="C244" s="616" t="s">
        <v>354</v>
      </c>
      <c r="D244" s="456" t="s">
        <v>1466</v>
      </c>
    </row>
    <row r="245" spans="1:4" ht="22.5" x14ac:dyDescent="0.25">
      <c r="A245" s="521">
        <v>244</v>
      </c>
      <c r="B245" s="488" t="s">
        <v>2241</v>
      </c>
      <c r="C245" s="488" t="s">
        <v>854</v>
      </c>
      <c r="D245" s="456" t="s">
        <v>1467</v>
      </c>
    </row>
    <row r="246" spans="1:4" ht="22.5" x14ac:dyDescent="0.25">
      <c r="A246" s="521">
        <v>245</v>
      </c>
      <c r="B246" s="488" t="s">
        <v>2242</v>
      </c>
      <c r="C246" s="488" t="s">
        <v>651</v>
      </c>
      <c r="D246" s="456" t="s">
        <v>1468</v>
      </c>
    </row>
    <row r="247" spans="1:4" x14ac:dyDescent="0.25">
      <c r="A247" s="521">
        <v>246</v>
      </c>
      <c r="B247" s="615" t="s">
        <v>2243</v>
      </c>
      <c r="C247" s="615" t="s">
        <v>1914</v>
      </c>
      <c r="D247" s="456" t="s">
        <v>1284</v>
      </c>
    </row>
    <row r="248" spans="1:4" ht="42" x14ac:dyDescent="0.25">
      <c r="A248" s="521">
        <v>247</v>
      </c>
      <c r="B248" s="489" t="s">
        <v>2244</v>
      </c>
      <c r="C248" s="489" t="s">
        <v>1011</v>
      </c>
      <c r="D248" s="456" t="s">
        <v>1285</v>
      </c>
    </row>
    <row r="249" spans="1:4" x14ac:dyDescent="0.25">
      <c r="A249" s="521">
        <v>248</v>
      </c>
      <c r="B249" s="613" t="s">
        <v>2245</v>
      </c>
      <c r="C249" s="613" t="s">
        <v>418</v>
      </c>
      <c r="D249" s="456" t="s">
        <v>1525</v>
      </c>
    </row>
    <row r="250" spans="1:4" x14ac:dyDescent="0.25">
      <c r="A250" s="521">
        <v>249</v>
      </c>
      <c r="B250" s="620" t="s">
        <v>2246</v>
      </c>
      <c r="C250" s="620" t="s">
        <v>435</v>
      </c>
      <c r="D250" s="456" t="s">
        <v>1431</v>
      </c>
    </row>
    <row r="251" spans="1:4" ht="22.5" x14ac:dyDescent="0.25">
      <c r="A251" s="521">
        <v>250</v>
      </c>
      <c r="B251" s="486" t="s">
        <v>2247</v>
      </c>
      <c r="C251" s="486" t="s">
        <v>437</v>
      </c>
      <c r="D251" s="456" t="s">
        <v>1420</v>
      </c>
    </row>
    <row r="252" spans="1:4" ht="22.5" x14ac:dyDescent="0.25">
      <c r="A252" s="521">
        <v>251</v>
      </c>
      <c r="B252" s="486" t="s">
        <v>2248</v>
      </c>
      <c r="C252" s="486" t="s">
        <v>927</v>
      </c>
      <c r="D252" s="456" t="s">
        <v>1421</v>
      </c>
    </row>
    <row r="253" spans="1:4" ht="45" x14ac:dyDescent="0.25">
      <c r="A253" s="521">
        <v>252</v>
      </c>
      <c r="B253" s="486" t="s">
        <v>2249</v>
      </c>
      <c r="C253" s="486" t="s">
        <v>515</v>
      </c>
      <c r="D253" s="456" t="s">
        <v>1570</v>
      </c>
    </row>
    <row r="254" spans="1:4" x14ac:dyDescent="0.25">
      <c r="A254" s="521">
        <v>253</v>
      </c>
      <c r="B254" s="490" t="s">
        <v>2250</v>
      </c>
      <c r="C254" s="490" t="s">
        <v>578</v>
      </c>
      <c r="D254" s="456" t="s">
        <v>1571</v>
      </c>
    </row>
    <row r="255" spans="1:4" x14ac:dyDescent="0.25">
      <c r="A255" s="521">
        <v>254</v>
      </c>
      <c r="B255" s="490" t="s">
        <v>2251</v>
      </c>
      <c r="C255" s="490" t="s">
        <v>579</v>
      </c>
      <c r="D255" s="456" t="s">
        <v>1572</v>
      </c>
    </row>
    <row r="256" spans="1:4" x14ac:dyDescent="0.25">
      <c r="A256" s="521">
        <v>255</v>
      </c>
      <c r="B256" s="614" t="s">
        <v>2252</v>
      </c>
      <c r="C256" s="614" t="s">
        <v>897</v>
      </c>
      <c r="D256" s="456" t="s">
        <v>1424</v>
      </c>
    </row>
    <row r="257" spans="1:4" x14ac:dyDescent="0.25">
      <c r="A257" s="521">
        <v>256</v>
      </c>
      <c r="B257" s="619" t="s">
        <v>2253</v>
      </c>
      <c r="C257" s="619" t="s">
        <v>404</v>
      </c>
      <c r="D257" s="456" t="s">
        <v>1443</v>
      </c>
    </row>
    <row r="258" spans="1:4" x14ac:dyDescent="0.25">
      <c r="A258" s="521">
        <v>257</v>
      </c>
      <c r="B258" s="617" t="s">
        <v>2254</v>
      </c>
      <c r="C258" s="617" t="s">
        <v>583</v>
      </c>
      <c r="D258" s="456" t="s">
        <v>1576</v>
      </c>
    </row>
    <row r="259" spans="1:4" x14ac:dyDescent="0.2">
      <c r="A259" s="521">
        <v>258</v>
      </c>
      <c r="B259" s="287" t="s">
        <v>2255</v>
      </c>
      <c r="C259" s="287" t="s">
        <v>434</v>
      </c>
      <c r="D259" s="456" t="s">
        <v>1577</v>
      </c>
    </row>
    <row r="260" spans="1:4" ht="56.25" x14ac:dyDescent="0.25">
      <c r="A260" s="521">
        <v>259</v>
      </c>
      <c r="B260" s="620" t="s">
        <v>2256</v>
      </c>
      <c r="C260" s="620" t="s">
        <v>855</v>
      </c>
      <c r="D260" s="456" t="s">
        <v>1381</v>
      </c>
    </row>
    <row r="261" spans="1:4" ht="33.75" x14ac:dyDescent="0.25">
      <c r="A261" s="521">
        <v>260</v>
      </c>
      <c r="B261" s="486" t="s">
        <v>2257</v>
      </c>
      <c r="C261" s="486" t="s">
        <v>929</v>
      </c>
      <c r="D261" s="456" t="s">
        <v>1382</v>
      </c>
    </row>
    <row r="262" spans="1:4" ht="22.5" x14ac:dyDescent="0.25">
      <c r="A262" s="521">
        <v>261</v>
      </c>
      <c r="B262" s="486" t="s">
        <v>2258</v>
      </c>
      <c r="C262" s="486" t="s">
        <v>1867</v>
      </c>
      <c r="D262" s="456" t="s">
        <v>1383</v>
      </c>
    </row>
    <row r="263" spans="1:4" ht="22.5" x14ac:dyDescent="0.25">
      <c r="A263" s="521">
        <v>262</v>
      </c>
      <c r="B263" s="486" t="s">
        <v>2259</v>
      </c>
      <c r="C263" s="486" t="s">
        <v>440</v>
      </c>
      <c r="D263" s="456" t="s">
        <v>1384</v>
      </c>
    </row>
    <row r="264" spans="1:4" x14ac:dyDescent="0.25">
      <c r="A264" s="521">
        <v>263</v>
      </c>
      <c r="B264" s="619" t="s">
        <v>2260</v>
      </c>
      <c r="C264" s="619" t="s">
        <v>439</v>
      </c>
      <c r="D264" s="456" t="s">
        <v>1578</v>
      </c>
    </row>
    <row r="265" spans="1:4" ht="15.75" x14ac:dyDescent="0.25">
      <c r="A265" s="521">
        <v>264</v>
      </c>
      <c r="B265" s="482" t="s">
        <v>2261</v>
      </c>
      <c r="C265" s="482" t="s">
        <v>838</v>
      </c>
      <c r="D265" s="456" t="s">
        <v>1286</v>
      </c>
    </row>
    <row r="266" spans="1:4" ht="25.5" x14ac:dyDescent="0.25">
      <c r="A266" s="521">
        <v>265</v>
      </c>
      <c r="B266" s="615" t="s">
        <v>2262</v>
      </c>
      <c r="C266" s="615" t="s">
        <v>415</v>
      </c>
      <c r="D266" s="456" t="s">
        <v>1287</v>
      </c>
    </row>
    <row r="267" spans="1:4" ht="42" x14ac:dyDescent="0.25">
      <c r="A267" s="521">
        <v>266</v>
      </c>
      <c r="B267" s="489" t="s">
        <v>2263</v>
      </c>
      <c r="C267" s="489" t="s">
        <v>972</v>
      </c>
      <c r="D267" s="456" t="s">
        <v>1288</v>
      </c>
    </row>
    <row r="268" spans="1:4" ht="25.5" x14ac:dyDescent="0.25">
      <c r="A268" s="521">
        <v>267</v>
      </c>
      <c r="B268" s="613" t="s">
        <v>2264</v>
      </c>
      <c r="C268" s="613" t="s">
        <v>652</v>
      </c>
      <c r="D268" s="456" t="s">
        <v>1289</v>
      </c>
    </row>
    <row r="269" spans="1:4" ht="22.5" x14ac:dyDescent="0.25">
      <c r="A269" s="521">
        <v>268</v>
      </c>
      <c r="B269" s="620" t="s">
        <v>2265</v>
      </c>
      <c r="C269" s="620" t="s">
        <v>856</v>
      </c>
      <c r="D269" s="456" t="s">
        <v>1290</v>
      </c>
    </row>
    <row r="270" spans="1:4" ht="22.5" x14ac:dyDescent="0.25">
      <c r="A270" s="521">
        <v>269</v>
      </c>
      <c r="B270" s="491" t="s">
        <v>2266</v>
      </c>
      <c r="C270" s="491" t="s">
        <v>798</v>
      </c>
      <c r="D270" s="456" t="s">
        <v>1379</v>
      </c>
    </row>
    <row r="271" spans="1:4" ht="56.25" x14ac:dyDescent="0.25">
      <c r="A271" s="521">
        <v>270</v>
      </c>
      <c r="B271" s="491" t="s">
        <v>2267</v>
      </c>
      <c r="C271" s="491" t="s">
        <v>858</v>
      </c>
      <c r="D271" s="456" t="s">
        <v>1291</v>
      </c>
    </row>
    <row r="272" spans="1:4" ht="22.5" x14ac:dyDescent="0.25">
      <c r="A272" s="521">
        <v>271</v>
      </c>
      <c r="B272" s="491" t="s">
        <v>2268</v>
      </c>
      <c r="C272" s="491" t="s">
        <v>796</v>
      </c>
      <c r="D272" s="456" t="s">
        <v>1292</v>
      </c>
    </row>
    <row r="273" spans="1:4" x14ac:dyDescent="0.25">
      <c r="A273" s="521">
        <v>272</v>
      </c>
      <c r="B273" s="614" t="s">
        <v>2269</v>
      </c>
      <c r="C273" s="614" t="s">
        <v>842</v>
      </c>
      <c r="D273" s="456" t="s">
        <v>1403</v>
      </c>
    </row>
    <row r="274" spans="1:4" x14ac:dyDescent="0.25">
      <c r="A274" s="521">
        <v>273</v>
      </c>
      <c r="B274" s="614" t="s">
        <v>2270</v>
      </c>
      <c r="C274" s="614" t="s">
        <v>581</v>
      </c>
      <c r="D274" s="456" t="s">
        <v>1442</v>
      </c>
    </row>
    <row r="275" spans="1:4" x14ac:dyDescent="0.25">
      <c r="A275" s="521">
        <v>274</v>
      </c>
      <c r="B275" s="621" t="s">
        <v>2271</v>
      </c>
      <c r="C275" s="621" t="s">
        <v>584</v>
      </c>
      <c r="D275" s="456" t="s">
        <v>1307</v>
      </c>
    </row>
    <row r="276" spans="1:4" ht="15.75" x14ac:dyDescent="0.25">
      <c r="A276" s="521">
        <v>275</v>
      </c>
      <c r="B276" s="482" t="s">
        <v>2272</v>
      </c>
      <c r="C276" s="482" t="s">
        <v>839</v>
      </c>
      <c r="D276" s="456" t="s">
        <v>1293</v>
      </c>
    </row>
    <row r="277" spans="1:4" x14ac:dyDescent="0.25">
      <c r="A277" s="521">
        <v>276</v>
      </c>
      <c r="B277" s="615" t="s">
        <v>2273</v>
      </c>
      <c r="C277" s="615" t="s">
        <v>792</v>
      </c>
      <c r="D277" s="456" t="s">
        <v>1294</v>
      </c>
    </row>
    <row r="278" spans="1:4" ht="42" x14ac:dyDescent="0.25">
      <c r="A278" s="521">
        <v>277</v>
      </c>
      <c r="B278" s="489" t="s">
        <v>2274</v>
      </c>
      <c r="C278" s="489" t="s">
        <v>973</v>
      </c>
      <c r="D278" s="456" t="s">
        <v>1295</v>
      </c>
    </row>
    <row r="279" spans="1:4" x14ac:dyDescent="0.25">
      <c r="A279" s="521">
        <v>278</v>
      </c>
      <c r="B279" s="613" t="s">
        <v>2275</v>
      </c>
      <c r="C279" s="613" t="s">
        <v>795</v>
      </c>
      <c r="D279" s="456" t="s">
        <v>1296</v>
      </c>
    </row>
    <row r="280" spans="1:4" x14ac:dyDescent="0.25">
      <c r="A280" s="521">
        <v>279</v>
      </c>
      <c r="B280" s="620" t="s">
        <v>2276</v>
      </c>
      <c r="C280" s="620" t="s">
        <v>975</v>
      </c>
      <c r="D280" s="456" t="s">
        <v>1297</v>
      </c>
    </row>
    <row r="281" spans="1:4" ht="22.5" x14ac:dyDescent="0.25">
      <c r="A281" s="521">
        <v>280</v>
      </c>
      <c r="B281" s="491" t="s">
        <v>2248</v>
      </c>
      <c r="C281" s="491" t="s">
        <v>805</v>
      </c>
      <c r="D281" s="456" t="s">
        <v>1298</v>
      </c>
    </row>
    <row r="282" spans="1:4" x14ac:dyDescent="0.25">
      <c r="A282" s="521">
        <v>281</v>
      </c>
      <c r="B282" s="614" t="s">
        <v>2277</v>
      </c>
      <c r="C282" s="614" t="s">
        <v>802</v>
      </c>
      <c r="D282" s="456" t="s">
        <v>1299</v>
      </c>
    </row>
    <row r="283" spans="1:4" x14ac:dyDescent="0.25">
      <c r="A283" s="521">
        <v>282</v>
      </c>
      <c r="B283" s="614" t="s">
        <v>2278</v>
      </c>
      <c r="C283" s="614" t="s">
        <v>586</v>
      </c>
      <c r="D283" s="456" t="s">
        <v>1300</v>
      </c>
    </row>
    <row r="284" spans="1:4" ht="15.75" x14ac:dyDescent="0.25">
      <c r="A284" s="521">
        <v>283</v>
      </c>
      <c r="B284" s="492" t="s">
        <v>2279</v>
      </c>
      <c r="C284" s="492" t="s">
        <v>840</v>
      </c>
      <c r="D284" s="456" t="s">
        <v>1301</v>
      </c>
    </row>
    <row r="285" spans="1:4" ht="25.5" x14ac:dyDescent="0.25">
      <c r="A285" s="521">
        <v>284</v>
      </c>
      <c r="B285" s="615" t="s">
        <v>2280</v>
      </c>
      <c r="C285" s="615" t="s">
        <v>793</v>
      </c>
      <c r="D285" s="456" t="s">
        <v>1302</v>
      </c>
    </row>
    <row r="286" spans="1:4" ht="42" x14ac:dyDescent="0.25">
      <c r="A286" s="521">
        <v>285</v>
      </c>
      <c r="B286" s="489" t="s">
        <v>2281</v>
      </c>
      <c r="C286" s="489" t="s">
        <v>974</v>
      </c>
      <c r="D286" s="456" t="s">
        <v>1303</v>
      </c>
    </row>
    <row r="287" spans="1:4" x14ac:dyDescent="0.25">
      <c r="A287" s="521">
        <v>286</v>
      </c>
      <c r="B287" s="613" t="s">
        <v>2282</v>
      </c>
      <c r="C287" s="613" t="s">
        <v>794</v>
      </c>
      <c r="D287" s="456" t="s">
        <v>1304</v>
      </c>
    </row>
    <row r="288" spans="1:4" ht="22.5" x14ac:dyDescent="0.25">
      <c r="A288" s="521">
        <v>287</v>
      </c>
      <c r="B288" s="620" t="s">
        <v>2283</v>
      </c>
      <c r="C288" s="620" t="s">
        <v>799</v>
      </c>
      <c r="D288" s="456" t="s">
        <v>1569</v>
      </c>
    </row>
    <row r="289" spans="1:4" x14ac:dyDescent="0.25">
      <c r="A289" s="521">
        <v>288</v>
      </c>
      <c r="B289" s="614" t="s">
        <v>2284</v>
      </c>
      <c r="C289" s="614" t="s">
        <v>797</v>
      </c>
      <c r="D289" s="456" t="s">
        <v>1305</v>
      </c>
    </row>
    <row r="290" spans="1:4" ht="23.25" thickBot="1" x14ac:dyDescent="0.3">
      <c r="A290" s="521">
        <v>289</v>
      </c>
      <c r="B290" s="486" t="s">
        <v>2285</v>
      </c>
      <c r="C290" s="486" t="s">
        <v>806</v>
      </c>
      <c r="D290" s="456" t="s">
        <v>1306</v>
      </c>
    </row>
    <row r="291" spans="1:4" ht="25.5" x14ac:dyDescent="0.25">
      <c r="A291" s="521">
        <v>290</v>
      </c>
      <c r="B291" s="507" t="s">
        <v>407</v>
      </c>
      <c r="C291" s="507" t="s">
        <v>407</v>
      </c>
      <c r="D291" s="456" t="s">
        <v>1308</v>
      </c>
    </row>
    <row r="292" spans="1:4" ht="54" x14ac:dyDescent="0.25">
      <c r="A292" s="521">
        <v>291</v>
      </c>
      <c r="B292" s="472" t="s">
        <v>2286</v>
      </c>
      <c r="C292" s="472" t="s">
        <v>401</v>
      </c>
      <c r="D292" s="456" t="s">
        <v>1309</v>
      </c>
    </row>
    <row r="293" spans="1:4" ht="25.5" x14ac:dyDescent="0.25">
      <c r="A293" s="521">
        <v>292</v>
      </c>
      <c r="B293" s="635" t="s">
        <v>2287</v>
      </c>
      <c r="C293" s="635" t="s">
        <v>889</v>
      </c>
      <c r="D293" s="456" t="s">
        <v>1310</v>
      </c>
    </row>
    <row r="294" spans="1:4" ht="16.5" thickBot="1" x14ac:dyDescent="0.3">
      <c r="A294" s="521">
        <v>293</v>
      </c>
      <c r="B294" s="482" t="s">
        <v>2134</v>
      </c>
      <c r="C294" s="482" t="s">
        <v>588</v>
      </c>
      <c r="D294" s="456" t="s">
        <v>1311</v>
      </c>
    </row>
    <row r="295" spans="1:4" x14ac:dyDescent="0.25">
      <c r="A295" s="521">
        <v>294</v>
      </c>
      <c r="B295" s="493" t="s">
        <v>2288</v>
      </c>
      <c r="C295" s="493" t="s">
        <v>398</v>
      </c>
      <c r="D295" s="456" t="s">
        <v>1349</v>
      </c>
    </row>
    <row r="296" spans="1:4" ht="23.25" thickBot="1" x14ac:dyDescent="0.3">
      <c r="A296" s="521">
        <v>295</v>
      </c>
      <c r="B296" s="494" t="s">
        <v>2289</v>
      </c>
      <c r="C296" s="494" t="s">
        <v>996</v>
      </c>
      <c r="D296" s="456" t="s">
        <v>1350</v>
      </c>
    </row>
    <row r="297" spans="1:4" x14ac:dyDescent="0.25">
      <c r="A297" s="521">
        <v>296</v>
      </c>
      <c r="B297" s="615" t="s">
        <v>2290</v>
      </c>
      <c r="C297" s="615" t="s">
        <v>1868</v>
      </c>
      <c r="D297" s="456" t="s">
        <v>1446</v>
      </c>
    </row>
    <row r="298" spans="1:4" ht="22.5" x14ac:dyDescent="0.25">
      <c r="A298" s="521">
        <v>297</v>
      </c>
      <c r="B298" s="620" t="s">
        <v>2291</v>
      </c>
      <c r="C298" s="620" t="s">
        <v>1869</v>
      </c>
      <c r="D298" s="456" t="s">
        <v>1414</v>
      </c>
    </row>
    <row r="299" spans="1:4" x14ac:dyDescent="0.25">
      <c r="A299" s="521">
        <v>298</v>
      </c>
      <c r="B299" s="486" t="s">
        <v>2292</v>
      </c>
      <c r="C299" s="486" t="s">
        <v>625</v>
      </c>
      <c r="D299" s="456" t="s">
        <v>1415</v>
      </c>
    </row>
    <row r="300" spans="1:4" x14ac:dyDescent="0.25">
      <c r="A300" s="521">
        <v>299</v>
      </c>
      <c r="B300" s="486" t="s">
        <v>2293</v>
      </c>
      <c r="C300" s="486" t="s">
        <v>626</v>
      </c>
      <c r="D300" s="456" t="s">
        <v>1416</v>
      </c>
    </row>
    <row r="301" spans="1:4" x14ac:dyDescent="0.25">
      <c r="A301" s="521">
        <v>300</v>
      </c>
      <c r="B301" s="486" t="s">
        <v>2294</v>
      </c>
      <c r="C301" s="486" t="s">
        <v>628</v>
      </c>
      <c r="D301" s="456" t="s">
        <v>1417</v>
      </c>
    </row>
    <row r="302" spans="1:4" x14ac:dyDescent="0.25">
      <c r="A302" s="521">
        <v>301</v>
      </c>
      <c r="B302" s="486" t="s">
        <v>2295</v>
      </c>
      <c r="C302" s="486" t="s">
        <v>627</v>
      </c>
      <c r="D302" s="456" t="s">
        <v>1418</v>
      </c>
    </row>
    <row r="303" spans="1:4" ht="33.75" x14ac:dyDescent="0.25">
      <c r="A303" s="521">
        <v>302</v>
      </c>
      <c r="B303" s="620" t="s">
        <v>2296</v>
      </c>
      <c r="C303" s="620" t="s">
        <v>1017</v>
      </c>
      <c r="D303" s="456" t="s">
        <v>1312</v>
      </c>
    </row>
    <row r="304" spans="1:4" ht="31.5" x14ac:dyDescent="0.25">
      <c r="A304" s="521">
        <v>303</v>
      </c>
      <c r="B304" s="489" t="s">
        <v>2297</v>
      </c>
      <c r="C304" s="489" t="s">
        <v>888</v>
      </c>
      <c r="D304" s="456" t="s">
        <v>1447</v>
      </c>
    </row>
    <row r="305" spans="1:4" x14ac:dyDescent="0.25">
      <c r="A305" s="521">
        <v>304</v>
      </c>
      <c r="B305" s="632" t="s">
        <v>2298</v>
      </c>
      <c r="C305" s="632" t="s">
        <v>630</v>
      </c>
      <c r="D305" s="456" t="s">
        <v>1448</v>
      </c>
    </row>
    <row r="306" spans="1:4" ht="22.5" x14ac:dyDescent="0.25">
      <c r="A306" s="521">
        <v>305</v>
      </c>
      <c r="B306" s="620" t="s">
        <v>2299</v>
      </c>
      <c r="C306" s="620" t="s">
        <v>658</v>
      </c>
      <c r="D306" s="456" t="s">
        <v>1313</v>
      </c>
    </row>
    <row r="307" spans="1:4" ht="25.5" x14ac:dyDescent="0.25">
      <c r="A307" s="521">
        <v>306</v>
      </c>
      <c r="B307" s="615" t="s">
        <v>2300</v>
      </c>
      <c r="C307" s="615" t="s">
        <v>516</v>
      </c>
      <c r="D307" s="456" t="s">
        <v>1351</v>
      </c>
    </row>
    <row r="308" spans="1:4" ht="31.5" x14ac:dyDescent="0.25">
      <c r="A308" s="521">
        <v>307</v>
      </c>
      <c r="B308" s="489" t="s">
        <v>2301</v>
      </c>
      <c r="C308" s="489" t="s">
        <v>862</v>
      </c>
      <c r="D308" s="456" t="s">
        <v>1314</v>
      </c>
    </row>
    <row r="309" spans="1:4" ht="22.5" x14ac:dyDescent="0.25">
      <c r="A309" s="521">
        <v>308</v>
      </c>
      <c r="B309" s="486" t="s">
        <v>2302</v>
      </c>
      <c r="C309" s="486" t="s">
        <v>436</v>
      </c>
      <c r="D309" s="456" t="s">
        <v>1315</v>
      </c>
    </row>
    <row r="310" spans="1:4" x14ac:dyDescent="0.25">
      <c r="A310" s="521">
        <v>309</v>
      </c>
      <c r="B310" s="614" t="s">
        <v>2303</v>
      </c>
      <c r="C310" s="614" t="s">
        <v>576</v>
      </c>
      <c r="D310" s="456" t="s">
        <v>1352</v>
      </c>
    </row>
    <row r="311" spans="1:4" x14ac:dyDescent="0.25">
      <c r="A311" s="521">
        <v>310</v>
      </c>
      <c r="B311" s="614" t="s">
        <v>2304</v>
      </c>
      <c r="C311" s="614" t="s">
        <v>577</v>
      </c>
      <c r="D311" s="456" t="s">
        <v>1353</v>
      </c>
    </row>
    <row r="312" spans="1:4" x14ac:dyDescent="0.25">
      <c r="A312" s="521">
        <v>311</v>
      </c>
      <c r="B312" s="614" t="s">
        <v>2305</v>
      </c>
      <c r="C312" s="614" t="s">
        <v>696</v>
      </c>
      <c r="D312" s="456" t="s">
        <v>1354</v>
      </c>
    </row>
    <row r="313" spans="1:4" ht="22.5" x14ac:dyDescent="0.25">
      <c r="A313" s="521">
        <v>312</v>
      </c>
      <c r="B313" s="620" t="s">
        <v>2306</v>
      </c>
      <c r="C313" s="620" t="s">
        <v>697</v>
      </c>
      <c r="D313" s="456" t="s">
        <v>1316</v>
      </c>
    </row>
    <row r="314" spans="1:4" ht="33.75" x14ac:dyDescent="0.25">
      <c r="A314" s="521">
        <v>313</v>
      </c>
      <c r="B314" s="620" t="s">
        <v>2307</v>
      </c>
      <c r="C314" s="620" t="s">
        <v>928</v>
      </c>
      <c r="D314" s="456" t="s">
        <v>1317</v>
      </c>
    </row>
    <row r="315" spans="1:4" ht="33.75" x14ac:dyDescent="0.25">
      <c r="A315" s="521">
        <v>314</v>
      </c>
      <c r="B315" s="620" t="s">
        <v>2308</v>
      </c>
      <c r="C315" s="620" t="s">
        <v>991</v>
      </c>
      <c r="D315" s="456" t="s">
        <v>1318</v>
      </c>
    </row>
    <row r="316" spans="1:4" ht="25.5" x14ac:dyDescent="0.25">
      <c r="A316" s="521">
        <v>315</v>
      </c>
      <c r="B316" s="613" t="s">
        <v>2309</v>
      </c>
      <c r="C316" s="613" t="s">
        <v>910</v>
      </c>
      <c r="D316" s="456" t="s">
        <v>1451</v>
      </c>
    </row>
    <row r="317" spans="1:4" ht="22.5" x14ac:dyDescent="0.25">
      <c r="A317" s="521">
        <v>316</v>
      </c>
      <c r="B317" s="620" t="s">
        <v>2310</v>
      </c>
      <c r="C317" s="620" t="s">
        <v>1915</v>
      </c>
      <c r="D317" s="456" t="s">
        <v>1319</v>
      </c>
    </row>
    <row r="318" spans="1:4" x14ac:dyDescent="0.25">
      <c r="A318" s="521">
        <v>317</v>
      </c>
      <c r="B318" s="615" t="s">
        <v>2311</v>
      </c>
      <c r="C318" s="615" t="s">
        <v>1916</v>
      </c>
      <c r="D318" s="456" t="s">
        <v>1355</v>
      </c>
    </row>
    <row r="319" spans="1:4" ht="42" x14ac:dyDescent="0.25">
      <c r="A319" s="521">
        <v>318</v>
      </c>
      <c r="B319" s="495" t="s">
        <v>2312</v>
      </c>
      <c r="C319" s="495" t="s">
        <v>946</v>
      </c>
      <c r="D319" s="456" t="s">
        <v>1320</v>
      </c>
    </row>
    <row r="320" spans="1:4" ht="33.75" x14ac:dyDescent="0.25">
      <c r="A320" s="521">
        <v>319</v>
      </c>
      <c r="B320" s="620" t="s">
        <v>2313</v>
      </c>
      <c r="C320" s="620" t="s">
        <v>1917</v>
      </c>
      <c r="D320" s="456" t="s">
        <v>1321</v>
      </c>
    </row>
    <row r="321" spans="1:4" ht="33.75" x14ac:dyDescent="0.25">
      <c r="A321" s="521">
        <v>320</v>
      </c>
      <c r="B321" s="620" t="s">
        <v>2314</v>
      </c>
      <c r="C321" s="620" t="s">
        <v>1870</v>
      </c>
      <c r="D321" s="456" t="s">
        <v>1322</v>
      </c>
    </row>
    <row r="322" spans="1:4" x14ac:dyDescent="0.25">
      <c r="A322" s="521">
        <v>321</v>
      </c>
      <c r="B322" s="614" t="s">
        <v>2315</v>
      </c>
      <c r="C322" s="614" t="s">
        <v>585</v>
      </c>
      <c r="D322" s="456" t="s">
        <v>1965</v>
      </c>
    </row>
    <row r="323" spans="1:4" ht="45" x14ac:dyDescent="0.25">
      <c r="A323" s="521">
        <v>322</v>
      </c>
      <c r="B323" s="620" t="s">
        <v>2316</v>
      </c>
      <c r="C323" s="620" t="s">
        <v>438</v>
      </c>
      <c r="D323" s="456" t="s">
        <v>1348</v>
      </c>
    </row>
    <row r="324" spans="1:4" ht="25.5" x14ac:dyDescent="0.25">
      <c r="A324" s="521">
        <v>323</v>
      </c>
      <c r="B324" s="630" t="s">
        <v>2317</v>
      </c>
      <c r="C324" s="630" t="s">
        <v>807</v>
      </c>
      <c r="D324" s="456" t="s">
        <v>1356</v>
      </c>
    </row>
    <row r="325" spans="1:4" ht="42" x14ac:dyDescent="0.25">
      <c r="A325" s="521">
        <v>324</v>
      </c>
      <c r="B325" s="495" t="s">
        <v>2318</v>
      </c>
      <c r="C325" s="495" t="s">
        <v>947</v>
      </c>
      <c r="D325" s="456" t="s">
        <v>1323</v>
      </c>
    </row>
    <row r="326" spans="1:4" ht="22.5" x14ac:dyDescent="0.25">
      <c r="A326" s="521">
        <v>325</v>
      </c>
      <c r="B326" s="486" t="s">
        <v>2319</v>
      </c>
      <c r="C326" s="486" t="s">
        <v>919</v>
      </c>
      <c r="D326" s="456" t="s">
        <v>1324</v>
      </c>
    </row>
    <row r="327" spans="1:4" ht="22.5" x14ac:dyDescent="0.25">
      <c r="A327" s="521">
        <v>326</v>
      </c>
      <c r="B327" s="486" t="s">
        <v>2320</v>
      </c>
      <c r="C327" s="486" t="s">
        <v>920</v>
      </c>
      <c r="D327" s="456" t="s">
        <v>1325</v>
      </c>
    </row>
    <row r="328" spans="1:4" ht="33.75" x14ac:dyDescent="0.25">
      <c r="A328" s="521">
        <v>327</v>
      </c>
      <c r="B328" s="496" t="s">
        <v>2321</v>
      </c>
      <c r="C328" s="496" t="s">
        <v>945</v>
      </c>
      <c r="D328" s="456" t="s">
        <v>1326</v>
      </c>
    </row>
    <row r="329" spans="1:4" ht="45" x14ac:dyDescent="0.25">
      <c r="A329" s="521">
        <v>328</v>
      </c>
      <c r="B329" s="497" t="s">
        <v>2322</v>
      </c>
      <c r="C329" s="497" t="s">
        <v>936</v>
      </c>
      <c r="D329" s="456" t="s">
        <v>1426</v>
      </c>
    </row>
    <row r="330" spans="1:4" x14ac:dyDescent="0.25">
      <c r="A330" s="521">
        <v>329</v>
      </c>
      <c r="B330" s="631" t="s">
        <v>2323</v>
      </c>
      <c r="C330" s="631" t="s">
        <v>1060</v>
      </c>
      <c r="D330" s="456" t="s">
        <v>1427</v>
      </c>
    </row>
    <row r="331" spans="1:4" x14ac:dyDescent="0.25">
      <c r="A331" s="521">
        <v>330</v>
      </c>
      <c r="B331" s="627" t="s">
        <v>2324</v>
      </c>
      <c r="C331" s="627" t="s">
        <v>1062</v>
      </c>
      <c r="D331" s="456" t="s">
        <v>1357</v>
      </c>
    </row>
    <row r="332" spans="1:4" ht="42" x14ac:dyDescent="0.25">
      <c r="A332" s="521">
        <v>331</v>
      </c>
      <c r="B332" s="498" t="s">
        <v>2325</v>
      </c>
      <c r="C332" s="498" t="s">
        <v>1039</v>
      </c>
      <c r="D332" s="456" t="s">
        <v>1327</v>
      </c>
    </row>
    <row r="333" spans="1:4" ht="45" x14ac:dyDescent="0.25">
      <c r="A333" s="521">
        <v>332</v>
      </c>
      <c r="B333" s="633" t="s">
        <v>2326</v>
      </c>
      <c r="C333" s="633" t="s">
        <v>804</v>
      </c>
      <c r="D333" s="456" t="s">
        <v>1328</v>
      </c>
    </row>
    <row r="334" spans="1:4" ht="45" x14ac:dyDescent="0.25">
      <c r="A334" s="521">
        <v>333</v>
      </c>
      <c r="B334" s="633" t="s">
        <v>2327</v>
      </c>
      <c r="C334" s="633" t="s">
        <v>1040</v>
      </c>
      <c r="D334" s="456" t="s">
        <v>1329</v>
      </c>
    </row>
    <row r="335" spans="1:4" ht="33.75" x14ac:dyDescent="0.25">
      <c r="A335" s="521">
        <v>334</v>
      </c>
      <c r="B335" s="633" t="s">
        <v>2328</v>
      </c>
      <c r="C335" s="633" t="s">
        <v>933</v>
      </c>
      <c r="D335" s="456" t="s">
        <v>1330</v>
      </c>
    </row>
    <row r="336" spans="1:4" ht="45" x14ac:dyDescent="0.25">
      <c r="A336" s="521">
        <v>335</v>
      </c>
      <c r="B336" s="633" t="s">
        <v>2329</v>
      </c>
      <c r="C336" s="633" t="s">
        <v>834</v>
      </c>
      <c r="D336" s="456" t="s">
        <v>1331</v>
      </c>
    </row>
    <row r="337" spans="1:4" x14ac:dyDescent="0.25">
      <c r="A337" s="521">
        <v>336</v>
      </c>
      <c r="B337" s="627" t="s">
        <v>2330</v>
      </c>
      <c r="C337" s="627" t="s">
        <v>913</v>
      </c>
      <c r="D337" s="456" t="s">
        <v>1358</v>
      </c>
    </row>
    <row r="338" spans="1:4" ht="42" x14ac:dyDescent="0.25">
      <c r="A338" s="521">
        <v>337</v>
      </c>
      <c r="B338" s="498" t="s">
        <v>2331</v>
      </c>
      <c r="C338" s="498" t="s">
        <v>914</v>
      </c>
      <c r="D338" s="456" t="s">
        <v>1332</v>
      </c>
    </row>
    <row r="339" spans="1:4" ht="33.75" x14ac:dyDescent="0.25">
      <c r="A339" s="521">
        <v>338</v>
      </c>
      <c r="B339" s="633" t="s">
        <v>2332</v>
      </c>
      <c r="C339" s="633" t="s">
        <v>911</v>
      </c>
      <c r="D339" s="456" t="s">
        <v>1336</v>
      </c>
    </row>
    <row r="340" spans="1:4" ht="22.5" x14ac:dyDescent="0.25">
      <c r="A340" s="521">
        <v>339</v>
      </c>
      <c r="B340" s="633" t="s">
        <v>2333</v>
      </c>
      <c r="C340" s="633" t="s">
        <v>1873</v>
      </c>
      <c r="D340" s="456" t="s">
        <v>1333</v>
      </c>
    </row>
    <row r="341" spans="1:4" ht="22.5" x14ac:dyDescent="0.25">
      <c r="A341" s="521">
        <v>340</v>
      </c>
      <c r="B341" s="633" t="s">
        <v>2334</v>
      </c>
      <c r="C341" s="633" t="s">
        <v>926</v>
      </c>
      <c r="D341" s="456" t="s">
        <v>1334</v>
      </c>
    </row>
    <row r="342" spans="1:4" x14ac:dyDescent="0.25">
      <c r="A342" s="521">
        <v>341</v>
      </c>
      <c r="B342" s="629" t="s">
        <v>2335</v>
      </c>
      <c r="C342" s="629" t="s">
        <v>925</v>
      </c>
      <c r="D342" s="456" t="s">
        <v>1359</v>
      </c>
    </row>
    <row r="343" spans="1:4" x14ac:dyDescent="0.25">
      <c r="A343" s="521">
        <v>342</v>
      </c>
      <c r="B343" s="628" t="s">
        <v>2336</v>
      </c>
      <c r="C343" s="628" t="s">
        <v>923</v>
      </c>
      <c r="D343" s="456" t="s">
        <v>1360</v>
      </c>
    </row>
    <row r="344" spans="1:4" x14ac:dyDescent="0.25">
      <c r="A344" s="521">
        <v>343</v>
      </c>
      <c r="B344" s="628" t="s">
        <v>2337</v>
      </c>
      <c r="C344" s="628" t="s">
        <v>924</v>
      </c>
      <c r="D344" s="456" t="s">
        <v>1361</v>
      </c>
    </row>
    <row r="345" spans="1:4" x14ac:dyDescent="0.25">
      <c r="A345" s="521">
        <v>344</v>
      </c>
      <c r="B345" s="627" t="s">
        <v>2338</v>
      </c>
      <c r="C345" s="627" t="s">
        <v>1041</v>
      </c>
      <c r="D345" s="456" t="s">
        <v>1362</v>
      </c>
    </row>
    <row r="346" spans="1:4" ht="42" x14ac:dyDescent="0.25">
      <c r="A346" s="521">
        <v>345</v>
      </c>
      <c r="B346" s="498" t="s">
        <v>2339</v>
      </c>
      <c r="C346" s="498" t="s">
        <v>912</v>
      </c>
      <c r="D346" s="456" t="s">
        <v>1335</v>
      </c>
    </row>
    <row r="347" spans="1:4" ht="25.5" x14ac:dyDescent="0.25">
      <c r="A347" s="521">
        <v>346</v>
      </c>
      <c r="B347" s="631" t="s">
        <v>2340</v>
      </c>
      <c r="C347" s="631" t="s">
        <v>1918</v>
      </c>
      <c r="D347" s="456" t="s">
        <v>1429</v>
      </c>
    </row>
    <row r="348" spans="1:4" ht="42" x14ac:dyDescent="0.25">
      <c r="A348" s="521">
        <v>347</v>
      </c>
      <c r="B348" s="498" t="s">
        <v>2341</v>
      </c>
      <c r="C348" s="498" t="s">
        <v>948</v>
      </c>
      <c r="D348" s="456" t="s">
        <v>1337</v>
      </c>
    </row>
    <row r="349" spans="1:4" ht="22.5" x14ac:dyDescent="0.25">
      <c r="A349" s="521">
        <v>348</v>
      </c>
      <c r="B349" s="633" t="s">
        <v>2342</v>
      </c>
      <c r="C349" s="633" t="s">
        <v>1871</v>
      </c>
      <c r="D349" s="456" t="s">
        <v>1422</v>
      </c>
    </row>
    <row r="350" spans="1:4" ht="33.75" x14ac:dyDescent="0.25">
      <c r="A350" s="521">
        <v>349</v>
      </c>
      <c r="B350" s="633" t="s">
        <v>2343</v>
      </c>
      <c r="C350" s="633" t="s">
        <v>1042</v>
      </c>
      <c r="D350" s="456" t="s">
        <v>1392</v>
      </c>
    </row>
    <row r="351" spans="1:4" ht="22.5" x14ac:dyDescent="0.25">
      <c r="A351" s="521">
        <v>350</v>
      </c>
      <c r="B351" s="633" t="s">
        <v>2344</v>
      </c>
      <c r="C351" s="633" t="s">
        <v>950</v>
      </c>
      <c r="D351" s="456" t="s">
        <v>1338</v>
      </c>
    </row>
    <row r="352" spans="1:4" ht="56.25" x14ac:dyDescent="0.25">
      <c r="A352" s="521">
        <v>351</v>
      </c>
      <c r="B352" s="633" t="s">
        <v>2345</v>
      </c>
      <c r="C352" s="633" t="s">
        <v>1874</v>
      </c>
      <c r="D352" s="456" t="s">
        <v>1393</v>
      </c>
    </row>
    <row r="353" spans="1:4" x14ac:dyDescent="0.25">
      <c r="A353" s="521">
        <v>352</v>
      </c>
      <c r="B353" s="628" t="s">
        <v>2346</v>
      </c>
      <c r="C353" s="628" t="s">
        <v>949</v>
      </c>
      <c r="D353" s="456" t="s">
        <v>1433</v>
      </c>
    </row>
    <row r="354" spans="1:4" ht="25.5" x14ac:dyDescent="0.25">
      <c r="A354" s="521">
        <v>353</v>
      </c>
      <c r="B354" s="631" t="s">
        <v>2347</v>
      </c>
      <c r="C354" s="631" t="s">
        <v>942</v>
      </c>
      <c r="D354" s="456" t="s">
        <v>1363</v>
      </c>
    </row>
    <row r="355" spans="1:4" ht="42" x14ac:dyDescent="0.25">
      <c r="A355" s="521">
        <v>354</v>
      </c>
      <c r="B355" s="498" t="s">
        <v>2348</v>
      </c>
      <c r="C355" s="498" t="s">
        <v>861</v>
      </c>
      <c r="D355" s="456" t="s">
        <v>1339</v>
      </c>
    </row>
    <row r="356" spans="1:4" ht="33.75" x14ac:dyDescent="0.25">
      <c r="A356" s="521">
        <v>355</v>
      </c>
      <c r="B356" s="633" t="s">
        <v>2349</v>
      </c>
      <c r="C356" s="633" t="s">
        <v>939</v>
      </c>
      <c r="D356" s="456" t="s">
        <v>1340</v>
      </c>
    </row>
    <row r="357" spans="1:4" ht="25.5" x14ac:dyDescent="0.25">
      <c r="A357" s="521">
        <v>356</v>
      </c>
      <c r="B357" s="627" t="s">
        <v>2350</v>
      </c>
      <c r="C357" s="627" t="s">
        <v>416</v>
      </c>
      <c r="D357" s="456" t="s">
        <v>1364</v>
      </c>
    </row>
    <row r="358" spans="1:4" ht="22.5" x14ac:dyDescent="0.25">
      <c r="A358" s="521">
        <v>357</v>
      </c>
      <c r="B358" s="633" t="s">
        <v>2351</v>
      </c>
      <c r="C358" s="633" t="s">
        <v>582</v>
      </c>
      <c r="D358" s="456" t="s">
        <v>1380</v>
      </c>
    </row>
    <row r="359" spans="1:4" x14ac:dyDescent="0.25">
      <c r="A359" s="521">
        <v>358</v>
      </c>
      <c r="B359" s="623" t="s">
        <v>2352</v>
      </c>
      <c r="C359" s="623" t="s">
        <v>909</v>
      </c>
      <c r="D359" s="456" t="s">
        <v>1406</v>
      </c>
    </row>
    <row r="360" spans="1:4" x14ac:dyDescent="0.25">
      <c r="A360" s="521">
        <v>359</v>
      </c>
      <c r="B360" s="624" t="s">
        <v>2353</v>
      </c>
      <c r="C360" s="624" t="s">
        <v>915</v>
      </c>
      <c r="D360" s="456" t="s">
        <v>1365</v>
      </c>
    </row>
    <row r="361" spans="1:4" x14ac:dyDescent="0.25">
      <c r="A361" s="521">
        <v>360</v>
      </c>
      <c r="B361" s="624" t="s">
        <v>2354</v>
      </c>
      <c r="C361" s="624" t="s">
        <v>916</v>
      </c>
      <c r="D361" s="456" t="s">
        <v>1366</v>
      </c>
    </row>
    <row r="362" spans="1:4" x14ac:dyDescent="0.25">
      <c r="A362" s="521">
        <v>361</v>
      </c>
      <c r="B362" s="625" t="s">
        <v>2355</v>
      </c>
      <c r="C362" s="625" t="s">
        <v>917</v>
      </c>
      <c r="D362" s="456" t="s">
        <v>1437</v>
      </c>
    </row>
    <row r="363" spans="1:4" ht="38.25" x14ac:dyDescent="0.25">
      <c r="A363" s="521">
        <v>362</v>
      </c>
      <c r="B363" s="627" t="s">
        <v>2356</v>
      </c>
      <c r="C363" s="627" t="s">
        <v>517</v>
      </c>
      <c r="D363" s="456" t="s">
        <v>1444</v>
      </c>
    </row>
    <row r="364" spans="1:4" ht="22.5" x14ac:dyDescent="0.25">
      <c r="A364" s="521">
        <v>363</v>
      </c>
      <c r="B364" s="633" t="s">
        <v>2357</v>
      </c>
      <c r="C364" s="633" t="s">
        <v>918</v>
      </c>
      <c r="D364" s="456" t="s">
        <v>1401</v>
      </c>
    </row>
    <row r="365" spans="1:4" ht="33.75" x14ac:dyDescent="0.25">
      <c r="A365" s="521">
        <v>364</v>
      </c>
      <c r="B365" s="633" t="s">
        <v>2358</v>
      </c>
      <c r="C365" s="633" t="s">
        <v>1018</v>
      </c>
      <c r="D365" s="456" t="s">
        <v>1402</v>
      </c>
    </row>
    <row r="366" spans="1:4" ht="25.5" x14ac:dyDescent="0.25">
      <c r="A366" s="521">
        <v>365</v>
      </c>
      <c r="B366" s="627" t="s">
        <v>2359</v>
      </c>
      <c r="C366" s="627" t="s">
        <v>808</v>
      </c>
      <c r="D366" s="456" t="s">
        <v>1367</v>
      </c>
    </row>
    <row r="367" spans="1:4" x14ac:dyDescent="0.25">
      <c r="A367" s="521">
        <v>366</v>
      </c>
      <c r="B367" s="631" t="s">
        <v>2360</v>
      </c>
      <c r="C367" s="631" t="s">
        <v>944</v>
      </c>
      <c r="D367" s="456" t="s">
        <v>1368</v>
      </c>
    </row>
    <row r="368" spans="1:4" ht="42" x14ac:dyDescent="0.25">
      <c r="A368" s="521">
        <v>367</v>
      </c>
      <c r="B368" s="498" t="s">
        <v>2361</v>
      </c>
      <c r="C368" s="498" t="s">
        <v>863</v>
      </c>
      <c r="D368" s="456" t="s">
        <v>1341</v>
      </c>
    </row>
    <row r="369" spans="1:4" ht="22.5" x14ac:dyDescent="0.25">
      <c r="A369" s="521">
        <v>368</v>
      </c>
      <c r="B369" s="633" t="s">
        <v>2362</v>
      </c>
      <c r="C369" s="633" t="s">
        <v>940</v>
      </c>
      <c r="D369" s="456" t="s">
        <v>1342</v>
      </c>
    </row>
    <row r="370" spans="1:4" x14ac:dyDescent="0.25">
      <c r="A370" s="521">
        <v>369</v>
      </c>
      <c r="B370" s="627" t="s">
        <v>2363</v>
      </c>
      <c r="C370" s="627" t="s">
        <v>421</v>
      </c>
      <c r="D370" s="456" t="s">
        <v>1369</v>
      </c>
    </row>
    <row r="371" spans="1:4" ht="45" x14ac:dyDescent="0.25">
      <c r="A371" s="521">
        <v>370</v>
      </c>
      <c r="B371" s="633" t="s">
        <v>2364</v>
      </c>
      <c r="C371" s="633" t="s">
        <v>941</v>
      </c>
      <c r="D371" s="456" t="s">
        <v>1343</v>
      </c>
    </row>
    <row r="372" spans="1:4" ht="22.5" x14ac:dyDescent="0.25">
      <c r="A372" s="521">
        <v>371</v>
      </c>
      <c r="B372" s="633" t="s">
        <v>2365</v>
      </c>
      <c r="C372" s="633" t="s">
        <v>1872</v>
      </c>
      <c r="D372" s="456" t="s">
        <v>1344</v>
      </c>
    </row>
    <row r="373" spans="1:4" ht="22.5" x14ac:dyDescent="0.25">
      <c r="A373" s="521">
        <v>372</v>
      </c>
      <c r="B373" s="633" t="s">
        <v>2366</v>
      </c>
      <c r="C373" s="633" t="s">
        <v>921</v>
      </c>
      <c r="D373" s="456" t="s">
        <v>1345</v>
      </c>
    </row>
    <row r="374" spans="1:4" x14ac:dyDescent="0.25">
      <c r="A374" s="521">
        <v>373</v>
      </c>
      <c r="B374" s="623" t="s">
        <v>2367</v>
      </c>
      <c r="C374" s="623" t="s">
        <v>880</v>
      </c>
      <c r="D374" s="456" t="s">
        <v>1370</v>
      </c>
    </row>
    <row r="375" spans="1:4" x14ac:dyDescent="0.25">
      <c r="A375" s="521">
        <v>374</v>
      </c>
      <c r="B375" s="625" t="s">
        <v>2368</v>
      </c>
      <c r="C375" s="625" t="s">
        <v>930</v>
      </c>
      <c r="D375" s="456" t="s">
        <v>1436</v>
      </c>
    </row>
    <row r="376" spans="1:4" x14ac:dyDescent="0.25">
      <c r="A376" s="521">
        <v>375</v>
      </c>
      <c r="B376" s="623" t="s">
        <v>2369</v>
      </c>
      <c r="C376" s="623" t="s">
        <v>881</v>
      </c>
      <c r="D376" s="456" t="s">
        <v>1371</v>
      </c>
    </row>
    <row r="377" spans="1:4" ht="25.5" x14ac:dyDescent="0.25">
      <c r="A377" s="521">
        <v>376</v>
      </c>
      <c r="B377" s="623" t="s">
        <v>2370</v>
      </c>
      <c r="C377" s="623" t="s">
        <v>896</v>
      </c>
      <c r="D377" s="456" t="s">
        <v>1372</v>
      </c>
    </row>
    <row r="378" spans="1:4" x14ac:dyDescent="0.25">
      <c r="A378" s="521">
        <v>377</v>
      </c>
      <c r="B378" s="623" t="s">
        <v>2371</v>
      </c>
      <c r="C378" s="623" t="s">
        <v>882</v>
      </c>
      <c r="D378" s="456" t="s">
        <v>1373</v>
      </c>
    </row>
    <row r="379" spans="1:4" x14ac:dyDescent="0.25">
      <c r="A379" s="521">
        <v>378</v>
      </c>
      <c r="B379" s="623" t="s">
        <v>2372</v>
      </c>
      <c r="C379" s="623" t="s">
        <v>883</v>
      </c>
      <c r="D379" s="456" t="s">
        <v>1374</v>
      </c>
    </row>
    <row r="380" spans="1:4" ht="22.5" x14ac:dyDescent="0.25">
      <c r="A380" s="521">
        <v>379</v>
      </c>
      <c r="B380" s="633" t="s">
        <v>2373</v>
      </c>
      <c r="C380" s="633" t="s">
        <v>922</v>
      </c>
      <c r="D380" s="456" t="s">
        <v>1346</v>
      </c>
    </row>
    <row r="381" spans="1:4" ht="45.75" thickBot="1" x14ac:dyDescent="0.3">
      <c r="A381" s="521">
        <v>380</v>
      </c>
      <c r="B381" s="633" t="s">
        <v>2374</v>
      </c>
      <c r="C381" s="633" t="s">
        <v>989</v>
      </c>
      <c r="D381" s="456" t="s">
        <v>1347</v>
      </c>
    </row>
    <row r="382" spans="1:4" ht="25.5" x14ac:dyDescent="0.25">
      <c r="A382" s="521">
        <v>381</v>
      </c>
      <c r="B382" s="507" t="s">
        <v>833</v>
      </c>
      <c r="C382" s="507" t="s">
        <v>833</v>
      </c>
      <c r="D382" s="456" t="s">
        <v>1375</v>
      </c>
    </row>
    <row r="383" spans="1:4" ht="54" x14ac:dyDescent="0.25">
      <c r="A383" s="521">
        <v>382</v>
      </c>
      <c r="B383" s="472" t="s">
        <v>2375</v>
      </c>
      <c r="C383" s="472" t="s">
        <v>894</v>
      </c>
      <c r="D383" s="456" t="s">
        <v>1376</v>
      </c>
    </row>
    <row r="384" spans="1:4" ht="25.5" x14ac:dyDescent="0.25">
      <c r="A384" s="521">
        <v>383</v>
      </c>
      <c r="B384" s="635" t="s">
        <v>2376</v>
      </c>
      <c r="C384" s="635" t="s">
        <v>893</v>
      </c>
      <c r="D384" s="456" t="s">
        <v>1377</v>
      </c>
    </row>
    <row r="385" spans="1:4" ht="16.5" thickBot="1" x14ac:dyDescent="0.3">
      <c r="A385" s="521">
        <v>384</v>
      </c>
      <c r="B385" s="482" t="s">
        <v>2377</v>
      </c>
      <c r="C385" s="482" t="s">
        <v>656</v>
      </c>
      <c r="D385" s="456" t="s">
        <v>1378</v>
      </c>
    </row>
    <row r="386" spans="1:4" x14ac:dyDescent="0.25">
      <c r="A386" s="521">
        <v>385</v>
      </c>
      <c r="B386" s="499" t="s">
        <v>2378</v>
      </c>
      <c r="C386" s="499" t="s">
        <v>655</v>
      </c>
      <c r="D386" s="456" t="s">
        <v>1445</v>
      </c>
    </row>
    <row r="387" spans="1:4" ht="22.5" x14ac:dyDescent="0.25">
      <c r="A387" s="521">
        <v>386</v>
      </c>
      <c r="B387" s="620" t="s">
        <v>2379</v>
      </c>
      <c r="C387" s="620" t="s">
        <v>631</v>
      </c>
      <c r="D387" s="456" t="s">
        <v>1419</v>
      </c>
    </row>
    <row r="388" spans="1:4" x14ac:dyDescent="0.25">
      <c r="A388" s="521">
        <v>387</v>
      </c>
      <c r="B388" s="615" t="s">
        <v>2380</v>
      </c>
      <c r="C388" s="615" t="s">
        <v>657</v>
      </c>
      <c r="D388" s="456" t="s">
        <v>1449</v>
      </c>
    </row>
    <row r="389" spans="1:4" ht="42" x14ac:dyDescent="0.25">
      <c r="A389" s="521">
        <v>388</v>
      </c>
      <c r="B389" s="489" t="s">
        <v>2381</v>
      </c>
      <c r="C389" s="489" t="s">
        <v>931</v>
      </c>
      <c r="D389" s="456" t="s">
        <v>1450</v>
      </c>
    </row>
    <row r="390" spans="1:4" ht="22.5" x14ac:dyDescent="0.25">
      <c r="A390" s="521">
        <v>389</v>
      </c>
      <c r="B390" s="486" t="s">
        <v>2382</v>
      </c>
      <c r="C390" s="486" t="s">
        <v>988</v>
      </c>
      <c r="D390" s="456" t="s">
        <v>1425</v>
      </c>
    </row>
    <row r="391" spans="1:4" ht="33.75" x14ac:dyDescent="0.25">
      <c r="A391" s="521">
        <v>390</v>
      </c>
      <c r="B391" s="620" t="s">
        <v>2383</v>
      </c>
      <c r="C391" s="620" t="s">
        <v>1919</v>
      </c>
      <c r="D391" s="456" t="s">
        <v>1385</v>
      </c>
    </row>
    <row r="392" spans="1:4" ht="78.75" x14ac:dyDescent="0.25">
      <c r="A392" s="521">
        <v>391</v>
      </c>
      <c r="B392" s="620" t="s">
        <v>2384</v>
      </c>
      <c r="C392" s="620" t="s">
        <v>1920</v>
      </c>
      <c r="D392" s="456" t="s">
        <v>1386</v>
      </c>
    </row>
    <row r="393" spans="1:4" ht="22.5" x14ac:dyDescent="0.25">
      <c r="A393" s="521">
        <v>392</v>
      </c>
      <c r="B393" s="620" t="s">
        <v>2385</v>
      </c>
      <c r="C393" s="620" t="s">
        <v>990</v>
      </c>
      <c r="D393" s="456" t="s">
        <v>1387</v>
      </c>
    </row>
    <row r="394" spans="1:4" ht="42" x14ac:dyDescent="0.25">
      <c r="A394" s="521">
        <v>393</v>
      </c>
      <c r="B394" s="498" t="s">
        <v>2386</v>
      </c>
      <c r="C394" s="498" t="s">
        <v>932</v>
      </c>
      <c r="D394" s="456" t="s">
        <v>1428</v>
      </c>
    </row>
    <row r="395" spans="1:4" ht="45" x14ac:dyDescent="0.25">
      <c r="A395" s="521">
        <v>394</v>
      </c>
      <c r="B395" s="633" t="s">
        <v>2326</v>
      </c>
      <c r="C395" s="633" t="s">
        <v>804</v>
      </c>
      <c r="D395" s="456" t="s">
        <v>1388</v>
      </c>
    </row>
    <row r="396" spans="1:4" ht="33.75" x14ac:dyDescent="0.25">
      <c r="A396" s="521">
        <v>395</v>
      </c>
      <c r="B396" s="633" t="s">
        <v>2387</v>
      </c>
      <c r="C396" s="633" t="s">
        <v>934</v>
      </c>
      <c r="D396" s="456" t="s">
        <v>1389</v>
      </c>
    </row>
    <row r="397" spans="1:4" ht="56.25" x14ac:dyDescent="0.25">
      <c r="A397" s="521">
        <v>396</v>
      </c>
      <c r="B397" s="633" t="s">
        <v>2388</v>
      </c>
      <c r="C397" s="633" t="s">
        <v>1061</v>
      </c>
      <c r="D397" s="456" t="s">
        <v>1390</v>
      </c>
    </row>
    <row r="398" spans="1:4" ht="33.75" x14ac:dyDescent="0.25">
      <c r="A398" s="521">
        <v>397</v>
      </c>
      <c r="B398" s="633" t="s">
        <v>2389</v>
      </c>
      <c r="C398" s="633" t="s">
        <v>935</v>
      </c>
      <c r="D398" s="456" t="s">
        <v>1391</v>
      </c>
    </row>
    <row r="399" spans="1:4" ht="42" x14ac:dyDescent="0.25">
      <c r="A399" s="521">
        <v>398</v>
      </c>
      <c r="B399" s="498" t="s">
        <v>2390</v>
      </c>
      <c r="C399" s="498" t="s">
        <v>955</v>
      </c>
      <c r="D399" s="456" t="s">
        <v>1430</v>
      </c>
    </row>
    <row r="400" spans="1:4" ht="22.5" x14ac:dyDescent="0.25">
      <c r="A400" s="521">
        <v>399</v>
      </c>
      <c r="B400" s="633" t="s">
        <v>2391</v>
      </c>
      <c r="C400" s="633" t="s">
        <v>954</v>
      </c>
      <c r="D400" s="456" t="s">
        <v>1423</v>
      </c>
    </row>
    <row r="401" spans="1:4" x14ac:dyDescent="0.25">
      <c r="A401" s="521">
        <v>400</v>
      </c>
      <c r="B401" s="500" t="s">
        <v>965</v>
      </c>
      <c r="C401" s="500" t="s">
        <v>965</v>
      </c>
      <c r="D401" s="456" t="s">
        <v>1440</v>
      </c>
    </row>
    <row r="402" spans="1:4" x14ac:dyDescent="0.25">
      <c r="A402" s="521">
        <v>401</v>
      </c>
      <c r="B402" s="624" t="s">
        <v>2392</v>
      </c>
      <c r="C402" s="624" t="s">
        <v>952</v>
      </c>
      <c r="D402" s="456" t="s">
        <v>1435</v>
      </c>
    </row>
    <row r="403" spans="1:4" x14ac:dyDescent="0.25">
      <c r="A403" s="521">
        <v>402</v>
      </c>
      <c r="B403" s="623" t="s">
        <v>2393</v>
      </c>
      <c r="C403" s="623" t="s">
        <v>953</v>
      </c>
      <c r="D403" s="456" t="s">
        <v>1434</v>
      </c>
    </row>
    <row r="404" spans="1:4" x14ac:dyDescent="0.25">
      <c r="A404" s="521">
        <v>403</v>
      </c>
      <c r="B404" s="631" t="s">
        <v>2394</v>
      </c>
      <c r="C404" s="631" t="s">
        <v>957</v>
      </c>
      <c r="D404" s="456" t="s">
        <v>1404</v>
      </c>
    </row>
    <row r="405" spans="1:4" ht="42" x14ac:dyDescent="0.25">
      <c r="A405" s="521">
        <v>404</v>
      </c>
      <c r="B405" s="498" t="s">
        <v>2395</v>
      </c>
      <c r="C405" s="498" t="s">
        <v>958</v>
      </c>
      <c r="D405" s="456" t="s">
        <v>1438</v>
      </c>
    </row>
    <row r="406" spans="1:4" ht="33.75" x14ac:dyDescent="0.25">
      <c r="A406" s="521">
        <v>405</v>
      </c>
      <c r="B406" s="633" t="s">
        <v>2396</v>
      </c>
      <c r="C406" s="633" t="s">
        <v>964</v>
      </c>
      <c r="D406" s="456" t="s">
        <v>1394</v>
      </c>
    </row>
    <row r="407" spans="1:4" x14ac:dyDescent="0.25">
      <c r="A407" s="521">
        <v>406</v>
      </c>
      <c r="B407" s="628" t="s">
        <v>2397</v>
      </c>
      <c r="C407" s="628" t="s">
        <v>963</v>
      </c>
      <c r="D407" s="456" t="s">
        <v>1405</v>
      </c>
    </row>
    <row r="408" spans="1:4" ht="42" x14ac:dyDescent="0.25">
      <c r="A408" s="521">
        <v>407</v>
      </c>
      <c r="B408" s="498" t="s">
        <v>2398</v>
      </c>
      <c r="C408" s="498" t="s">
        <v>959</v>
      </c>
      <c r="D408" s="456" t="s">
        <v>1407</v>
      </c>
    </row>
    <row r="409" spans="1:4" ht="25.5" x14ac:dyDescent="0.25">
      <c r="A409" s="521">
        <v>408</v>
      </c>
      <c r="B409" s="627" t="s">
        <v>2399</v>
      </c>
      <c r="C409" s="627" t="s">
        <v>956</v>
      </c>
      <c r="D409" s="456" t="s">
        <v>1439</v>
      </c>
    </row>
    <row r="410" spans="1:4" ht="56.25" x14ac:dyDescent="0.25">
      <c r="A410" s="521">
        <v>409</v>
      </c>
      <c r="B410" s="633" t="s">
        <v>2400</v>
      </c>
      <c r="C410" s="633" t="s">
        <v>962</v>
      </c>
      <c r="D410" s="456" t="s">
        <v>1395</v>
      </c>
    </row>
    <row r="411" spans="1:4" ht="78.75" x14ac:dyDescent="0.25">
      <c r="A411" s="521">
        <v>410</v>
      </c>
      <c r="B411" s="633" t="s">
        <v>2401</v>
      </c>
      <c r="C411" s="633" t="s">
        <v>904</v>
      </c>
      <c r="D411" s="456" t="s">
        <v>1396</v>
      </c>
    </row>
    <row r="412" spans="1:4" ht="45" x14ac:dyDescent="0.25">
      <c r="A412" s="521">
        <v>411</v>
      </c>
      <c r="B412" s="633" t="s">
        <v>2402</v>
      </c>
      <c r="C412" s="633" t="s">
        <v>905</v>
      </c>
      <c r="D412" s="456" t="s">
        <v>1397</v>
      </c>
    </row>
    <row r="413" spans="1:4" ht="33.75" x14ac:dyDescent="0.25">
      <c r="A413" s="521">
        <v>412</v>
      </c>
      <c r="B413" s="633" t="s">
        <v>2403</v>
      </c>
      <c r="C413" s="633" t="s">
        <v>906</v>
      </c>
      <c r="D413" s="456" t="s">
        <v>1398</v>
      </c>
    </row>
    <row r="414" spans="1:4" ht="33.75" x14ac:dyDescent="0.25">
      <c r="A414" s="521">
        <v>413</v>
      </c>
      <c r="B414" s="633" t="s">
        <v>2404</v>
      </c>
      <c r="C414" s="633" t="s">
        <v>907</v>
      </c>
      <c r="D414" s="456" t="s">
        <v>1399</v>
      </c>
    </row>
    <row r="415" spans="1:4" ht="22.5" x14ac:dyDescent="0.25">
      <c r="A415" s="521">
        <v>414</v>
      </c>
      <c r="B415" s="633" t="s">
        <v>2405</v>
      </c>
      <c r="C415" s="633" t="s">
        <v>908</v>
      </c>
      <c r="D415" s="456" t="s">
        <v>1400</v>
      </c>
    </row>
    <row r="416" spans="1:4" x14ac:dyDescent="0.25">
      <c r="A416" s="521">
        <v>415</v>
      </c>
      <c r="B416" s="623" t="s">
        <v>2406</v>
      </c>
      <c r="C416" s="623" t="s">
        <v>966</v>
      </c>
      <c r="D416" s="456" t="s">
        <v>1408</v>
      </c>
    </row>
    <row r="417" spans="1:4" x14ac:dyDescent="0.25">
      <c r="A417" s="521">
        <v>416</v>
      </c>
      <c r="B417" s="625" t="s">
        <v>2407</v>
      </c>
      <c r="C417" s="625" t="s">
        <v>967</v>
      </c>
      <c r="D417" s="456" t="s">
        <v>1413</v>
      </c>
    </row>
    <row r="418" spans="1:4" x14ac:dyDescent="0.25">
      <c r="A418" s="521">
        <v>417</v>
      </c>
      <c r="B418" s="623" t="s">
        <v>2408</v>
      </c>
      <c r="C418" s="623" t="s">
        <v>968</v>
      </c>
      <c r="D418" s="456" t="s">
        <v>1409</v>
      </c>
    </row>
    <row r="419" spans="1:4" x14ac:dyDescent="0.25">
      <c r="A419" s="521">
        <v>418</v>
      </c>
      <c r="B419" s="623" t="s">
        <v>2409</v>
      </c>
      <c r="C419" s="623" t="s">
        <v>969</v>
      </c>
      <c r="D419" s="456" t="s">
        <v>1410</v>
      </c>
    </row>
    <row r="420" spans="1:4" x14ac:dyDescent="0.25">
      <c r="A420" s="521">
        <v>419</v>
      </c>
      <c r="B420" s="623" t="s">
        <v>2410</v>
      </c>
      <c r="C420" s="623" t="s">
        <v>970</v>
      </c>
      <c r="D420" s="456" t="s">
        <v>1411</v>
      </c>
    </row>
    <row r="421" spans="1:4" x14ac:dyDescent="0.25">
      <c r="A421" s="521">
        <v>420</v>
      </c>
      <c r="B421" s="623" t="s">
        <v>2411</v>
      </c>
      <c r="C421" s="623" t="s">
        <v>971</v>
      </c>
      <c r="D421" s="456" t="s">
        <v>1412</v>
      </c>
    </row>
    <row r="422" spans="1:4" ht="15.75" thickBot="1" x14ac:dyDescent="0.3">
      <c r="A422" s="521">
        <v>421</v>
      </c>
      <c r="B422" s="623" t="s">
        <v>2412</v>
      </c>
      <c r="C422" s="623" t="s">
        <v>1016</v>
      </c>
      <c r="D422" s="456" t="s">
        <v>1441</v>
      </c>
    </row>
    <row r="423" spans="1:4" ht="25.5" x14ac:dyDescent="0.25">
      <c r="A423" s="521">
        <v>422</v>
      </c>
      <c r="B423" s="1189" t="s">
        <v>699</v>
      </c>
      <c r="C423" s="1189" t="s">
        <v>699</v>
      </c>
      <c r="D423" s="456" t="s">
        <v>1452</v>
      </c>
    </row>
    <row r="424" spans="1:4" x14ac:dyDescent="0.25">
      <c r="A424" s="521">
        <v>423</v>
      </c>
      <c r="B424" s="306" t="s">
        <v>2413</v>
      </c>
      <c r="C424" s="306" t="s">
        <v>700</v>
      </c>
      <c r="D424" s="456" t="s">
        <v>1469</v>
      </c>
    </row>
    <row r="425" spans="1:4" x14ac:dyDescent="0.25">
      <c r="A425" s="521">
        <v>424</v>
      </c>
      <c r="B425" s="306" t="s">
        <v>2414</v>
      </c>
      <c r="C425" s="306" t="s">
        <v>36</v>
      </c>
      <c r="D425" s="456" t="s">
        <v>1714</v>
      </c>
    </row>
    <row r="426" spans="1:4" x14ac:dyDescent="0.25">
      <c r="A426" s="521">
        <v>425</v>
      </c>
      <c r="B426" s="306" t="s">
        <v>2415</v>
      </c>
      <c r="C426" s="306" t="s">
        <v>39</v>
      </c>
      <c r="D426" s="456" t="s">
        <v>1716</v>
      </c>
    </row>
    <row r="427" spans="1:4" x14ac:dyDescent="0.25">
      <c r="A427" s="521">
        <v>426</v>
      </c>
      <c r="B427" s="306" t="s">
        <v>2416</v>
      </c>
      <c r="C427" s="306" t="s">
        <v>84</v>
      </c>
      <c r="D427" s="456" t="s">
        <v>1759</v>
      </c>
    </row>
    <row r="428" spans="1:4" x14ac:dyDescent="0.25">
      <c r="A428" s="521">
        <v>427</v>
      </c>
      <c r="B428" s="306" t="s">
        <v>2417</v>
      </c>
      <c r="C428" s="306" t="s">
        <v>701</v>
      </c>
      <c r="D428" s="456" t="s">
        <v>1530</v>
      </c>
    </row>
    <row r="429" spans="1:4" x14ac:dyDescent="0.25">
      <c r="A429" s="521">
        <v>428</v>
      </c>
      <c r="B429" s="306" t="s">
        <v>2418</v>
      </c>
      <c r="C429" s="306" t="s">
        <v>100</v>
      </c>
      <c r="D429" s="456" t="s">
        <v>1773</v>
      </c>
    </row>
    <row r="430" spans="1:4" x14ac:dyDescent="0.25">
      <c r="A430" s="521">
        <v>429</v>
      </c>
      <c r="B430" s="306" t="s">
        <v>2419</v>
      </c>
      <c r="C430" s="306" t="s">
        <v>103</v>
      </c>
      <c r="D430" s="456" t="s">
        <v>1776</v>
      </c>
    </row>
    <row r="431" spans="1:4" x14ac:dyDescent="0.25">
      <c r="A431" s="521">
        <v>430</v>
      </c>
      <c r="B431" s="306" t="s">
        <v>2420</v>
      </c>
      <c r="C431" s="306" t="s">
        <v>702</v>
      </c>
      <c r="D431" s="456" t="s">
        <v>1556</v>
      </c>
    </row>
    <row r="432" spans="1:4" x14ac:dyDescent="0.25">
      <c r="A432" s="521">
        <v>431</v>
      </c>
      <c r="B432" s="306" t="s">
        <v>2421</v>
      </c>
      <c r="C432" s="306" t="s">
        <v>703</v>
      </c>
      <c r="D432" s="456" t="s">
        <v>1564</v>
      </c>
    </row>
    <row r="433" spans="1:4" ht="54" x14ac:dyDescent="0.25">
      <c r="A433" s="521">
        <v>432</v>
      </c>
      <c r="B433" s="501" t="s">
        <v>2422</v>
      </c>
      <c r="C433" s="501" t="s">
        <v>773</v>
      </c>
      <c r="D433" s="456" t="s">
        <v>1456</v>
      </c>
    </row>
    <row r="434" spans="1:4" ht="30" x14ac:dyDescent="0.25">
      <c r="A434" s="521">
        <v>433</v>
      </c>
      <c r="B434" s="502" t="s">
        <v>2423</v>
      </c>
      <c r="C434" s="502" t="s">
        <v>771</v>
      </c>
      <c r="D434" s="456" t="s">
        <v>1470</v>
      </c>
    </row>
    <row r="435" spans="1:4" ht="25.5" x14ac:dyDescent="0.25">
      <c r="A435" s="521">
        <v>434</v>
      </c>
      <c r="B435" s="503" t="s">
        <v>2424</v>
      </c>
      <c r="C435" s="503" t="s">
        <v>769</v>
      </c>
      <c r="D435" s="456" t="s">
        <v>1566</v>
      </c>
    </row>
    <row r="436" spans="1:4" ht="22.5" x14ac:dyDescent="0.25">
      <c r="A436" s="521">
        <v>435</v>
      </c>
      <c r="B436" s="504" t="s">
        <v>2425</v>
      </c>
      <c r="C436" s="504" t="s">
        <v>1022</v>
      </c>
      <c r="D436" s="456" t="s">
        <v>1567</v>
      </c>
    </row>
    <row r="437" spans="1:4" x14ac:dyDescent="0.25">
      <c r="A437" s="521">
        <v>436</v>
      </c>
      <c r="B437" s="503" t="s">
        <v>2426</v>
      </c>
      <c r="C437" s="503" t="s">
        <v>1875</v>
      </c>
      <c r="D437" s="456" t="s">
        <v>1532</v>
      </c>
    </row>
    <row r="438" spans="1:4" ht="33.75" x14ac:dyDescent="0.25">
      <c r="A438" s="521">
        <v>437</v>
      </c>
      <c r="B438" s="620" t="s">
        <v>2427</v>
      </c>
      <c r="C438" s="620" t="s">
        <v>774</v>
      </c>
      <c r="D438" s="456" t="s">
        <v>1559</v>
      </c>
    </row>
    <row r="439" spans="1:4" ht="22.5" x14ac:dyDescent="0.25">
      <c r="A439" s="521">
        <v>438</v>
      </c>
      <c r="B439" s="505" t="s">
        <v>2428</v>
      </c>
      <c r="C439" s="505" t="s">
        <v>678</v>
      </c>
      <c r="D439" s="456" t="s">
        <v>1471</v>
      </c>
    </row>
    <row r="440" spans="1:4" x14ac:dyDescent="0.25">
      <c r="A440" s="521">
        <v>439</v>
      </c>
      <c r="B440" s="505" t="s">
        <v>2429</v>
      </c>
      <c r="C440" s="505" t="s">
        <v>704</v>
      </c>
      <c r="D440" s="456" t="s">
        <v>1534</v>
      </c>
    </row>
    <row r="441" spans="1:4" x14ac:dyDescent="0.25">
      <c r="A441" s="521">
        <v>440</v>
      </c>
      <c r="B441" s="505" t="s">
        <v>2430</v>
      </c>
      <c r="C441" s="505" t="s">
        <v>705</v>
      </c>
      <c r="D441" s="456" t="s">
        <v>1535</v>
      </c>
    </row>
    <row r="442" spans="1:4" x14ac:dyDescent="0.25">
      <c r="A442" s="521">
        <v>441</v>
      </c>
      <c r="B442" s="505" t="s">
        <v>2431</v>
      </c>
      <c r="C442" s="505" t="s">
        <v>706</v>
      </c>
      <c r="D442" s="456" t="s">
        <v>1472</v>
      </c>
    </row>
    <row r="443" spans="1:4" x14ac:dyDescent="0.25">
      <c r="A443" s="521">
        <v>442</v>
      </c>
      <c r="B443" s="505" t="s">
        <v>2432</v>
      </c>
      <c r="C443" s="505" t="s">
        <v>707</v>
      </c>
      <c r="D443" s="456" t="s">
        <v>1536</v>
      </c>
    </row>
    <row r="444" spans="1:4" x14ac:dyDescent="0.25">
      <c r="A444" s="521">
        <v>443</v>
      </c>
      <c r="B444" s="505" t="s">
        <v>2433</v>
      </c>
      <c r="C444" s="505" t="s">
        <v>708</v>
      </c>
      <c r="D444" s="456" t="s">
        <v>1473</v>
      </c>
    </row>
    <row r="445" spans="1:4" x14ac:dyDescent="0.25">
      <c r="A445" s="521">
        <v>444</v>
      </c>
      <c r="B445" s="506" t="s">
        <v>2434</v>
      </c>
      <c r="C445" s="506" t="s">
        <v>711</v>
      </c>
      <c r="D445" s="456" t="s">
        <v>1537</v>
      </c>
    </row>
    <row r="446" spans="1:4" x14ac:dyDescent="0.25">
      <c r="A446" s="521">
        <v>445</v>
      </c>
      <c r="B446" s="506" t="s">
        <v>2435</v>
      </c>
      <c r="C446" s="506" t="s">
        <v>712</v>
      </c>
      <c r="D446" s="456" t="s">
        <v>1538</v>
      </c>
    </row>
    <row r="447" spans="1:4" x14ac:dyDescent="0.25">
      <c r="A447" s="521">
        <v>446</v>
      </c>
      <c r="B447" s="506" t="s">
        <v>2436</v>
      </c>
      <c r="C447" s="506" t="s">
        <v>713</v>
      </c>
      <c r="D447" s="456" t="s">
        <v>1539</v>
      </c>
    </row>
    <row r="448" spans="1:4" x14ac:dyDescent="0.25">
      <c r="A448" s="521">
        <v>447</v>
      </c>
      <c r="B448" s="636" t="s">
        <v>2437</v>
      </c>
      <c r="C448" s="636" t="s">
        <v>714</v>
      </c>
      <c r="D448" s="456" t="s">
        <v>1474</v>
      </c>
    </row>
    <row r="449" spans="1:4" x14ac:dyDescent="0.25">
      <c r="A449" s="521">
        <v>448</v>
      </c>
      <c r="B449" s="636" t="s">
        <v>2438</v>
      </c>
      <c r="C449" s="636" t="s">
        <v>715</v>
      </c>
      <c r="D449" s="456" t="s">
        <v>1475</v>
      </c>
    </row>
    <row r="450" spans="1:4" x14ac:dyDescent="0.25">
      <c r="A450" s="521">
        <v>449</v>
      </c>
      <c r="B450" s="636" t="s">
        <v>2439</v>
      </c>
      <c r="C450" s="636" t="s">
        <v>716</v>
      </c>
      <c r="D450" s="456" t="s">
        <v>1476</v>
      </c>
    </row>
    <row r="451" spans="1:4" x14ac:dyDescent="0.25">
      <c r="A451" s="521">
        <v>450</v>
      </c>
      <c r="B451" s="636" t="s">
        <v>2440</v>
      </c>
      <c r="C451" s="636" t="s">
        <v>717</v>
      </c>
      <c r="D451" s="456" t="s">
        <v>1477</v>
      </c>
    </row>
    <row r="452" spans="1:4" x14ac:dyDescent="0.25">
      <c r="A452" s="521">
        <v>451</v>
      </c>
      <c r="B452" s="636" t="s">
        <v>2441</v>
      </c>
      <c r="C452" s="636" t="s">
        <v>718</v>
      </c>
      <c r="D452" s="456" t="s">
        <v>1478</v>
      </c>
    </row>
    <row r="453" spans="1:4" x14ac:dyDescent="0.25">
      <c r="A453" s="521">
        <v>452</v>
      </c>
      <c r="B453" s="636" t="s">
        <v>2442</v>
      </c>
      <c r="C453" s="636" t="s">
        <v>719</v>
      </c>
      <c r="D453" s="456" t="s">
        <v>1479</v>
      </c>
    </row>
    <row r="454" spans="1:4" x14ac:dyDescent="0.25">
      <c r="A454" s="521">
        <v>453</v>
      </c>
      <c r="B454" s="636" t="s">
        <v>2443</v>
      </c>
      <c r="C454" s="636" t="s">
        <v>720</v>
      </c>
      <c r="D454" s="456" t="s">
        <v>1480</v>
      </c>
    </row>
    <row r="455" spans="1:4" x14ac:dyDescent="0.25">
      <c r="A455" s="521">
        <v>454</v>
      </c>
      <c r="B455" s="636" t="s">
        <v>2444</v>
      </c>
      <c r="C455" s="636" t="s">
        <v>721</v>
      </c>
      <c r="D455" s="456" t="s">
        <v>1481</v>
      </c>
    </row>
    <row r="456" spans="1:4" x14ac:dyDescent="0.25">
      <c r="A456" s="521">
        <v>455</v>
      </c>
      <c r="B456" s="636" t="s">
        <v>2445</v>
      </c>
      <c r="C456" s="636" t="s">
        <v>722</v>
      </c>
      <c r="D456" s="456" t="s">
        <v>1482</v>
      </c>
    </row>
    <row r="457" spans="1:4" x14ac:dyDescent="0.25">
      <c r="A457" s="521">
        <v>456</v>
      </c>
      <c r="B457" s="636" t="s">
        <v>2446</v>
      </c>
      <c r="C457" s="636" t="s">
        <v>723</v>
      </c>
      <c r="D457" s="456" t="s">
        <v>1483</v>
      </c>
    </row>
    <row r="458" spans="1:4" x14ac:dyDescent="0.25">
      <c r="A458" s="521">
        <v>457</v>
      </c>
      <c r="B458" s="636" t="s">
        <v>2447</v>
      </c>
      <c r="C458" s="636" t="s">
        <v>724</v>
      </c>
      <c r="D458" s="456" t="s">
        <v>1484</v>
      </c>
    </row>
    <row r="459" spans="1:4" x14ac:dyDescent="0.25">
      <c r="A459" s="521">
        <v>458</v>
      </c>
      <c r="B459" s="636" t="s">
        <v>2448</v>
      </c>
      <c r="C459" s="636" t="s">
        <v>725</v>
      </c>
      <c r="D459" s="456" t="s">
        <v>1485</v>
      </c>
    </row>
    <row r="460" spans="1:4" x14ac:dyDescent="0.25">
      <c r="A460" s="521">
        <v>459</v>
      </c>
      <c r="B460" s="636" t="s">
        <v>2449</v>
      </c>
      <c r="C460" s="636" t="s">
        <v>726</v>
      </c>
      <c r="D460" s="456" t="s">
        <v>1486</v>
      </c>
    </row>
    <row r="461" spans="1:4" x14ac:dyDescent="0.25">
      <c r="A461" s="521">
        <v>460</v>
      </c>
      <c r="B461" s="636" t="s">
        <v>2450</v>
      </c>
      <c r="C461" s="636" t="s">
        <v>727</v>
      </c>
      <c r="D461" s="456" t="s">
        <v>1487</v>
      </c>
    </row>
    <row r="462" spans="1:4" x14ac:dyDescent="0.25">
      <c r="A462" s="521">
        <v>461</v>
      </c>
      <c r="B462" s="636" t="s">
        <v>2451</v>
      </c>
      <c r="C462" s="636" t="s">
        <v>728</v>
      </c>
      <c r="D462" s="456" t="s">
        <v>1488</v>
      </c>
    </row>
    <row r="463" spans="1:4" x14ac:dyDescent="0.25">
      <c r="A463" s="521">
        <v>462</v>
      </c>
      <c r="B463" s="636" t="s">
        <v>2452</v>
      </c>
      <c r="C463" s="636" t="s">
        <v>729</v>
      </c>
      <c r="D463" s="456" t="s">
        <v>1489</v>
      </c>
    </row>
    <row r="464" spans="1:4" x14ac:dyDescent="0.25">
      <c r="A464" s="521">
        <v>463</v>
      </c>
      <c r="B464" s="636" t="s">
        <v>2453</v>
      </c>
      <c r="C464" s="636" t="s">
        <v>730</v>
      </c>
      <c r="D464" s="456" t="s">
        <v>1490</v>
      </c>
    </row>
    <row r="465" spans="1:4" x14ac:dyDescent="0.25">
      <c r="A465" s="521">
        <v>464</v>
      </c>
      <c r="B465" s="636" t="s">
        <v>2454</v>
      </c>
      <c r="C465" s="636" t="s">
        <v>731</v>
      </c>
      <c r="D465" s="456" t="s">
        <v>1491</v>
      </c>
    </row>
    <row r="466" spans="1:4" x14ac:dyDescent="0.25">
      <c r="A466" s="521">
        <v>465</v>
      </c>
      <c r="B466" s="636" t="s">
        <v>2455</v>
      </c>
      <c r="C466" s="636" t="s">
        <v>732</v>
      </c>
      <c r="D466" s="456" t="s">
        <v>1492</v>
      </c>
    </row>
    <row r="467" spans="1:4" x14ac:dyDescent="0.25">
      <c r="A467" s="521">
        <v>466</v>
      </c>
      <c r="B467" s="636" t="s">
        <v>2456</v>
      </c>
      <c r="C467" s="636" t="s">
        <v>733</v>
      </c>
      <c r="D467" s="456" t="s">
        <v>1493</v>
      </c>
    </row>
    <row r="468" spans="1:4" x14ac:dyDescent="0.25">
      <c r="A468" s="521">
        <v>467</v>
      </c>
      <c r="B468" s="636" t="s">
        <v>2457</v>
      </c>
      <c r="C468" s="636" t="s">
        <v>734</v>
      </c>
      <c r="D468" s="456" t="s">
        <v>1494</v>
      </c>
    </row>
    <row r="469" spans="1:4" x14ac:dyDescent="0.25">
      <c r="A469" s="521">
        <v>468</v>
      </c>
      <c r="B469" s="636" t="s">
        <v>2458</v>
      </c>
      <c r="C469" s="636" t="s">
        <v>735</v>
      </c>
      <c r="D469" s="456" t="s">
        <v>1495</v>
      </c>
    </row>
    <row r="470" spans="1:4" x14ac:dyDescent="0.25">
      <c r="A470" s="521">
        <v>469</v>
      </c>
      <c r="B470" s="636" t="s">
        <v>2459</v>
      </c>
      <c r="C470" s="636" t="s">
        <v>736</v>
      </c>
      <c r="D470" s="456" t="s">
        <v>1496</v>
      </c>
    </row>
    <row r="471" spans="1:4" x14ac:dyDescent="0.25">
      <c r="A471" s="521">
        <v>470</v>
      </c>
      <c r="B471" s="636" t="s">
        <v>2460</v>
      </c>
      <c r="C471" s="636" t="s">
        <v>737</v>
      </c>
      <c r="D471" s="456" t="s">
        <v>1497</v>
      </c>
    </row>
    <row r="472" spans="1:4" x14ac:dyDescent="0.25">
      <c r="A472" s="521">
        <v>471</v>
      </c>
      <c r="B472" s="636" t="s">
        <v>2461</v>
      </c>
      <c r="C472" s="636" t="s">
        <v>738</v>
      </c>
      <c r="D472" s="456" t="s">
        <v>1498</v>
      </c>
    </row>
    <row r="473" spans="1:4" x14ac:dyDescent="0.25">
      <c r="A473" s="521">
        <v>472</v>
      </c>
      <c r="B473" s="636" t="s">
        <v>2462</v>
      </c>
      <c r="C473" s="636" t="s">
        <v>739</v>
      </c>
      <c r="D473" s="456" t="s">
        <v>1499</v>
      </c>
    </row>
    <row r="474" spans="1:4" x14ac:dyDescent="0.25">
      <c r="A474" s="521">
        <v>473</v>
      </c>
      <c r="B474" s="636" t="s">
        <v>2463</v>
      </c>
      <c r="C474" s="636" t="s">
        <v>740</v>
      </c>
      <c r="D474" s="456" t="s">
        <v>1500</v>
      </c>
    </row>
    <row r="475" spans="1:4" x14ac:dyDescent="0.25">
      <c r="A475" s="521">
        <v>474</v>
      </c>
      <c r="B475" s="636" t="s">
        <v>2464</v>
      </c>
      <c r="C475" s="636" t="s">
        <v>741</v>
      </c>
      <c r="D475" s="456" t="s">
        <v>1541</v>
      </c>
    </row>
    <row r="476" spans="1:4" x14ac:dyDescent="0.25">
      <c r="A476" s="521">
        <v>475</v>
      </c>
      <c r="B476" s="636" t="s">
        <v>2465</v>
      </c>
      <c r="C476" s="636" t="s">
        <v>742</v>
      </c>
      <c r="D476" s="456" t="s">
        <v>1543</v>
      </c>
    </row>
    <row r="477" spans="1:4" x14ac:dyDescent="0.25">
      <c r="A477" s="521">
        <v>476</v>
      </c>
      <c r="B477" s="636" t="s">
        <v>2466</v>
      </c>
      <c r="C477" s="636" t="s">
        <v>743</v>
      </c>
      <c r="D477" s="456" t="s">
        <v>1542</v>
      </c>
    </row>
    <row r="478" spans="1:4" x14ac:dyDescent="0.25">
      <c r="A478" s="521">
        <v>477</v>
      </c>
      <c r="B478" s="636" t="s">
        <v>2467</v>
      </c>
      <c r="C478" s="636" t="s">
        <v>744</v>
      </c>
      <c r="D478" s="456" t="s">
        <v>1546</v>
      </c>
    </row>
    <row r="479" spans="1:4" x14ac:dyDescent="0.25">
      <c r="A479" s="521">
        <v>478</v>
      </c>
      <c r="B479" s="636" t="s">
        <v>2468</v>
      </c>
      <c r="C479" s="636" t="s">
        <v>745</v>
      </c>
      <c r="D479" s="456" t="s">
        <v>1544</v>
      </c>
    </row>
    <row r="480" spans="1:4" x14ac:dyDescent="0.25">
      <c r="A480" s="521">
        <v>479</v>
      </c>
      <c r="B480" s="636" t="s">
        <v>2469</v>
      </c>
      <c r="C480" s="636" t="s">
        <v>746</v>
      </c>
      <c r="D480" s="456" t="s">
        <v>1545</v>
      </c>
    </row>
    <row r="481" spans="1:4" x14ac:dyDescent="0.25">
      <c r="A481" s="521">
        <v>480</v>
      </c>
      <c r="B481" s="636" t="s">
        <v>2470</v>
      </c>
      <c r="C481" s="636" t="s">
        <v>747</v>
      </c>
      <c r="D481" s="456" t="s">
        <v>1501</v>
      </c>
    </row>
    <row r="482" spans="1:4" x14ac:dyDescent="0.25">
      <c r="A482" s="521">
        <v>481</v>
      </c>
      <c r="B482" s="636" t="s">
        <v>2471</v>
      </c>
      <c r="C482" s="636" t="s">
        <v>1876</v>
      </c>
      <c r="D482" s="456" t="s">
        <v>1502</v>
      </c>
    </row>
    <row r="483" spans="1:4" x14ac:dyDescent="0.25">
      <c r="A483" s="521">
        <v>482</v>
      </c>
      <c r="B483" s="636" t="s">
        <v>2472</v>
      </c>
      <c r="C483" s="636" t="s">
        <v>748</v>
      </c>
      <c r="D483" s="456" t="s">
        <v>1503</v>
      </c>
    </row>
    <row r="484" spans="1:4" x14ac:dyDescent="0.25">
      <c r="A484" s="521">
        <v>483</v>
      </c>
      <c r="B484" s="636" t="s">
        <v>2473</v>
      </c>
      <c r="C484" s="636" t="s">
        <v>749</v>
      </c>
      <c r="D484" s="456" t="s">
        <v>1504</v>
      </c>
    </row>
    <row r="485" spans="1:4" x14ac:dyDescent="0.25">
      <c r="A485" s="521">
        <v>484</v>
      </c>
      <c r="B485" s="636" t="s">
        <v>2474</v>
      </c>
      <c r="C485" s="636" t="s">
        <v>750</v>
      </c>
      <c r="D485" s="456" t="s">
        <v>1547</v>
      </c>
    </row>
    <row r="486" spans="1:4" x14ac:dyDescent="0.25">
      <c r="A486" s="521">
        <v>485</v>
      </c>
      <c r="B486" s="636" t="s">
        <v>2475</v>
      </c>
      <c r="C486" s="636" t="s">
        <v>751</v>
      </c>
      <c r="D486" s="456" t="s">
        <v>1505</v>
      </c>
    </row>
    <row r="487" spans="1:4" x14ac:dyDescent="0.25">
      <c r="A487" s="521">
        <v>486</v>
      </c>
      <c r="B487" s="636" t="s">
        <v>2476</v>
      </c>
      <c r="C487" s="636" t="s">
        <v>752</v>
      </c>
      <c r="D487" s="456" t="s">
        <v>1506</v>
      </c>
    </row>
    <row r="488" spans="1:4" x14ac:dyDescent="0.25">
      <c r="A488" s="521">
        <v>487</v>
      </c>
      <c r="B488" s="636" t="s">
        <v>2477</v>
      </c>
      <c r="C488" s="636" t="s">
        <v>753</v>
      </c>
      <c r="D488" s="456" t="s">
        <v>1507</v>
      </c>
    </row>
    <row r="489" spans="1:4" x14ac:dyDescent="0.25">
      <c r="A489" s="521">
        <v>488</v>
      </c>
      <c r="B489" s="636" t="s">
        <v>2478</v>
      </c>
      <c r="C489" s="636" t="s">
        <v>754</v>
      </c>
      <c r="D489" s="456" t="s">
        <v>1508</v>
      </c>
    </row>
    <row r="490" spans="1:4" x14ac:dyDescent="0.25">
      <c r="A490" s="521">
        <v>489</v>
      </c>
      <c r="B490" s="636" t="s">
        <v>2479</v>
      </c>
      <c r="C490" s="636" t="s">
        <v>755</v>
      </c>
      <c r="D490" s="456" t="s">
        <v>1509</v>
      </c>
    </row>
    <row r="491" spans="1:4" x14ac:dyDescent="0.25">
      <c r="A491" s="521">
        <v>490</v>
      </c>
      <c r="B491" s="636" t="s">
        <v>2480</v>
      </c>
      <c r="C491" s="636" t="s">
        <v>756</v>
      </c>
      <c r="D491" s="456" t="s">
        <v>1510</v>
      </c>
    </row>
    <row r="492" spans="1:4" x14ac:dyDescent="0.25">
      <c r="A492" s="521">
        <v>491</v>
      </c>
      <c r="B492" s="636" t="s">
        <v>2481</v>
      </c>
      <c r="C492" s="636" t="s">
        <v>757</v>
      </c>
      <c r="D492" s="456" t="s">
        <v>1511</v>
      </c>
    </row>
    <row r="493" spans="1:4" x14ac:dyDescent="0.25">
      <c r="A493" s="521">
        <v>492</v>
      </c>
      <c r="B493" s="636" t="s">
        <v>2482</v>
      </c>
      <c r="C493" s="636" t="s">
        <v>758</v>
      </c>
      <c r="D493" s="456" t="s">
        <v>1512</v>
      </c>
    </row>
    <row r="494" spans="1:4" x14ac:dyDescent="0.25">
      <c r="A494" s="521">
        <v>493</v>
      </c>
      <c r="B494" s="636" t="s">
        <v>2483</v>
      </c>
      <c r="C494" s="636" t="s">
        <v>759</v>
      </c>
      <c r="D494" s="456" t="s">
        <v>1513</v>
      </c>
    </row>
    <row r="495" spans="1:4" x14ac:dyDescent="0.25">
      <c r="A495" s="521">
        <v>494</v>
      </c>
      <c r="B495" s="636" t="s">
        <v>2484</v>
      </c>
      <c r="C495" s="636" t="s">
        <v>760</v>
      </c>
      <c r="D495" s="456" t="s">
        <v>1514</v>
      </c>
    </row>
    <row r="496" spans="1:4" ht="25.5" x14ac:dyDescent="0.25">
      <c r="A496" s="521">
        <v>495</v>
      </c>
      <c r="B496" s="636" t="s">
        <v>2485</v>
      </c>
      <c r="C496" s="636" t="s">
        <v>761</v>
      </c>
      <c r="D496" s="456" t="s">
        <v>1515</v>
      </c>
    </row>
    <row r="497" spans="1:4" ht="25.5" x14ac:dyDescent="0.25">
      <c r="A497" s="521">
        <v>496</v>
      </c>
      <c r="B497" s="636" t="s">
        <v>2486</v>
      </c>
      <c r="C497" s="636" t="s">
        <v>762</v>
      </c>
      <c r="D497" s="456" t="s">
        <v>1516</v>
      </c>
    </row>
    <row r="498" spans="1:4" x14ac:dyDescent="0.25">
      <c r="A498" s="521">
        <v>497</v>
      </c>
      <c r="B498" s="636" t="s">
        <v>2487</v>
      </c>
      <c r="C498" s="636" t="s">
        <v>763</v>
      </c>
      <c r="D498" s="456" t="s">
        <v>1517</v>
      </c>
    </row>
    <row r="499" spans="1:4" x14ac:dyDescent="0.25">
      <c r="A499" s="521">
        <v>498</v>
      </c>
      <c r="B499" s="636" t="s">
        <v>2488</v>
      </c>
      <c r="C499" s="636" t="s">
        <v>764</v>
      </c>
      <c r="D499" s="456" t="s">
        <v>1518</v>
      </c>
    </row>
    <row r="500" spans="1:4" x14ac:dyDescent="0.25">
      <c r="A500" s="521">
        <v>499</v>
      </c>
      <c r="B500" s="636" t="s">
        <v>2489</v>
      </c>
      <c r="C500" s="636" t="s">
        <v>765</v>
      </c>
      <c r="D500" s="456" t="s">
        <v>1519</v>
      </c>
    </row>
    <row r="501" spans="1:4" x14ac:dyDescent="0.25">
      <c r="A501" s="521">
        <v>500</v>
      </c>
      <c r="B501" s="636" t="s">
        <v>2490</v>
      </c>
      <c r="C501" s="636" t="s">
        <v>766</v>
      </c>
      <c r="D501" s="456" t="s">
        <v>1520</v>
      </c>
    </row>
    <row r="502" spans="1:4" ht="25.5" x14ac:dyDescent="0.25">
      <c r="A502" s="521">
        <v>501</v>
      </c>
      <c r="B502" s="636" t="s">
        <v>2491</v>
      </c>
      <c r="C502" s="636" t="s">
        <v>767</v>
      </c>
      <c r="D502" s="456" t="s">
        <v>1521</v>
      </c>
    </row>
    <row r="503" spans="1:4" x14ac:dyDescent="0.25">
      <c r="A503" s="521">
        <v>502</v>
      </c>
      <c r="B503" s="636" t="s">
        <v>2492</v>
      </c>
      <c r="C503" s="636" t="s">
        <v>768</v>
      </c>
      <c r="D503" s="456" t="s">
        <v>1522</v>
      </c>
    </row>
    <row r="504" spans="1:4" x14ac:dyDescent="0.25">
      <c r="A504" s="521">
        <v>503</v>
      </c>
      <c r="B504" s="503" t="s">
        <v>2493</v>
      </c>
      <c r="C504" s="503" t="s">
        <v>791</v>
      </c>
      <c r="D504" s="456" t="s">
        <v>1574</v>
      </c>
    </row>
    <row r="505" spans="1:4" ht="30" x14ac:dyDescent="0.25">
      <c r="A505" s="521">
        <v>504</v>
      </c>
      <c r="B505" s="502" t="s">
        <v>2494</v>
      </c>
      <c r="C505" s="502" t="s">
        <v>770</v>
      </c>
      <c r="D505" s="456" t="s">
        <v>1523</v>
      </c>
    </row>
    <row r="506" spans="1:4" ht="22.5" x14ac:dyDescent="0.25">
      <c r="A506" s="521">
        <v>505</v>
      </c>
      <c r="B506" s="620" t="s">
        <v>2495</v>
      </c>
      <c r="C506" s="620" t="s">
        <v>710</v>
      </c>
      <c r="D506" s="456" t="s">
        <v>1526</v>
      </c>
    </row>
    <row r="507" spans="1:4" x14ac:dyDescent="0.25">
      <c r="A507" s="521">
        <v>506</v>
      </c>
      <c r="B507" s="614" t="s">
        <v>2496</v>
      </c>
      <c r="C507" s="614" t="s">
        <v>709</v>
      </c>
      <c r="D507" s="456" t="s">
        <v>1555</v>
      </c>
    </row>
    <row r="508" spans="1:4" ht="30" x14ac:dyDescent="0.25">
      <c r="A508" s="521">
        <v>507</v>
      </c>
      <c r="B508" s="502" t="s">
        <v>2497</v>
      </c>
      <c r="C508" s="502" t="s">
        <v>772</v>
      </c>
      <c r="D508" s="456" t="s">
        <v>1524</v>
      </c>
    </row>
    <row r="509" spans="1:4" ht="30" x14ac:dyDescent="0.25">
      <c r="A509" s="521">
        <v>508</v>
      </c>
      <c r="B509" s="502" t="s">
        <v>2498</v>
      </c>
      <c r="C509" s="502" t="s">
        <v>775</v>
      </c>
      <c r="D509" s="456" t="s">
        <v>1527</v>
      </c>
    </row>
    <row r="510" spans="1:4" x14ac:dyDescent="0.25">
      <c r="A510" s="521">
        <v>509</v>
      </c>
      <c r="B510" s="503" t="s">
        <v>2499</v>
      </c>
      <c r="C510" s="503" t="s">
        <v>776</v>
      </c>
      <c r="D510" s="456" t="s">
        <v>1528</v>
      </c>
    </row>
    <row r="511" spans="1:4" x14ac:dyDescent="0.25">
      <c r="A511" s="521">
        <v>510</v>
      </c>
      <c r="B511" s="614" t="s">
        <v>2500</v>
      </c>
      <c r="C511" s="614" t="s">
        <v>992</v>
      </c>
      <c r="D511" s="456" t="s">
        <v>1529</v>
      </c>
    </row>
    <row r="512" spans="1:4" ht="30" x14ac:dyDescent="0.25">
      <c r="A512" s="521">
        <v>511</v>
      </c>
      <c r="B512" s="502" t="s">
        <v>2501</v>
      </c>
      <c r="C512" s="502" t="s">
        <v>777</v>
      </c>
      <c r="D512" s="456" t="s">
        <v>1531</v>
      </c>
    </row>
    <row r="513" spans="1:4" ht="22.5" x14ac:dyDescent="0.25">
      <c r="A513" s="521">
        <v>512</v>
      </c>
      <c r="B513" s="505" t="s">
        <v>2502</v>
      </c>
      <c r="C513" s="505" t="s">
        <v>687</v>
      </c>
      <c r="D513" s="456" t="s">
        <v>1533</v>
      </c>
    </row>
    <row r="514" spans="1:4" x14ac:dyDescent="0.25">
      <c r="A514" s="521">
        <v>513</v>
      </c>
      <c r="B514" s="636" t="s">
        <v>2450</v>
      </c>
      <c r="C514" s="636" t="s">
        <v>778</v>
      </c>
      <c r="D514" s="456" t="s">
        <v>1540</v>
      </c>
    </row>
    <row r="515" spans="1:4" ht="30" x14ac:dyDescent="0.25">
      <c r="A515" s="521">
        <v>514</v>
      </c>
      <c r="B515" s="502" t="s">
        <v>2503</v>
      </c>
      <c r="C515" s="502" t="s">
        <v>779</v>
      </c>
      <c r="D515" s="456" t="s">
        <v>1548</v>
      </c>
    </row>
    <row r="516" spans="1:4" x14ac:dyDescent="0.25">
      <c r="A516" s="521">
        <v>515</v>
      </c>
      <c r="B516" s="503" t="s">
        <v>2504</v>
      </c>
      <c r="C516" s="503" t="s">
        <v>780</v>
      </c>
      <c r="D516" s="456" t="s">
        <v>1552</v>
      </c>
    </row>
    <row r="517" spans="1:4" ht="22.5" x14ac:dyDescent="0.25">
      <c r="A517" s="521">
        <v>516</v>
      </c>
      <c r="B517" s="620" t="s">
        <v>2505</v>
      </c>
      <c r="C517" s="620" t="s">
        <v>781</v>
      </c>
      <c r="D517" s="456" t="s">
        <v>1553</v>
      </c>
    </row>
    <row r="518" spans="1:4" x14ac:dyDescent="0.25">
      <c r="A518" s="521">
        <v>517</v>
      </c>
      <c r="B518" s="614" t="s">
        <v>2506</v>
      </c>
      <c r="C518" s="614" t="s">
        <v>994</v>
      </c>
      <c r="D518" s="456" t="s">
        <v>1549</v>
      </c>
    </row>
    <row r="519" spans="1:4" x14ac:dyDescent="0.25">
      <c r="A519" s="521">
        <v>518</v>
      </c>
      <c r="B519" s="614" t="s">
        <v>2507</v>
      </c>
      <c r="C519" s="614" t="s">
        <v>993</v>
      </c>
      <c r="D519" s="456" t="s">
        <v>1550</v>
      </c>
    </row>
    <row r="520" spans="1:4" ht="30" x14ac:dyDescent="0.25">
      <c r="A520" s="521">
        <v>519</v>
      </c>
      <c r="B520" s="502" t="s">
        <v>2508</v>
      </c>
      <c r="C520" s="502" t="s">
        <v>782</v>
      </c>
      <c r="D520" s="456" t="s">
        <v>1551</v>
      </c>
    </row>
    <row r="521" spans="1:4" x14ac:dyDescent="0.25">
      <c r="A521" s="521">
        <v>520</v>
      </c>
      <c r="B521" s="614" t="s">
        <v>2509</v>
      </c>
      <c r="C521" s="614" t="s">
        <v>995</v>
      </c>
      <c r="D521" s="456" t="s">
        <v>1554</v>
      </c>
    </row>
    <row r="522" spans="1:4" ht="30" x14ac:dyDescent="0.25">
      <c r="A522" s="521">
        <v>521</v>
      </c>
      <c r="B522" s="502" t="s">
        <v>2510</v>
      </c>
      <c r="C522" s="502" t="s">
        <v>788</v>
      </c>
      <c r="D522" s="456" t="s">
        <v>1557</v>
      </c>
    </row>
    <row r="523" spans="1:4" x14ac:dyDescent="0.25">
      <c r="A523" s="521">
        <v>522</v>
      </c>
      <c r="B523" s="503" t="s">
        <v>2511</v>
      </c>
      <c r="C523" s="503" t="s">
        <v>789</v>
      </c>
      <c r="D523" s="456" t="s">
        <v>1558</v>
      </c>
    </row>
    <row r="524" spans="1:4" x14ac:dyDescent="0.25">
      <c r="A524" s="521">
        <v>523</v>
      </c>
      <c r="B524" s="636" t="s">
        <v>2512</v>
      </c>
      <c r="C524" s="636" t="s">
        <v>783</v>
      </c>
      <c r="D524" s="456" t="s">
        <v>1560</v>
      </c>
    </row>
    <row r="525" spans="1:4" x14ac:dyDescent="0.25">
      <c r="A525" s="521">
        <v>524</v>
      </c>
      <c r="B525" s="636" t="s">
        <v>2513</v>
      </c>
      <c r="C525" s="636" t="s">
        <v>784</v>
      </c>
      <c r="D525" s="456" t="s">
        <v>1561</v>
      </c>
    </row>
    <row r="526" spans="1:4" x14ac:dyDescent="0.25">
      <c r="A526" s="521">
        <v>525</v>
      </c>
      <c r="B526" s="636" t="s">
        <v>2514</v>
      </c>
      <c r="C526" s="636" t="s">
        <v>785</v>
      </c>
      <c r="D526" s="456" t="s">
        <v>1562</v>
      </c>
    </row>
    <row r="527" spans="1:4" x14ac:dyDescent="0.25">
      <c r="A527" s="521">
        <v>526</v>
      </c>
      <c r="B527" s="636" t="s">
        <v>2515</v>
      </c>
      <c r="C527" s="636" t="s">
        <v>786</v>
      </c>
      <c r="D527" s="456" t="s">
        <v>1563</v>
      </c>
    </row>
    <row r="528" spans="1:4" ht="30" x14ac:dyDescent="0.25">
      <c r="A528" s="521">
        <v>527</v>
      </c>
      <c r="B528" s="502" t="s">
        <v>2516</v>
      </c>
      <c r="C528" s="502" t="s">
        <v>693</v>
      </c>
      <c r="D528" s="456" t="s">
        <v>1565</v>
      </c>
    </row>
    <row r="529" spans="1:4" x14ac:dyDescent="0.25">
      <c r="A529" s="521">
        <v>528</v>
      </c>
      <c r="B529" s="503" t="s">
        <v>2517</v>
      </c>
      <c r="C529" s="503" t="s">
        <v>787</v>
      </c>
      <c r="D529" s="456" t="s">
        <v>1568</v>
      </c>
    </row>
    <row r="530" spans="1:4" ht="15.75" thickBot="1" x14ac:dyDescent="0.3">
      <c r="A530" s="521">
        <v>529</v>
      </c>
      <c r="B530" s="614" t="s">
        <v>2518</v>
      </c>
      <c r="C530" s="614" t="s">
        <v>790</v>
      </c>
      <c r="D530" s="456" t="s">
        <v>1573</v>
      </c>
    </row>
    <row r="531" spans="1:4" ht="25.5" x14ac:dyDescent="0.25">
      <c r="A531" s="521">
        <v>530</v>
      </c>
      <c r="B531" s="507" t="s">
        <v>1057</v>
      </c>
      <c r="C531" s="507" t="s">
        <v>1057</v>
      </c>
      <c r="D531" s="456" t="s">
        <v>1580</v>
      </c>
    </row>
    <row r="532" spans="1:4" ht="18" x14ac:dyDescent="0.25">
      <c r="A532" s="521">
        <v>531</v>
      </c>
      <c r="B532" s="508" t="s">
        <v>2519</v>
      </c>
      <c r="C532" s="508" t="s">
        <v>1058</v>
      </c>
      <c r="D532" s="456" t="s">
        <v>1581</v>
      </c>
    </row>
    <row r="533" spans="1:4" ht="16.5" thickBot="1" x14ac:dyDescent="0.3">
      <c r="A533" s="521">
        <v>532</v>
      </c>
      <c r="B533" s="323" t="s">
        <v>2520</v>
      </c>
      <c r="C533" s="323" t="s">
        <v>1059</v>
      </c>
      <c r="D533" s="456" t="s">
        <v>1582</v>
      </c>
    </row>
    <row r="534" spans="1:4" ht="25.5" x14ac:dyDescent="0.25">
      <c r="A534" s="521">
        <v>533</v>
      </c>
      <c r="B534" s="507" t="s">
        <v>1047</v>
      </c>
      <c r="C534" s="507" t="s">
        <v>1047</v>
      </c>
      <c r="D534" s="456" t="s">
        <v>1583</v>
      </c>
    </row>
    <row r="535" spans="1:4" ht="36" x14ac:dyDescent="0.25">
      <c r="A535" s="521">
        <v>534</v>
      </c>
      <c r="B535" s="472" t="s">
        <v>2521</v>
      </c>
      <c r="C535" s="472" t="s">
        <v>1048</v>
      </c>
      <c r="D535" s="456" t="s">
        <v>1587</v>
      </c>
    </row>
    <row r="536" spans="1:4" ht="15.75" x14ac:dyDescent="0.25">
      <c r="A536" s="521">
        <v>535</v>
      </c>
      <c r="B536" s="509" t="s">
        <v>2522</v>
      </c>
      <c r="C536" s="509" t="s">
        <v>1046</v>
      </c>
      <c r="D536" s="456" t="s">
        <v>1588</v>
      </c>
    </row>
    <row r="537" spans="1:4" ht="30" x14ac:dyDescent="0.25">
      <c r="A537" s="521">
        <v>536</v>
      </c>
      <c r="B537" s="510" t="s">
        <v>2523</v>
      </c>
      <c r="C537" s="510" t="s">
        <v>1049</v>
      </c>
      <c r="D537" s="456" t="s">
        <v>1589</v>
      </c>
    </row>
    <row r="538" spans="1:4" ht="33.75" x14ac:dyDescent="0.25">
      <c r="A538" s="521">
        <v>537</v>
      </c>
      <c r="B538" s="486" t="s">
        <v>2524</v>
      </c>
      <c r="C538" s="486" t="s">
        <v>1050</v>
      </c>
      <c r="D538" s="456" t="s">
        <v>1590</v>
      </c>
    </row>
    <row r="539" spans="1:4" x14ac:dyDescent="0.25">
      <c r="A539" s="521">
        <v>538</v>
      </c>
      <c r="B539" s="446" t="s">
        <v>2525</v>
      </c>
      <c r="C539" s="446" t="s">
        <v>1051</v>
      </c>
      <c r="D539" s="456" t="s">
        <v>1591</v>
      </c>
    </row>
    <row r="540" spans="1:4" x14ac:dyDescent="0.25">
      <c r="A540" s="521">
        <v>539</v>
      </c>
      <c r="B540" s="446" t="s">
        <v>2526</v>
      </c>
      <c r="C540" s="446" t="s">
        <v>1052</v>
      </c>
      <c r="D540" s="456" t="s">
        <v>1592</v>
      </c>
    </row>
    <row r="541" spans="1:4" ht="31.5" x14ac:dyDescent="0.25">
      <c r="A541" s="521">
        <v>540</v>
      </c>
      <c r="B541" s="509" t="s">
        <v>2527</v>
      </c>
      <c r="C541" s="509" t="s">
        <v>1053</v>
      </c>
      <c r="D541" s="456" t="s">
        <v>1593</v>
      </c>
    </row>
    <row r="542" spans="1:4" ht="60" x14ac:dyDescent="0.25">
      <c r="A542" s="521">
        <v>541</v>
      </c>
      <c r="B542" s="637" t="s">
        <v>2528</v>
      </c>
      <c r="C542" s="637" t="s">
        <v>1054</v>
      </c>
      <c r="D542" s="456" t="s">
        <v>1594</v>
      </c>
    </row>
    <row r="543" spans="1:4" x14ac:dyDescent="0.2">
      <c r="A543" s="521">
        <v>542</v>
      </c>
      <c r="B543" s="511" t="s">
        <v>2529</v>
      </c>
      <c r="C543" s="511" t="s">
        <v>0</v>
      </c>
      <c r="D543" s="456" t="s">
        <v>1595</v>
      </c>
    </row>
    <row r="544" spans="1:4" x14ac:dyDescent="0.2">
      <c r="A544" s="521">
        <v>543</v>
      </c>
      <c r="B544" s="511" t="s">
        <v>2530</v>
      </c>
      <c r="C544" s="511" t="s">
        <v>1</v>
      </c>
      <c r="D544" s="456" t="s">
        <v>1596</v>
      </c>
    </row>
    <row r="545" spans="1:4" x14ac:dyDescent="0.2">
      <c r="A545" s="521">
        <v>544</v>
      </c>
      <c r="B545" s="511" t="s">
        <v>2531</v>
      </c>
      <c r="C545" s="511" t="s">
        <v>2</v>
      </c>
      <c r="D545" s="456" t="s">
        <v>1597</v>
      </c>
    </row>
    <row r="546" spans="1:4" x14ac:dyDescent="0.2">
      <c r="A546" s="521">
        <v>545</v>
      </c>
      <c r="B546" s="512" t="s">
        <v>202</v>
      </c>
      <c r="C546" s="512" t="s">
        <v>202</v>
      </c>
      <c r="D546" s="456" t="s">
        <v>1598</v>
      </c>
    </row>
    <row r="547" spans="1:4" x14ac:dyDescent="0.2">
      <c r="A547" s="521">
        <v>546</v>
      </c>
      <c r="B547" s="512" t="s">
        <v>2532</v>
      </c>
      <c r="C547" s="512" t="s">
        <v>850</v>
      </c>
      <c r="D547" s="456" t="s">
        <v>1599</v>
      </c>
    </row>
    <row r="548" spans="1:4" x14ac:dyDescent="0.2">
      <c r="A548" s="521">
        <v>547</v>
      </c>
      <c r="B548" s="512" t="s">
        <v>2533</v>
      </c>
      <c r="C548" s="512" t="s">
        <v>851</v>
      </c>
      <c r="D548" s="456" t="s">
        <v>1600</v>
      </c>
    </row>
    <row r="549" spans="1:4" x14ac:dyDescent="0.2">
      <c r="A549" s="521">
        <v>548</v>
      </c>
      <c r="B549" s="512" t="s">
        <v>2534</v>
      </c>
      <c r="C549" s="512" t="s">
        <v>276</v>
      </c>
      <c r="D549" s="456" t="s">
        <v>1601</v>
      </c>
    </row>
    <row r="550" spans="1:4" x14ac:dyDescent="0.2">
      <c r="A550" s="521">
        <v>549</v>
      </c>
      <c r="B550" s="512" t="s">
        <v>2535</v>
      </c>
      <c r="C550" s="512" t="s">
        <v>278</v>
      </c>
      <c r="D550" s="456" t="s">
        <v>1602</v>
      </c>
    </row>
    <row r="551" spans="1:4" x14ac:dyDescent="0.2">
      <c r="A551" s="521">
        <v>550</v>
      </c>
      <c r="B551" s="512" t="s">
        <v>2536</v>
      </c>
      <c r="C551" s="512" t="s">
        <v>277</v>
      </c>
      <c r="D551" s="456" t="s">
        <v>1603</v>
      </c>
    </row>
    <row r="552" spans="1:4" x14ac:dyDescent="0.2">
      <c r="A552" s="521">
        <v>551</v>
      </c>
      <c r="B552" s="512" t="s">
        <v>2537</v>
      </c>
      <c r="C552" s="512" t="s">
        <v>852</v>
      </c>
      <c r="D552" s="456" t="s">
        <v>1604</v>
      </c>
    </row>
    <row r="553" spans="1:4" x14ac:dyDescent="0.2">
      <c r="A553" s="521">
        <v>552</v>
      </c>
      <c r="B553" s="512" t="s">
        <v>2538</v>
      </c>
      <c r="C553" s="512" t="s">
        <v>1024</v>
      </c>
      <c r="D553" s="456" t="s">
        <v>1605</v>
      </c>
    </row>
    <row r="554" spans="1:4" x14ac:dyDescent="0.2">
      <c r="A554" s="521">
        <v>553</v>
      </c>
      <c r="B554" s="512" t="s">
        <v>127</v>
      </c>
      <c r="C554" s="512" t="s">
        <v>127</v>
      </c>
      <c r="D554" s="456" t="s">
        <v>1834</v>
      </c>
    </row>
    <row r="555" spans="1:4" x14ac:dyDescent="0.2">
      <c r="A555" s="521">
        <v>554</v>
      </c>
      <c r="B555" s="512" t="s">
        <v>2539</v>
      </c>
      <c r="C555" s="512" t="s">
        <v>128</v>
      </c>
      <c r="D555" s="456" t="s">
        <v>1835</v>
      </c>
    </row>
    <row r="556" spans="1:4" x14ac:dyDescent="0.2">
      <c r="A556" s="521">
        <v>555</v>
      </c>
      <c r="B556" s="512" t="s">
        <v>129</v>
      </c>
      <c r="C556" s="512" t="s">
        <v>129</v>
      </c>
      <c r="D556" s="456" t="s">
        <v>1836</v>
      </c>
    </row>
    <row r="557" spans="1:4" x14ac:dyDescent="0.2">
      <c r="A557" s="521">
        <v>556</v>
      </c>
      <c r="B557" s="512" t="s">
        <v>2540</v>
      </c>
      <c r="C557" s="512" t="s">
        <v>130</v>
      </c>
      <c r="D557" s="456" t="s">
        <v>1838</v>
      </c>
    </row>
    <row r="558" spans="1:4" x14ac:dyDescent="0.2">
      <c r="A558" s="521">
        <v>557</v>
      </c>
      <c r="B558" s="513" t="s">
        <v>2541</v>
      </c>
      <c r="C558" s="513" t="s">
        <v>456</v>
      </c>
      <c r="D558" s="456" t="s">
        <v>1837</v>
      </c>
    </row>
    <row r="559" spans="1:4" x14ac:dyDescent="0.2">
      <c r="A559" s="521">
        <v>558</v>
      </c>
      <c r="B559" s="512" t="s">
        <v>2542</v>
      </c>
      <c r="C559" s="512" t="s">
        <v>131</v>
      </c>
      <c r="D559" s="456" t="s">
        <v>1839</v>
      </c>
    </row>
    <row r="560" spans="1:4" x14ac:dyDescent="0.2">
      <c r="A560" s="521">
        <v>559</v>
      </c>
      <c r="B560" s="512" t="s">
        <v>2543</v>
      </c>
      <c r="C560" s="512" t="s">
        <v>132</v>
      </c>
      <c r="D560" s="456" t="s">
        <v>1840</v>
      </c>
    </row>
    <row r="561" spans="1:4" x14ac:dyDescent="0.2">
      <c r="A561" s="521">
        <v>560</v>
      </c>
      <c r="B561" s="512" t="s">
        <v>133</v>
      </c>
      <c r="C561" s="512" t="s">
        <v>133</v>
      </c>
      <c r="D561" s="456" t="s">
        <v>1841</v>
      </c>
    </row>
    <row r="562" spans="1:4" x14ac:dyDescent="0.2">
      <c r="A562" s="521">
        <v>561</v>
      </c>
      <c r="B562" s="512" t="s">
        <v>2544</v>
      </c>
      <c r="C562" s="512" t="s">
        <v>134</v>
      </c>
      <c r="D562" s="456" t="s">
        <v>1842</v>
      </c>
    </row>
    <row r="563" spans="1:4" x14ac:dyDescent="0.2">
      <c r="A563" s="521">
        <v>562</v>
      </c>
      <c r="B563" s="512" t="s">
        <v>2545</v>
      </c>
      <c r="C563" s="512" t="s">
        <v>135</v>
      </c>
      <c r="D563" s="456" t="s">
        <v>1843</v>
      </c>
    </row>
    <row r="564" spans="1:4" x14ac:dyDescent="0.2">
      <c r="A564" s="521">
        <v>563</v>
      </c>
      <c r="B564" s="512" t="s">
        <v>2546</v>
      </c>
      <c r="C564" s="512" t="s">
        <v>136</v>
      </c>
      <c r="D564" s="456" t="s">
        <v>1844</v>
      </c>
    </row>
    <row r="565" spans="1:4" x14ac:dyDescent="0.2">
      <c r="A565" s="521">
        <v>564</v>
      </c>
      <c r="B565" s="512" t="s">
        <v>2547</v>
      </c>
      <c r="C565" s="512" t="s">
        <v>137</v>
      </c>
      <c r="D565" s="456" t="s">
        <v>1845</v>
      </c>
    </row>
    <row r="566" spans="1:4" x14ac:dyDescent="0.2">
      <c r="A566" s="521">
        <v>565</v>
      </c>
      <c r="B566" s="512" t="s">
        <v>2548</v>
      </c>
      <c r="C566" s="512" t="s">
        <v>138</v>
      </c>
      <c r="D566" s="456" t="s">
        <v>1846</v>
      </c>
    </row>
    <row r="567" spans="1:4" x14ac:dyDescent="0.2">
      <c r="A567" s="521">
        <v>566</v>
      </c>
      <c r="B567" s="512" t="s">
        <v>2549</v>
      </c>
      <c r="C567" s="512" t="s">
        <v>139</v>
      </c>
      <c r="D567" s="456" t="s">
        <v>1847</v>
      </c>
    </row>
    <row r="568" spans="1:4" x14ac:dyDescent="0.2">
      <c r="A568" s="521">
        <v>567</v>
      </c>
      <c r="B568" s="512" t="s">
        <v>2550</v>
      </c>
      <c r="C568" s="512" t="s">
        <v>140</v>
      </c>
      <c r="D568" s="456" t="s">
        <v>1848</v>
      </c>
    </row>
    <row r="569" spans="1:4" x14ac:dyDescent="0.2">
      <c r="A569" s="521">
        <v>568</v>
      </c>
      <c r="B569" s="512" t="s">
        <v>2551</v>
      </c>
      <c r="C569" s="512" t="s">
        <v>141</v>
      </c>
      <c r="D569" s="456" t="s">
        <v>1849</v>
      </c>
    </row>
    <row r="570" spans="1:4" x14ac:dyDescent="0.2">
      <c r="A570" s="521">
        <v>569</v>
      </c>
      <c r="B570" s="512" t="s">
        <v>2552</v>
      </c>
      <c r="C570" s="512" t="s">
        <v>142</v>
      </c>
      <c r="D570" s="456" t="s">
        <v>1850</v>
      </c>
    </row>
    <row r="571" spans="1:4" x14ac:dyDescent="0.2">
      <c r="A571" s="521">
        <v>570</v>
      </c>
      <c r="B571" s="512" t="s">
        <v>143</v>
      </c>
      <c r="C571" s="512" t="s">
        <v>143</v>
      </c>
      <c r="D571" s="456" t="s">
        <v>1851</v>
      </c>
    </row>
    <row r="572" spans="1:4" x14ac:dyDescent="0.2">
      <c r="A572" s="521">
        <v>571</v>
      </c>
      <c r="B572" s="512" t="s">
        <v>2553</v>
      </c>
      <c r="C572" s="512" t="s">
        <v>144</v>
      </c>
      <c r="D572" s="456" t="s">
        <v>1852</v>
      </c>
    </row>
    <row r="573" spans="1:4" x14ac:dyDescent="0.2">
      <c r="A573" s="521">
        <v>572</v>
      </c>
      <c r="B573" s="512" t="s">
        <v>2554</v>
      </c>
      <c r="C573" s="512" t="s">
        <v>145</v>
      </c>
      <c r="D573" s="456" t="s">
        <v>1853</v>
      </c>
    </row>
    <row r="574" spans="1:4" x14ac:dyDescent="0.2">
      <c r="A574" s="521">
        <v>573</v>
      </c>
      <c r="B574" s="512" t="s">
        <v>146</v>
      </c>
      <c r="C574" s="512" t="s">
        <v>146</v>
      </c>
      <c r="D574" s="456" t="s">
        <v>1854</v>
      </c>
    </row>
    <row r="575" spans="1:4" x14ac:dyDescent="0.2">
      <c r="A575" s="521">
        <v>574</v>
      </c>
      <c r="B575" s="512" t="s">
        <v>2555</v>
      </c>
      <c r="C575" s="512" t="s">
        <v>147</v>
      </c>
      <c r="D575" s="456" t="s">
        <v>1855</v>
      </c>
    </row>
    <row r="576" spans="1:4" x14ac:dyDescent="0.2">
      <c r="A576" s="521">
        <v>575</v>
      </c>
      <c r="B576" s="512" t="s">
        <v>2556</v>
      </c>
      <c r="C576" s="512" t="s">
        <v>148</v>
      </c>
      <c r="D576" s="456" t="s">
        <v>1856</v>
      </c>
    </row>
    <row r="577" spans="1:4" x14ac:dyDescent="0.2">
      <c r="A577" s="521">
        <v>576</v>
      </c>
      <c r="B577" s="512" t="s">
        <v>2557</v>
      </c>
      <c r="C577" s="512" t="s">
        <v>149</v>
      </c>
      <c r="D577" s="456" t="s">
        <v>1857</v>
      </c>
    </row>
    <row r="578" spans="1:4" x14ac:dyDescent="0.2">
      <c r="A578" s="521">
        <v>577</v>
      </c>
      <c r="B578" s="512" t="s">
        <v>2558</v>
      </c>
      <c r="C578" s="512" t="s">
        <v>150</v>
      </c>
      <c r="D578" s="456" t="s">
        <v>1858</v>
      </c>
    </row>
    <row r="579" spans="1:4" x14ac:dyDescent="0.2">
      <c r="A579" s="521">
        <v>578</v>
      </c>
      <c r="B579" s="512" t="s">
        <v>2559</v>
      </c>
      <c r="C579" s="512" t="s">
        <v>151</v>
      </c>
      <c r="D579" s="456" t="s">
        <v>1859</v>
      </c>
    </row>
    <row r="580" spans="1:4" x14ac:dyDescent="0.2">
      <c r="A580" s="521">
        <v>579</v>
      </c>
      <c r="B580" s="512" t="s">
        <v>2560</v>
      </c>
      <c r="C580" s="512" t="s">
        <v>152</v>
      </c>
      <c r="D580" s="456" t="s">
        <v>1860</v>
      </c>
    </row>
    <row r="581" spans="1:4" x14ac:dyDescent="0.2">
      <c r="A581" s="521">
        <v>580</v>
      </c>
      <c r="B581" s="512" t="s">
        <v>153</v>
      </c>
      <c r="C581" s="512" t="s">
        <v>153</v>
      </c>
      <c r="D581" s="456" t="s">
        <v>1861</v>
      </c>
    </row>
    <row r="582" spans="1:4" x14ac:dyDescent="0.2">
      <c r="A582" s="521">
        <v>581</v>
      </c>
      <c r="B582" s="512" t="s">
        <v>2561</v>
      </c>
      <c r="C582" s="512" t="s">
        <v>154</v>
      </c>
      <c r="D582" s="456" t="s">
        <v>1862</v>
      </c>
    </row>
    <row r="583" spans="1:4" x14ac:dyDescent="0.2">
      <c r="A583" s="521">
        <v>582</v>
      </c>
      <c r="B583" s="512" t="s">
        <v>2562</v>
      </c>
      <c r="C583" s="512" t="s">
        <v>155</v>
      </c>
      <c r="D583" s="456" t="s">
        <v>1863</v>
      </c>
    </row>
    <row r="584" spans="1:4" x14ac:dyDescent="0.2">
      <c r="A584" s="521">
        <v>583</v>
      </c>
      <c r="B584" s="512" t="s">
        <v>2563</v>
      </c>
      <c r="C584" s="512" t="s">
        <v>156</v>
      </c>
      <c r="D584" s="456" t="s">
        <v>1864</v>
      </c>
    </row>
    <row r="585" spans="1:4" x14ac:dyDescent="0.2">
      <c r="A585" s="521">
        <v>584</v>
      </c>
      <c r="B585" s="515" t="s">
        <v>2564</v>
      </c>
      <c r="C585" s="515" t="s">
        <v>220</v>
      </c>
      <c r="D585" s="456" t="s">
        <v>1606</v>
      </c>
    </row>
    <row r="586" spans="1:4" x14ac:dyDescent="0.2">
      <c r="A586" s="521">
        <v>585</v>
      </c>
      <c r="B586" s="515" t="s">
        <v>2565</v>
      </c>
      <c r="C586" s="515" t="s">
        <v>222</v>
      </c>
      <c r="D586" s="456" t="s">
        <v>1607</v>
      </c>
    </row>
    <row r="587" spans="1:4" x14ac:dyDescent="0.2">
      <c r="A587" s="521">
        <v>586</v>
      </c>
      <c r="B587" s="515" t="s">
        <v>2566</v>
      </c>
      <c r="C587" s="515" t="s">
        <v>224</v>
      </c>
      <c r="D587" s="456" t="s">
        <v>1608</v>
      </c>
    </row>
    <row r="588" spans="1:4" x14ac:dyDescent="0.2">
      <c r="A588" s="521">
        <v>587</v>
      </c>
      <c r="B588" s="515" t="s">
        <v>2567</v>
      </c>
      <c r="C588" s="515" t="s">
        <v>226</v>
      </c>
      <c r="D588" s="456" t="s">
        <v>1609</v>
      </c>
    </row>
    <row r="589" spans="1:4" x14ac:dyDescent="0.2">
      <c r="A589" s="521">
        <v>588</v>
      </c>
      <c r="B589" s="515" t="s">
        <v>2568</v>
      </c>
      <c r="C589" s="515" t="s">
        <v>228</v>
      </c>
      <c r="D589" s="456" t="s">
        <v>1610</v>
      </c>
    </row>
    <row r="590" spans="1:4" x14ac:dyDescent="0.2">
      <c r="A590" s="521">
        <v>589</v>
      </c>
      <c r="B590" s="515" t="s">
        <v>2569</v>
      </c>
      <c r="C590" s="515" t="s">
        <v>230</v>
      </c>
      <c r="D590" s="456" t="s">
        <v>1611</v>
      </c>
    </row>
    <row r="591" spans="1:4" x14ac:dyDescent="0.2">
      <c r="A591" s="521">
        <v>590</v>
      </c>
      <c r="B591" s="515" t="s">
        <v>2570</v>
      </c>
      <c r="C591" s="515" t="s">
        <v>21</v>
      </c>
      <c r="D591" s="456" t="s">
        <v>1780</v>
      </c>
    </row>
    <row r="592" spans="1:4" x14ac:dyDescent="0.2">
      <c r="A592" s="521">
        <v>591</v>
      </c>
      <c r="B592" s="515" t="s">
        <v>2571</v>
      </c>
      <c r="C592" s="515" t="s">
        <v>243</v>
      </c>
      <c r="D592" s="456" t="s">
        <v>1612</v>
      </c>
    </row>
    <row r="593" spans="1:4" x14ac:dyDescent="0.2">
      <c r="A593" s="521">
        <v>592</v>
      </c>
      <c r="B593" s="515" t="s">
        <v>2572</v>
      </c>
      <c r="C593" s="515" t="s">
        <v>247</v>
      </c>
      <c r="D593" s="456" t="s">
        <v>1613</v>
      </c>
    </row>
    <row r="594" spans="1:4" x14ac:dyDescent="0.2">
      <c r="A594" s="521">
        <v>593</v>
      </c>
      <c r="B594" s="515" t="s">
        <v>2573</v>
      </c>
      <c r="C594" s="515" t="s">
        <v>251</v>
      </c>
      <c r="D594" s="456" t="s">
        <v>1614</v>
      </c>
    </row>
    <row r="595" spans="1:4" x14ac:dyDescent="0.2">
      <c r="A595" s="521">
        <v>594</v>
      </c>
      <c r="B595" s="515" t="s">
        <v>2574</v>
      </c>
      <c r="C595" s="515" t="s">
        <v>279</v>
      </c>
      <c r="D595" s="456" t="s">
        <v>1615</v>
      </c>
    </row>
    <row r="596" spans="1:4" x14ac:dyDescent="0.2">
      <c r="A596" s="521">
        <v>595</v>
      </c>
      <c r="B596" s="512" t="s">
        <v>280</v>
      </c>
      <c r="C596" s="512" t="s">
        <v>280</v>
      </c>
      <c r="D596" s="456" t="s">
        <v>1616</v>
      </c>
    </row>
    <row r="597" spans="1:4" x14ac:dyDescent="0.2">
      <c r="A597" s="521">
        <v>596</v>
      </c>
      <c r="B597" s="515" t="s">
        <v>285</v>
      </c>
      <c r="C597" s="515" t="s">
        <v>285</v>
      </c>
      <c r="D597" s="456" t="s">
        <v>1642</v>
      </c>
    </row>
    <row r="598" spans="1:4" x14ac:dyDescent="0.2">
      <c r="A598" s="521">
        <v>597</v>
      </c>
      <c r="B598" s="512" t="s">
        <v>286</v>
      </c>
      <c r="C598" s="512" t="s">
        <v>286</v>
      </c>
      <c r="D598" s="456" t="s">
        <v>1643</v>
      </c>
    </row>
    <row r="599" spans="1:4" x14ac:dyDescent="0.2">
      <c r="A599" s="521">
        <v>598</v>
      </c>
      <c r="B599" s="512" t="s">
        <v>2575</v>
      </c>
      <c r="C599" s="512" t="s">
        <v>289</v>
      </c>
      <c r="D599" s="456" t="s">
        <v>1639</v>
      </c>
    </row>
    <row r="600" spans="1:4" x14ac:dyDescent="0.2">
      <c r="A600" s="521">
        <v>599</v>
      </c>
      <c r="B600" s="512" t="s">
        <v>2576</v>
      </c>
      <c r="C600" s="512" t="s">
        <v>290</v>
      </c>
      <c r="D600" s="456" t="s">
        <v>1618</v>
      </c>
    </row>
    <row r="601" spans="1:4" x14ac:dyDescent="0.2">
      <c r="A601" s="521">
        <v>600</v>
      </c>
      <c r="B601" s="512" t="s">
        <v>2577</v>
      </c>
      <c r="C601" s="512" t="s">
        <v>291</v>
      </c>
      <c r="D601" s="456" t="s">
        <v>1619</v>
      </c>
    </row>
    <row r="602" spans="1:4" x14ac:dyDescent="0.2">
      <c r="A602" s="521">
        <v>601</v>
      </c>
      <c r="B602" s="512" t="s">
        <v>2578</v>
      </c>
      <c r="C602" s="512" t="s">
        <v>334</v>
      </c>
      <c r="D602" s="456" t="s">
        <v>1620</v>
      </c>
    </row>
    <row r="603" spans="1:4" x14ac:dyDescent="0.2">
      <c r="A603" s="521">
        <v>602</v>
      </c>
      <c r="B603" s="515" t="s">
        <v>2579</v>
      </c>
      <c r="C603" s="515" t="s">
        <v>405</v>
      </c>
      <c r="D603" s="456" t="s">
        <v>1621</v>
      </c>
    </row>
    <row r="604" spans="1:4" x14ac:dyDescent="0.2">
      <c r="A604" s="521">
        <v>603</v>
      </c>
      <c r="B604" s="515" t="s">
        <v>2580</v>
      </c>
      <c r="C604" s="515" t="s">
        <v>402</v>
      </c>
      <c r="D604" s="456" t="s">
        <v>1622</v>
      </c>
    </row>
    <row r="605" spans="1:4" x14ac:dyDescent="0.2">
      <c r="A605" s="521">
        <v>604</v>
      </c>
      <c r="B605" s="512" t="s">
        <v>2581</v>
      </c>
      <c r="C605" s="512" t="s">
        <v>403</v>
      </c>
      <c r="D605" s="456" t="s">
        <v>1623</v>
      </c>
    </row>
    <row r="606" spans="1:4" x14ac:dyDescent="0.25">
      <c r="A606" s="521">
        <v>605</v>
      </c>
      <c r="B606" s="514" t="s">
        <v>2582</v>
      </c>
      <c r="C606" s="514" t="s">
        <v>433</v>
      </c>
      <c r="D606" s="456" t="s">
        <v>1624</v>
      </c>
    </row>
    <row r="607" spans="1:4" x14ac:dyDescent="0.25">
      <c r="A607" s="521">
        <v>606</v>
      </c>
      <c r="B607" s="514" t="s">
        <v>2583</v>
      </c>
      <c r="C607" s="514" t="s">
        <v>1056</v>
      </c>
      <c r="D607" s="456" t="s">
        <v>1625</v>
      </c>
    </row>
    <row r="608" spans="1:4" x14ac:dyDescent="0.2">
      <c r="A608" s="521">
        <v>607</v>
      </c>
      <c r="B608" s="512" t="s">
        <v>2584</v>
      </c>
      <c r="C608" s="512" t="s">
        <v>623</v>
      </c>
      <c r="D608" s="456" t="s">
        <v>1626</v>
      </c>
    </row>
    <row r="609" spans="1:4" x14ac:dyDescent="0.2">
      <c r="A609" s="521">
        <v>608</v>
      </c>
      <c r="B609" s="512" t="s">
        <v>2585</v>
      </c>
      <c r="C609" s="512" t="s">
        <v>624</v>
      </c>
      <c r="D609" s="456" t="s">
        <v>1627</v>
      </c>
    </row>
    <row r="610" spans="1:4" x14ac:dyDescent="0.25">
      <c r="A610" s="521">
        <v>609</v>
      </c>
      <c r="B610" s="514" t="s">
        <v>2586</v>
      </c>
      <c r="C610" s="514" t="s">
        <v>1029</v>
      </c>
      <c r="D610" s="456" t="s">
        <v>1628</v>
      </c>
    </row>
    <row r="611" spans="1:4" x14ac:dyDescent="0.2">
      <c r="A611" s="521">
        <v>610</v>
      </c>
      <c r="B611" s="512" t="s">
        <v>2587</v>
      </c>
      <c r="C611" s="512" t="s">
        <v>801</v>
      </c>
      <c r="D611" s="456" t="s">
        <v>1629</v>
      </c>
    </row>
    <row r="612" spans="1:4" x14ac:dyDescent="0.25">
      <c r="A612" s="521">
        <v>611</v>
      </c>
      <c r="B612" s="514" t="s">
        <v>2588</v>
      </c>
      <c r="C612" s="514" t="s">
        <v>938</v>
      </c>
      <c r="D612" s="456" t="s">
        <v>1630</v>
      </c>
    </row>
    <row r="613" spans="1:4" x14ac:dyDescent="0.25">
      <c r="A613" s="521">
        <v>612</v>
      </c>
      <c r="B613" s="514" t="s">
        <v>2589</v>
      </c>
      <c r="C613" s="514" t="s">
        <v>961</v>
      </c>
      <c r="D613" s="456" t="s">
        <v>1631</v>
      </c>
    </row>
    <row r="614" spans="1:4" x14ac:dyDescent="0.2">
      <c r="A614" s="521">
        <v>613</v>
      </c>
      <c r="B614" s="515" t="s">
        <v>2590</v>
      </c>
      <c r="C614" s="515" t="s">
        <v>1013</v>
      </c>
      <c r="D614" s="456" t="s">
        <v>1632</v>
      </c>
    </row>
    <row r="615" spans="1:4" x14ac:dyDescent="0.2">
      <c r="A615" s="521">
        <v>614</v>
      </c>
      <c r="B615" s="516" t="s">
        <v>2591</v>
      </c>
      <c r="C615" s="516" t="s">
        <v>816</v>
      </c>
      <c r="D615" s="456" t="s">
        <v>1633</v>
      </c>
    </row>
    <row r="616" spans="1:4" x14ac:dyDescent="0.2">
      <c r="A616" s="521">
        <v>615</v>
      </c>
      <c r="B616" s="516" t="s">
        <v>2592</v>
      </c>
      <c r="C616" s="516" t="s">
        <v>817</v>
      </c>
      <c r="D616" s="456" t="s">
        <v>1634</v>
      </c>
    </row>
    <row r="617" spans="1:4" x14ac:dyDescent="0.2">
      <c r="A617" s="521">
        <v>616</v>
      </c>
      <c r="B617" s="516" t="s">
        <v>2593</v>
      </c>
      <c r="C617" s="516" t="s">
        <v>818</v>
      </c>
      <c r="D617" s="456" t="s">
        <v>1635</v>
      </c>
    </row>
    <row r="618" spans="1:4" x14ac:dyDescent="0.2">
      <c r="A618" s="521">
        <v>617</v>
      </c>
      <c r="B618" s="516" t="s">
        <v>2594</v>
      </c>
      <c r="C618" s="516" t="s">
        <v>819</v>
      </c>
      <c r="D618" s="456" t="s">
        <v>1636</v>
      </c>
    </row>
    <row r="619" spans="1:4" x14ac:dyDescent="0.2">
      <c r="A619" s="521">
        <v>618</v>
      </c>
      <c r="B619" s="517" t="s">
        <v>2595</v>
      </c>
      <c r="C619" s="517" t="s">
        <v>813</v>
      </c>
      <c r="D619" s="456" t="s">
        <v>1638</v>
      </c>
    </row>
    <row r="620" spans="1:4" x14ac:dyDescent="0.2">
      <c r="A620" s="521">
        <v>619</v>
      </c>
      <c r="B620" s="516" t="s">
        <v>2596</v>
      </c>
      <c r="C620" s="516" t="s">
        <v>820</v>
      </c>
      <c r="D620" s="456" t="s">
        <v>1640</v>
      </c>
    </row>
    <row r="621" spans="1:4" x14ac:dyDescent="0.2">
      <c r="A621" s="521">
        <v>620</v>
      </c>
      <c r="B621" s="518" t="s">
        <v>2597</v>
      </c>
      <c r="C621" s="518" t="s">
        <v>188</v>
      </c>
      <c r="D621" s="456" t="s">
        <v>1644</v>
      </c>
    </row>
    <row r="622" spans="1:4" x14ac:dyDescent="0.2">
      <c r="A622" s="521">
        <v>621</v>
      </c>
      <c r="B622" s="287" t="s">
        <v>2598</v>
      </c>
      <c r="C622" s="287" t="s">
        <v>4</v>
      </c>
      <c r="D622" s="456" t="s">
        <v>1692</v>
      </c>
    </row>
    <row r="623" spans="1:4" x14ac:dyDescent="0.2">
      <c r="A623" s="521">
        <v>622</v>
      </c>
      <c r="B623" s="287" t="s">
        <v>2599</v>
      </c>
      <c r="C623" s="287" t="s">
        <v>3</v>
      </c>
      <c r="D623" s="456" t="s">
        <v>1691</v>
      </c>
    </row>
    <row r="624" spans="1:4" x14ac:dyDescent="0.2">
      <c r="A624" s="521">
        <v>623</v>
      </c>
      <c r="B624" s="287" t="s">
        <v>2600</v>
      </c>
      <c r="C624" s="287" t="s">
        <v>189</v>
      </c>
      <c r="D624" s="456" t="s">
        <v>1645</v>
      </c>
    </row>
    <row r="625" spans="1:4" x14ac:dyDescent="0.2">
      <c r="A625" s="521">
        <v>624</v>
      </c>
      <c r="B625" s="287" t="s">
        <v>2601</v>
      </c>
      <c r="C625" s="287" t="s">
        <v>14</v>
      </c>
      <c r="D625" s="456" t="s">
        <v>1696</v>
      </c>
    </row>
    <row r="626" spans="1:4" x14ac:dyDescent="0.2">
      <c r="A626" s="521">
        <v>625</v>
      </c>
      <c r="B626" s="287" t="s">
        <v>2602</v>
      </c>
      <c r="C626" s="287" t="s">
        <v>19</v>
      </c>
      <c r="D626" s="456" t="s">
        <v>1698</v>
      </c>
    </row>
    <row r="627" spans="1:4" x14ac:dyDescent="0.2">
      <c r="A627" s="521">
        <v>626</v>
      </c>
      <c r="B627" s="287" t="s">
        <v>2603</v>
      </c>
      <c r="C627" s="287" t="s">
        <v>22</v>
      </c>
      <c r="D627" s="456" t="s">
        <v>1700</v>
      </c>
    </row>
    <row r="628" spans="1:4" x14ac:dyDescent="0.2">
      <c r="A628" s="521">
        <v>627</v>
      </c>
      <c r="B628" s="287" t="s">
        <v>2604</v>
      </c>
      <c r="C628" s="287" t="s">
        <v>24</v>
      </c>
      <c r="D628" s="456" t="s">
        <v>1704</v>
      </c>
    </row>
    <row r="629" spans="1:4" x14ac:dyDescent="0.2">
      <c r="A629" s="521">
        <v>628</v>
      </c>
      <c r="B629" s="287" t="s">
        <v>2605</v>
      </c>
      <c r="C629" s="287" t="s">
        <v>1877</v>
      </c>
      <c r="D629" s="456" t="s">
        <v>1706</v>
      </c>
    </row>
    <row r="630" spans="1:4" x14ac:dyDescent="0.2">
      <c r="A630" s="521">
        <v>629</v>
      </c>
      <c r="B630" s="287" t="s">
        <v>2606</v>
      </c>
      <c r="C630" s="287" t="s">
        <v>29</v>
      </c>
      <c r="D630" s="456" t="s">
        <v>1709</v>
      </c>
    </row>
    <row r="631" spans="1:4" x14ac:dyDescent="0.2">
      <c r="A631" s="521">
        <v>630</v>
      </c>
      <c r="B631" s="287" t="s">
        <v>2607</v>
      </c>
      <c r="C631" s="287" t="s">
        <v>190</v>
      </c>
      <c r="D631" s="456" t="s">
        <v>1646</v>
      </c>
    </row>
    <row r="632" spans="1:4" x14ac:dyDescent="0.2">
      <c r="A632" s="521">
        <v>631</v>
      </c>
      <c r="B632" s="287" t="s">
        <v>2608</v>
      </c>
      <c r="C632" s="287" t="s">
        <v>191</v>
      </c>
      <c r="D632" s="456" t="s">
        <v>1647</v>
      </c>
    </row>
    <row r="633" spans="1:4" x14ac:dyDescent="0.2">
      <c r="A633" s="521">
        <v>632</v>
      </c>
      <c r="B633" s="287" t="s">
        <v>2609</v>
      </c>
      <c r="C633" s="287" t="s">
        <v>32</v>
      </c>
      <c r="D633" s="456" t="s">
        <v>1712</v>
      </c>
    </row>
    <row r="634" spans="1:4" x14ac:dyDescent="0.2">
      <c r="A634" s="521">
        <v>633</v>
      </c>
      <c r="B634" s="287" t="s">
        <v>2610</v>
      </c>
      <c r="C634" s="287" t="s">
        <v>35</v>
      </c>
      <c r="D634" s="456" t="s">
        <v>1718</v>
      </c>
    </row>
    <row r="635" spans="1:4" x14ac:dyDescent="0.2">
      <c r="A635" s="521">
        <v>634</v>
      </c>
      <c r="B635" s="287" t="s">
        <v>2611</v>
      </c>
      <c r="C635" s="287" t="s">
        <v>43</v>
      </c>
      <c r="D635" s="456" t="s">
        <v>1723</v>
      </c>
    </row>
    <row r="636" spans="1:4" x14ac:dyDescent="0.2">
      <c r="A636" s="521">
        <v>635</v>
      </c>
      <c r="B636" s="287" t="s">
        <v>2612</v>
      </c>
      <c r="C636" s="287" t="s">
        <v>48</v>
      </c>
      <c r="D636" s="456" t="s">
        <v>1728</v>
      </c>
    </row>
    <row r="637" spans="1:4" x14ac:dyDescent="0.2">
      <c r="A637" s="521">
        <v>636</v>
      </c>
      <c r="B637" s="287" t="s">
        <v>2613</v>
      </c>
      <c r="C637" s="287" t="s">
        <v>53</v>
      </c>
      <c r="D637" s="456" t="s">
        <v>1730</v>
      </c>
    </row>
    <row r="638" spans="1:4" x14ac:dyDescent="0.2">
      <c r="A638" s="521">
        <v>637</v>
      </c>
      <c r="B638" s="287" t="s">
        <v>2614</v>
      </c>
      <c r="C638" s="287" t="s">
        <v>55</v>
      </c>
      <c r="D638" s="456" t="s">
        <v>1734</v>
      </c>
    </row>
    <row r="639" spans="1:4" x14ac:dyDescent="0.2">
      <c r="A639" s="521">
        <v>638</v>
      </c>
      <c r="B639" s="287" t="s">
        <v>2615</v>
      </c>
      <c r="C639" s="287" t="s">
        <v>59</v>
      </c>
      <c r="D639" s="456" t="s">
        <v>1740</v>
      </c>
    </row>
    <row r="640" spans="1:4" x14ac:dyDescent="0.2">
      <c r="A640" s="521">
        <v>639</v>
      </c>
      <c r="B640" s="287" t="s">
        <v>2616</v>
      </c>
      <c r="C640" s="287" t="s">
        <v>66</v>
      </c>
      <c r="D640" s="456" t="s">
        <v>1748</v>
      </c>
    </row>
    <row r="641" spans="1:4" x14ac:dyDescent="0.2">
      <c r="A641" s="521">
        <v>640</v>
      </c>
      <c r="B641" s="287" t="s">
        <v>2617</v>
      </c>
      <c r="C641" s="287" t="s">
        <v>74</v>
      </c>
      <c r="D641" s="456" t="s">
        <v>1750</v>
      </c>
    </row>
    <row r="642" spans="1:4" x14ac:dyDescent="0.2">
      <c r="A642" s="521">
        <v>641</v>
      </c>
      <c r="B642" s="287" t="s">
        <v>2618</v>
      </c>
      <c r="C642" s="287" t="s">
        <v>76</v>
      </c>
      <c r="D642" s="456" t="s">
        <v>1752</v>
      </c>
    </row>
    <row r="643" spans="1:4" x14ac:dyDescent="0.2">
      <c r="A643" s="521">
        <v>642</v>
      </c>
      <c r="B643" s="287" t="s">
        <v>2619</v>
      </c>
      <c r="C643" s="287" t="s">
        <v>79</v>
      </c>
      <c r="D643" s="456" t="s">
        <v>1755</v>
      </c>
    </row>
    <row r="644" spans="1:4" x14ac:dyDescent="0.2">
      <c r="A644" s="521">
        <v>643</v>
      </c>
      <c r="B644" s="287" t="s">
        <v>2620</v>
      </c>
      <c r="C644" s="287" t="s">
        <v>192</v>
      </c>
      <c r="D644" s="456" t="s">
        <v>1648</v>
      </c>
    </row>
    <row r="645" spans="1:4" x14ac:dyDescent="0.2">
      <c r="A645" s="521">
        <v>644</v>
      </c>
      <c r="B645" s="287" t="s">
        <v>2621</v>
      </c>
      <c r="C645" s="287" t="s">
        <v>81</v>
      </c>
      <c r="D645" s="456" t="s">
        <v>1757</v>
      </c>
    </row>
    <row r="646" spans="1:4" x14ac:dyDescent="0.2">
      <c r="A646" s="521">
        <v>645</v>
      </c>
      <c r="B646" s="287" t="s">
        <v>2622</v>
      </c>
      <c r="C646" s="287" t="s">
        <v>83</v>
      </c>
      <c r="D646" s="456" t="s">
        <v>1771</v>
      </c>
    </row>
    <row r="647" spans="1:4" x14ac:dyDescent="0.2">
      <c r="A647" s="521">
        <v>646</v>
      </c>
      <c r="B647" s="287" t="s">
        <v>2623</v>
      </c>
      <c r="C647" s="287" t="s">
        <v>99</v>
      </c>
      <c r="D647" s="456" t="s">
        <v>1775</v>
      </c>
    </row>
    <row r="648" spans="1:4" x14ac:dyDescent="0.2">
      <c r="A648" s="521">
        <v>647</v>
      </c>
      <c r="B648" s="287" t="s">
        <v>2624</v>
      </c>
      <c r="C648" s="287" t="s">
        <v>106</v>
      </c>
      <c r="D648" s="456" t="s">
        <v>1778</v>
      </c>
    </row>
    <row r="649" spans="1:4" x14ac:dyDescent="0.2">
      <c r="A649" s="521">
        <v>648</v>
      </c>
      <c r="B649" s="287" t="s">
        <v>2625</v>
      </c>
      <c r="C649" s="287" t="s">
        <v>193</v>
      </c>
      <c r="D649" s="456" t="s">
        <v>1649</v>
      </c>
    </row>
    <row r="650" spans="1:4" x14ac:dyDescent="0.2">
      <c r="A650" s="521">
        <v>649</v>
      </c>
      <c r="B650" s="287" t="s">
        <v>2626</v>
      </c>
      <c r="C650" s="287" t="s">
        <v>194</v>
      </c>
      <c r="D650" s="456" t="s">
        <v>1650</v>
      </c>
    </row>
    <row r="651" spans="1:4" x14ac:dyDescent="0.2">
      <c r="A651" s="521">
        <v>650</v>
      </c>
      <c r="B651" s="287" t="s">
        <v>2627</v>
      </c>
      <c r="C651" s="287" t="s">
        <v>195</v>
      </c>
      <c r="D651" s="456" t="s">
        <v>1651</v>
      </c>
    </row>
    <row r="652" spans="1:4" x14ac:dyDescent="0.2">
      <c r="A652" s="521">
        <v>651</v>
      </c>
      <c r="B652" s="518" t="s">
        <v>2628</v>
      </c>
      <c r="C652" s="518" t="s">
        <v>328</v>
      </c>
      <c r="D652" s="456" t="s">
        <v>1652</v>
      </c>
    </row>
    <row r="653" spans="1:4" x14ac:dyDescent="0.2">
      <c r="A653" s="521">
        <v>652</v>
      </c>
      <c r="B653" s="287" t="s">
        <v>2629</v>
      </c>
      <c r="C653" s="287" t="s">
        <v>329</v>
      </c>
      <c r="D653" s="456" t="s">
        <v>1653</v>
      </c>
    </row>
    <row r="654" spans="1:4" x14ac:dyDescent="0.2">
      <c r="A654" s="521">
        <v>653</v>
      </c>
      <c r="B654" s="287" t="s">
        <v>2630</v>
      </c>
      <c r="C654" s="287" t="s">
        <v>292</v>
      </c>
      <c r="D654" s="456" t="s">
        <v>1654</v>
      </c>
    </row>
    <row r="655" spans="1:4" x14ac:dyDescent="0.2">
      <c r="A655" s="521">
        <v>654</v>
      </c>
      <c r="B655" s="287" t="s">
        <v>2631</v>
      </c>
      <c r="C655" s="287" t="s">
        <v>293</v>
      </c>
      <c r="D655" s="456" t="s">
        <v>1655</v>
      </c>
    </row>
    <row r="656" spans="1:4" x14ac:dyDescent="0.2">
      <c r="A656" s="521">
        <v>655</v>
      </c>
      <c r="B656" s="287" t="s">
        <v>2632</v>
      </c>
      <c r="C656" s="287" t="s">
        <v>294</v>
      </c>
      <c r="D656" s="456" t="s">
        <v>1656</v>
      </c>
    </row>
    <row r="657" spans="1:4" x14ac:dyDescent="0.2">
      <c r="A657" s="521">
        <v>656</v>
      </c>
      <c r="B657" s="287" t="s">
        <v>2633</v>
      </c>
      <c r="C657" s="287" t="s">
        <v>295</v>
      </c>
      <c r="D657" s="456" t="s">
        <v>1657</v>
      </c>
    </row>
    <row r="658" spans="1:4" x14ac:dyDescent="0.2">
      <c r="A658" s="521">
        <v>657</v>
      </c>
      <c r="B658" s="287" t="s">
        <v>2634</v>
      </c>
      <c r="C658" s="287" t="s">
        <v>296</v>
      </c>
      <c r="D658" s="456" t="s">
        <v>1658</v>
      </c>
    </row>
    <row r="659" spans="1:4" x14ac:dyDescent="0.2">
      <c r="A659" s="521">
        <v>658</v>
      </c>
      <c r="B659" s="287" t="s">
        <v>2635</v>
      </c>
      <c r="C659" s="287" t="s">
        <v>297</v>
      </c>
      <c r="D659" s="456" t="s">
        <v>1659</v>
      </c>
    </row>
    <row r="660" spans="1:4" x14ac:dyDescent="0.2">
      <c r="A660" s="521">
        <v>659</v>
      </c>
      <c r="B660" s="287" t="s">
        <v>2636</v>
      </c>
      <c r="C660" s="287" t="s">
        <v>298</v>
      </c>
      <c r="D660" s="456" t="s">
        <v>1660</v>
      </c>
    </row>
    <row r="661" spans="1:4" x14ac:dyDescent="0.2">
      <c r="A661" s="521">
        <v>660</v>
      </c>
      <c r="B661" s="287" t="s">
        <v>2637</v>
      </c>
      <c r="C661" s="287" t="s">
        <v>299</v>
      </c>
      <c r="D661" s="456" t="s">
        <v>1661</v>
      </c>
    </row>
    <row r="662" spans="1:4" x14ac:dyDescent="0.2">
      <c r="A662" s="521">
        <v>661</v>
      </c>
      <c r="B662" s="287" t="s">
        <v>2638</v>
      </c>
      <c r="C662" s="287" t="s">
        <v>300</v>
      </c>
      <c r="D662" s="456" t="s">
        <v>1662</v>
      </c>
    </row>
    <row r="663" spans="1:4" x14ac:dyDescent="0.2">
      <c r="A663" s="521">
        <v>662</v>
      </c>
      <c r="B663" s="287" t="s">
        <v>2639</v>
      </c>
      <c r="C663" s="287" t="s">
        <v>301</v>
      </c>
      <c r="D663" s="456" t="s">
        <v>1663</v>
      </c>
    </row>
    <row r="664" spans="1:4" x14ac:dyDescent="0.2">
      <c r="A664" s="521">
        <v>663</v>
      </c>
      <c r="B664" s="287" t="s">
        <v>2640</v>
      </c>
      <c r="C664" s="287" t="s">
        <v>302</v>
      </c>
      <c r="D664" s="456" t="s">
        <v>1664</v>
      </c>
    </row>
    <row r="665" spans="1:4" x14ac:dyDescent="0.2">
      <c r="A665" s="521">
        <v>664</v>
      </c>
      <c r="B665" s="287" t="s">
        <v>2641</v>
      </c>
      <c r="C665" s="287" t="s">
        <v>303</v>
      </c>
      <c r="D665" s="456" t="s">
        <v>1665</v>
      </c>
    </row>
    <row r="666" spans="1:4" x14ac:dyDescent="0.2">
      <c r="A666" s="521">
        <v>665</v>
      </c>
      <c r="B666" s="287" t="s">
        <v>2642</v>
      </c>
      <c r="C666" s="287" t="s">
        <v>304</v>
      </c>
      <c r="D666" s="456" t="s">
        <v>1666</v>
      </c>
    </row>
    <row r="667" spans="1:4" x14ac:dyDescent="0.2">
      <c r="A667" s="521">
        <v>666</v>
      </c>
      <c r="B667" s="287" t="s">
        <v>2643</v>
      </c>
      <c r="C667" s="287" t="s">
        <v>305</v>
      </c>
      <c r="D667" s="456" t="s">
        <v>1667</v>
      </c>
    </row>
    <row r="668" spans="1:4" x14ac:dyDescent="0.2">
      <c r="A668" s="521">
        <v>667</v>
      </c>
      <c r="B668" s="287" t="s">
        <v>2644</v>
      </c>
      <c r="C668" s="287" t="s">
        <v>306</v>
      </c>
      <c r="D668" s="456" t="s">
        <v>1668</v>
      </c>
    </row>
    <row r="669" spans="1:4" x14ac:dyDescent="0.2">
      <c r="A669" s="521">
        <v>668</v>
      </c>
      <c r="B669" s="287" t="s">
        <v>2645</v>
      </c>
      <c r="C669" s="287" t="s">
        <v>307</v>
      </c>
      <c r="D669" s="456" t="s">
        <v>1669</v>
      </c>
    </row>
    <row r="670" spans="1:4" x14ac:dyDescent="0.2">
      <c r="A670" s="521">
        <v>669</v>
      </c>
      <c r="B670" s="287" t="s">
        <v>2646</v>
      </c>
      <c r="C670" s="287" t="s">
        <v>308</v>
      </c>
      <c r="D670" s="456" t="s">
        <v>1670</v>
      </c>
    </row>
    <row r="671" spans="1:4" x14ac:dyDescent="0.2">
      <c r="A671" s="521">
        <v>670</v>
      </c>
      <c r="B671" s="287" t="s">
        <v>2647</v>
      </c>
      <c r="C671" s="287" t="s">
        <v>309</v>
      </c>
      <c r="D671" s="456" t="s">
        <v>1671</v>
      </c>
    </row>
    <row r="672" spans="1:4" x14ac:dyDescent="0.2">
      <c r="A672" s="521">
        <v>671</v>
      </c>
      <c r="B672" s="287" t="s">
        <v>2648</v>
      </c>
      <c r="C672" s="287" t="s">
        <v>310</v>
      </c>
      <c r="D672" s="456" t="s">
        <v>1672</v>
      </c>
    </row>
    <row r="673" spans="1:4" x14ac:dyDescent="0.2">
      <c r="A673" s="521">
        <v>672</v>
      </c>
      <c r="B673" s="287" t="s">
        <v>2649</v>
      </c>
      <c r="C673" s="287" t="s">
        <v>311</v>
      </c>
      <c r="D673" s="456" t="s">
        <v>1673</v>
      </c>
    </row>
    <row r="674" spans="1:4" x14ac:dyDescent="0.2">
      <c r="A674" s="521">
        <v>673</v>
      </c>
      <c r="B674" s="287" t="s">
        <v>2650</v>
      </c>
      <c r="C674" s="287" t="s">
        <v>312</v>
      </c>
      <c r="D674" s="456" t="s">
        <v>1674</v>
      </c>
    </row>
    <row r="675" spans="1:4" x14ac:dyDescent="0.2">
      <c r="A675" s="521">
        <v>674</v>
      </c>
      <c r="B675" s="287" t="s">
        <v>2651</v>
      </c>
      <c r="C675" s="287" t="s">
        <v>313</v>
      </c>
      <c r="D675" s="456" t="s">
        <v>1675</v>
      </c>
    </row>
    <row r="676" spans="1:4" x14ac:dyDescent="0.2">
      <c r="A676" s="521">
        <v>675</v>
      </c>
      <c r="B676" s="287" t="s">
        <v>2652</v>
      </c>
      <c r="C676" s="287" t="s">
        <v>314</v>
      </c>
      <c r="D676" s="456" t="s">
        <v>1676</v>
      </c>
    </row>
    <row r="677" spans="1:4" x14ac:dyDescent="0.2">
      <c r="A677" s="521">
        <v>676</v>
      </c>
      <c r="B677" s="287" t="s">
        <v>2653</v>
      </c>
      <c r="C677" s="287" t="s">
        <v>315</v>
      </c>
      <c r="D677" s="456" t="s">
        <v>1677</v>
      </c>
    </row>
    <row r="678" spans="1:4" x14ac:dyDescent="0.2">
      <c r="A678" s="521">
        <v>677</v>
      </c>
      <c r="B678" s="287" t="s">
        <v>2654</v>
      </c>
      <c r="C678" s="287" t="s">
        <v>316</v>
      </c>
      <c r="D678" s="456" t="s">
        <v>1678</v>
      </c>
    </row>
    <row r="679" spans="1:4" x14ac:dyDescent="0.2">
      <c r="A679" s="521">
        <v>678</v>
      </c>
      <c r="B679" s="287" t="s">
        <v>2655</v>
      </c>
      <c r="C679" s="287" t="s">
        <v>317</v>
      </c>
      <c r="D679" s="456" t="s">
        <v>1679</v>
      </c>
    </row>
    <row r="680" spans="1:4" x14ac:dyDescent="0.2">
      <c r="A680" s="521">
        <v>679</v>
      </c>
      <c r="B680" s="287" t="s">
        <v>2656</v>
      </c>
      <c r="C680" s="287" t="s">
        <v>318</v>
      </c>
      <c r="D680" s="456" t="s">
        <v>1680</v>
      </c>
    </row>
    <row r="681" spans="1:4" x14ac:dyDescent="0.2">
      <c r="A681" s="521">
        <v>680</v>
      </c>
      <c r="B681" s="287" t="s">
        <v>2657</v>
      </c>
      <c r="C681" s="287" t="s">
        <v>319</v>
      </c>
      <c r="D681" s="456" t="s">
        <v>1681</v>
      </c>
    </row>
    <row r="682" spans="1:4" x14ac:dyDescent="0.2">
      <c r="A682" s="521">
        <v>681</v>
      </c>
      <c r="B682" s="287" t="s">
        <v>2658</v>
      </c>
      <c r="C682" s="287" t="s">
        <v>320</v>
      </c>
      <c r="D682" s="456" t="s">
        <v>1682</v>
      </c>
    </row>
    <row r="683" spans="1:4" x14ac:dyDescent="0.2">
      <c r="A683" s="521">
        <v>682</v>
      </c>
      <c r="B683" s="287" t="s">
        <v>2659</v>
      </c>
      <c r="C683" s="287" t="s">
        <v>321</v>
      </c>
      <c r="D683" s="456" t="s">
        <v>1683</v>
      </c>
    </row>
    <row r="684" spans="1:4" x14ac:dyDescent="0.2">
      <c r="A684" s="521">
        <v>683</v>
      </c>
      <c r="B684" s="287" t="s">
        <v>2660</v>
      </c>
      <c r="C684" s="287" t="s">
        <v>322</v>
      </c>
      <c r="D684" s="456" t="s">
        <v>1684</v>
      </c>
    </row>
    <row r="685" spans="1:4" x14ac:dyDescent="0.2">
      <c r="A685" s="521">
        <v>684</v>
      </c>
      <c r="B685" s="287" t="s">
        <v>2661</v>
      </c>
      <c r="C685" s="287" t="s">
        <v>323</v>
      </c>
      <c r="D685" s="456" t="s">
        <v>1685</v>
      </c>
    </row>
    <row r="686" spans="1:4" x14ac:dyDescent="0.2">
      <c r="A686" s="521">
        <v>685</v>
      </c>
      <c r="B686" s="287" t="s">
        <v>2662</v>
      </c>
      <c r="C686" s="287" t="s">
        <v>324</v>
      </c>
      <c r="D686" s="456" t="s">
        <v>1686</v>
      </c>
    </row>
    <row r="687" spans="1:4" x14ac:dyDescent="0.2">
      <c r="A687" s="521">
        <v>686</v>
      </c>
      <c r="B687" s="287" t="s">
        <v>2663</v>
      </c>
      <c r="C687" s="287" t="s">
        <v>325</v>
      </c>
      <c r="D687" s="456" t="s">
        <v>1687</v>
      </c>
    </row>
    <row r="688" spans="1:4" x14ac:dyDescent="0.2">
      <c r="A688" s="521">
        <v>687</v>
      </c>
      <c r="B688" s="287" t="s">
        <v>2664</v>
      </c>
      <c r="C688" s="287" t="s">
        <v>326</v>
      </c>
      <c r="D688" s="456" t="s">
        <v>1688</v>
      </c>
    </row>
    <row r="689" spans="1:4" x14ac:dyDescent="0.2">
      <c r="A689" s="521">
        <v>688</v>
      </c>
      <c r="B689" s="287" t="s">
        <v>2665</v>
      </c>
      <c r="C689" s="287" t="s">
        <v>327</v>
      </c>
      <c r="D689" s="456" t="s">
        <v>1689</v>
      </c>
    </row>
    <row r="690" spans="1:4" x14ac:dyDescent="0.2">
      <c r="A690" s="521">
        <v>689</v>
      </c>
      <c r="B690" s="518" t="s">
        <v>2666</v>
      </c>
      <c r="C690" s="518" t="s">
        <v>108</v>
      </c>
      <c r="D690" s="456" t="s">
        <v>1690</v>
      </c>
    </row>
    <row r="691" spans="1:4" x14ac:dyDescent="0.2">
      <c r="A691" s="521">
        <v>690</v>
      </c>
      <c r="B691" s="519" t="s">
        <v>2667</v>
      </c>
      <c r="C691" s="519" t="s">
        <v>5</v>
      </c>
      <c r="D691" s="456" t="s">
        <v>1988</v>
      </c>
    </row>
    <row r="692" spans="1:4" x14ac:dyDescent="0.2">
      <c r="A692" s="521">
        <v>691</v>
      </c>
      <c r="B692" s="519" t="s">
        <v>2668</v>
      </c>
      <c r="C692" s="519" t="s">
        <v>6</v>
      </c>
      <c r="D692" s="456" t="s">
        <v>1782</v>
      </c>
    </row>
    <row r="693" spans="1:4" x14ac:dyDescent="0.2">
      <c r="A693" s="521">
        <v>692</v>
      </c>
      <c r="B693" s="519" t="s">
        <v>2669</v>
      </c>
      <c r="C693" s="519" t="s">
        <v>7</v>
      </c>
      <c r="D693" s="456" t="s">
        <v>1693</v>
      </c>
    </row>
    <row r="694" spans="1:4" x14ac:dyDescent="0.2">
      <c r="A694" s="521">
        <v>693</v>
      </c>
      <c r="B694" s="519" t="s">
        <v>2670</v>
      </c>
      <c r="C694" s="519" t="s">
        <v>8</v>
      </c>
      <c r="D694" s="456" t="s">
        <v>1954</v>
      </c>
    </row>
    <row r="695" spans="1:4" x14ac:dyDescent="0.2">
      <c r="A695" s="521">
        <v>694</v>
      </c>
      <c r="B695" s="519" t="s">
        <v>2671</v>
      </c>
      <c r="C695" s="519" t="s">
        <v>9</v>
      </c>
      <c r="D695" s="456" t="s">
        <v>1784</v>
      </c>
    </row>
    <row r="696" spans="1:4" x14ac:dyDescent="0.2">
      <c r="A696" s="521">
        <v>695</v>
      </c>
      <c r="B696" s="519" t="s">
        <v>2672</v>
      </c>
      <c r="C696" s="519" t="s">
        <v>11</v>
      </c>
      <c r="D696" s="456" t="s">
        <v>1786</v>
      </c>
    </row>
    <row r="697" spans="1:4" x14ac:dyDescent="0.2">
      <c r="A697" s="521">
        <v>696</v>
      </c>
      <c r="B697" s="519" t="s">
        <v>2673</v>
      </c>
      <c r="C697" s="519" t="s">
        <v>12</v>
      </c>
      <c r="D697" s="456" t="s">
        <v>1694</v>
      </c>
    </row>
    <row r="698" spans="1:4" x14ac:dyDescent="0.2">
      <c r="A698" s="521">
        <v>697</v>
      </c>
      <c r="B698" s="519" t="s">
        <v>2674</v>
      </c>
      <c r="C698" s="519" t="s">
        <v>13</v>
      </c>
      <c r="D698" s="456" t="s">
        <v>1695</v>
      </c>
    </row>
    <row r="699" spans="1:4" x14ac:dyDescent="0.2">
      <c r="A699" s="521">
        <v>698</v>
      </c>
      <c r="B699" s="519" t="s">
        <v>2675</v>
      </c>
      <c r="C699" s="519" t="s">
        <v>15</v>
      </c>
      <c r="D699" s="456" t="s">
        <v>1697</v>
      </c>
    </row>
    <row r="700" spans="1:4" x14ac:dyDescent="0.2">
      <c r="A700" s="521">
        <v>699</v>
      </c>
      <c r="B700" s="519" t="s">
        <v>16</v>
      </c>
      <c r="C700" s="519" t="s">
        <v>16</v>
      </c>
      <c r="D700" s="456" t="s">
        <v>1762</v>
      </c>
    </row>
    <row r="701" spans="1:4" x14ac:dyDescent="0.2">
      <c r="A701" s="521">
        <v>700</v>
      </c>
      <c r="B701" s="519" t="s">
        <v>2676</v>
      </c>
      <c r="C701" s="519" t="s">
        <v>17</v>
      </c>
      <c r="D701" s="456" t="s">
        <v>1763</v>
      </c>
    </row>
    <row r="702" spans="1:4" x14ac:dyDescent="0.2">
      <c r="A702" s="521">
        <v>701</v>
      </c>
      <c r="B702" s="519" t="s">
        <v>2677</v>
      </c>
      <c r="C702" s="519" t="s">
        <v>20</v>
      </c>
      <c r="D702" s="456" t="s">
        <v>1699</v>
      </c>
    </row>
    <row r="703" spans="1:4" x14ac:dyDescent="0.2">
      <c r="A703" s="521">
        <v>702</v>
      </c>
      <c r="B703" s="519" t="s">
        <v>2678</v>
      </c>
      <c r="C703" s="519" t="s">
        <v>23</v>
      </c>
      <c r="D703" s="456" t="s">
        <v>1701</v>
      </c>
    </row>
    <row r="704" spans="1:4" x14ac:dyDescent="0.2">
      <c r="A704" s="521">
        <v>703</v>
      </c>
      <c r="B704" s="519" t="s">
        <v>2679</v>
      </c>
      <c r="C704" s="519" t="s">
        <v>25</v>
      </c>
      <c r="D704" s="456" t="s">
        <v>1702</v>
      </c>
    </row>
    <row r="705" spans="1:4" x14ac:dyDescent="0.2">
      <c r="A705" s="521">
        <v>704</v>
      </c>
      <c r="B705" s="519" t="s">
        <v>2680</v>
      </c>
      <c r="C705" s="519" t="s">
        <v>26</v>
      </c>
      <c r="D705" s="456" t="s">
        <v>1703</v>
      </c>
    </row>
    <row r="706" spans="1:4" x14ac:dyDescent="0.2">
      <c r="A706" s="521">
        <v>705</v>
      </c>
      <c r="B706" s="519" t="s">
        <v>2681</v>
      </c>
      <c r="C706" s="519" t="s">
        <v>27</v>
      </c>
      <c r="D706" s="456" t="s">
        <v>1705</v>
      </c>
    </row>
    <row r="707" spans="1:4" x14ac:dyDescent="0.2">
      <c r="A707" s="521">
        <v>706</v>
      </c>
      <c r="B707" s="519" t="s">
        <v>2682</v>
      </c>
      <c r="C707" s="519" t="s">
        <v>28</v>
      </c>
      <c r="D707" s="456" t="s">
        <v>1707</v>
      </c>
    </row>
    <row r="708" spans="1:4" x14ac:dyDescent="0.2">
      <c r="A708" s="521">
        <v>707</v>
      </c>
      <c r="B708" s="519" t="s">
        <v>2683</v>
      </c>
      <c r="C708" s="519" t="s">
        <v>30</v>
      </c>
      <c r="D708" s="456" t="s">
        <v>1708</v>
      </c>
    </row>
    <row r="709" spans="1:4" x14ac:dyDescent="0.2">
      <c r="A709" s="521">
        <v>708</v>
      </c>
      <c r="B709" s="519" t="s">
        <v>2684</v>
      </c>
      <c r="C709" s="519" t="s">
        <v>31</v>
      </c>
      <c r="D709" s="456" t="s">
        <v>1710</v>
      </c>
    </row>
    <row r="710" spans="1:4" x14ac:dyDescent="0.2">
      <c r="A710" s="521">
        <v>709</v>
      </c>
      <c r="B710" s="519" t="s">
        <v>2685</v>
      </c>
      <c r="C710" s="519" t="s">
        <v>33</v>
      </c>
      <c r="D710" s="456" t="s">
        <v>1711</v>
      </c>
    </row>
    <row r="711" spans="1:4" x14ac:dyDescent="0.2">
      <c r="A711" s="521">
        <v>710</v>
      </c>
      <c r="B711" s="519" t="s">
        <v>2686</v>
      </c>
      <c r="C711" s="519" t="s">
        <v>34</v>
      </c>
      <c r="D711" s="456" t="s">
        <v>1713</v>
      </c>
    </row>
    <row r="712" spans="1:4" x14ac:dyDescent="0.2">
      <c r="A712" s="521">
        <v>711</v>
      </c>
      <c r="B712" s="519" t="s">
        <v>2687</v>
      </c>
      <c r="C712" s="519" t="s">
        <v>37</v>
      </c>
      <c r="D712" s="456" t="s">
        <v>1715</v>
      </c>
    </row>
    <row r="713" spans="1:4" x14ac:dyDescent="0.2">
      <c r="A713" s="521">
        <v>712</v>
      </c>
      <c r="B713" s="519" t="s">
        <v>2688</v>
      </c>
      <c r="C713" s="519" t="s">
        <v>40</v>
      </c>
      <c r="D713" s="456" t="s">
        <v>1717</v>
      </c>
    </row>
    <row r="714" spans="1:4" x14ac:dyDescent="0.2">
      <c r="A714" s="521">
        <v>713</v>
      </c>
      <c r="B714" s="519" t="s">
        <v>2689</v>
      </c>
      <c r="C714" s="519" t="s">
        <v>42</v>
      </c>
      <c r="D714" s="456" t="s">
        <v>1719</v>
      </c>
    </row>
    <row r="715" spans="1:4" x14ac:dyDescent="0.2">
      <c r="A715" s="521">
        <v>714</v>
      </c>
      <c r="B715" s="519" t="s">
        <v>2690</v>
      </c>
      <c r="C715" s="519" t="s">
        <v>44</v>
      </c>
      <c r="D715" s="456" t="s">
        <v>1720</v>
      </c>
    </row>
    <row r="716" spans="1:4" x14ac:dyDescent="0.2">
      <c r="A716" s="521">
        <v>715</v>
      </c>
      <c r="B716" s="519" t="s">
        <v>2691</v>
      </c>
      <c r="C716" s="519" t="s">
        <v>45</v>
      </c>
      <c r="D716" s="456" t="s">
        <v>1721</v>
      </c>
    </row>
    <row r="717" spans="1:4" x14ac:dyDescent="0.2">
      <c r="A717" s="521">
        <v>716</v>
      </c>
      <c r="B717" s="519" t="s">
        <v>2692</v>
      </c>
      <c r="C717" s="519" t="s">
        <v>46</v>
      </c>
      <c r="D717" s="456" t="s">
        <v>1722</v>
      </c>
    </row>
    <row r="718" spans="1:4" x14ac:dyDescent="0.2">
      <c r="A718" s="521">
        <v>717</v>
      </c>
      <c r="B718" s="519" t="s">
        <v>2693</v>
      </c>
      <c r="C718" s="519" t="s">
        <v>47</v>
      </c>
      <c r="D718" s="456" t="s">
        <v>1724</v>
      </c>
    </row>
    <row r="719" spans="1:4" x14ac:dyDescent="0.2">
      <c r="A719" s="521">
        <v>718</v>
      </c>
      <c r="B719" s="519" t="s">
        <v>2694</v>
      </c>
      <c r="C719" s="519" t="s">
        <v>49</v>
      </c>
      <c r="D719" s="456" t="s">
        <v>1725</v>
      </c>
    </row>
    <row r="720" spans="1:4" x14ac:dyDescent="0.2">
      <c r="A720" s="521">
        <v>719</v>
      </c>
      <c r="B720" s="519" t="s">
        <v>2695</v>
      </c>
      <c r="C720" s="519" t="s">
        <v>50</v>
      </c>
      <c r="D720" s="456" t="s">
        <v>1726</v>
      </c>
    </row>
    <row r="721" spans="1:4" x14ac:dyDescent="0.2">
      <c r="A721" s="521">
        <v>720</v>
      </c>
      <c r="B721" s="519" t="s">
        <v>2696</v>
      </c>
      <c r="C721" s="519" t="s">
        <v>51</v>
      </c>
      <c r="D721" s="456" t="s">
        <v>1727</v>
      </c>
    </row>
    <row r="722" spans="1:4" x14ac:dyDescent="0.2">
      <c r="A722" s="521">
        <v>721</v>
      </c>
      <c r="B722" s="519" t="s">
        <v>2697</v>
      </c>
      <c r="C722" s="519" t="s">
        <v>52</v>
      </c>
      <c r="D722" s="456" t="s">
        <v>1729</v>
      </c>
    </row>
    <row r="723" spans="1:4" x14ac:dyDescent="0.2">
      <c r="A723" s="521">
        <v>722</v>
      </c>
      <c r="B723" s="519" t="s">
        <v>2698</v>
      </c>
      <c r="C723" s="519" t="s">
        <v>54</v>
      </c>
      <c r="D723" s="456" t="s">
        <v>1731</v>
      </c>
    </row>
    <row r="724" spans="1:4" x14ac:dyDescent="0.2">
      <c r="A724" s="521">
        <v>723</v>
      </c>
      <c r="B724" s="519" t="s">
        <v>2699</v>
      </c>
      <c r="C724" s="519" t="s">
        <v>56</v>
      </c>
      <c r="D724" s="456" t="s">
        <v>1732</v>
      </c>
    </row>
    <row r="725" spans="1:4" x14ac:dyDescent="0.2">
      <c r="A725" s="521">
        <v>724</v>
      </c>
      <c r="B725" s="519" t="s">
        <v>2700</v>
      </c>
      <c r="C725" s="519" t="s">
        <v>57</v>
      </c>
      <c r="D725" s="456" t="s">
        <v>1733</v>
      </c>
    </row>
    <row r="726" spans="1:4" x14ac:dyDescent="0.2">
      <c r="A726" s="521">
        <v>725</v>
      </c>
      <c r="B726" s="519" t="s">
        <v>2701</v>
      </c>
      <c r="C726" s="519" t="s">
        <v>58</v>
      </c>
      <c r="D726" s="456" t="s">
        <v>1735</v>
      </c>
    </row>
    <row r="727" spans="1:4" x14ac:dyDescent="0.2">
      <c r="A727" s="521">
        <v>726</v>
      </c>
      <c r="B727" s="519" t="s">
        <v>2702</v>
      </c>
      <c r="C727" s="519" t="s">
        <v>60</v>
      </c>
      <c r="D727" s="456" t="s">
        <v>1736</v>
      </c>
    </row>
    <row r="728" spans="1:4" x14ac:dyDescent="0.2">
      <c r="A728" s="521">
        <v>727</v>
      </c>
      <c r="B728" s="519" t="s">
        <v>2703</v>
      </c>
      <c r="C728" s="519" t="s">
        <v>62</v>
      </c>
      <c r="D728" s="456" t="s">
        <v>1739</v>
      </c>
    </row>
    <row r="729" spans="1:4" x14ac:dyDescent="0.2">
      <c r="A729" s="521">
        <v>728</v>
      </c>
      <c r="B729" s="519" t="s">
        <v>2704</v>
      </c>
      <c r="C729" s="519" t="s">
        <v>63</v>
      </c>
      <c r="D729" s="456" t="s">
        <v>1737</v>
      </c>
    </row>
    <row r="730" spans="1:4" x14ac:dyDescent="0.2">
      <c r="A730" s="521">
        <v>729</v>
      </c>
      <c r="B730" s="519" t="s">
        <v>2705</v>
      </c>
      <c r="C730" s="519" t="s">
        <v>64</v>
      </c>
      <c r="D730" s="456" t="s">
        <v>1738</v>
      </c>
    </row>
    <row r="731" spans="1:4" x14ac:dyDescent="0.2">
      <c r="A731" s="521">
        <v>730</v>
      </c>
      <c r="B731" s="519" t="s">
        <v>2706</v>
      </c>
      <c r="C731" s="519" t="s">
        <v>65</v>
      </c>
      <c r="D731" s="456" t="s">
        <v>1741</v>
      </c>
    </row>
    <row r="732" spans="1:4" x14ac:dyDescent="0.2">
      <c r="A732" s="521">
        <v>731</v>
      </c>
      <c r="B732" s="519" t="s">
        <v>2707</v>
      </c>
      <c r="C732" s="519" t="s">
        <v>67</v>
      </c>
      <c r="D732" s="456" t="s">
        <v>1742</v>
      </c>
    </row>
    <row r="733" spans="1:4" x14ac:dyDescent="0.2">
      <c r="A733" s="521">
        <v>732</v>
      </c>
      <c r="B733" s="519" t="s">
        <v>2708</v>
      </c>
      <c r="C733" s="519" t="s">
        <v>68</v>
      </c>
      <c r="D733" s="456" t="s">
        <v>1743</v>
      </c>
    </row>
    <row r="734" spans="1:4" x14ac:dyDescent="0.2">
      <c r="A734" s="521">
        <v>733</v>
      </c>
      <c r="B734" s="519" t="s">
        <v>2709</v>
      </c>
      <c r="C734" s="519" t="s">
        <v>69</v>
      </c>
      <c r="D734" s="456" t="s">
        <v>1744</v>
      </c>
    </row>
    <row r="735" spans="1:4" x14ac:dyDescent="0.2">
      <c r="A735" s="521">
        <v>734</v>
      </c>
      <c r="B735" s="519" t="s">
        <v>2710</v>
      </c>
      <c r="C735" s="519" t="s">
        <v>70</v>
      </c>
      <c r="D735" s="456" t="s">
        <v>1745</v>
      </c>
    </row>
    <row r="736" spans="1:4" x14ac:dyDescent="0.2">
      <c r="A736" s="521">
        <v>735</v>
      </c>
      <c r="B736" s="519" t="s">
        <v>2711</v>
      </c>
      <c r="C736" s="519" t="s">
        <v>71</v>
      </c>
      <c r="D736" s="456" t="s">
        <v>1746</v>
      </c>
    </row>
    <row r="737" spans="1:4" x14ac:dyDescent="0.2">
      <c r="A737" s="521">
        <v>736</v>
      </c>
      <c r="B737" s="519" t="s">
        <v>2712</v>
      </c>
      <c r="C737" s="519" t="s">
        <v>72</v>
      </c>
      <c r="D737" s="456" t="s">
        <v>1747</v>
      </c>
    </row>
    <row r="738" spans="1:4" x14ac:dyDescent="0.2">
      <c r="A738" s="521">
        <v>737</v>
      </c>
      <c r="B738" s="519" t="s">
        <v>2713</v>
      </c>
      <c r="C738" s="519" t="s">
        <v>73</v>
      </c>
      <c r="D738" s="456" t="s">
        <v>1749</v>
      </c>
    </row>
    <row r="739" spans="1:4" x14ac:dyDescent="0.2">
      <c r="A739" s="521">
        <v>738</v>
      </c>
      <c r="B739" s="519" t="s">
        <v>2714</v>
      </c>
      <c r="C739" s="519" t="s">
        <v>75</v>
      </c>
      <c r="D739" s="456" t="s">
        <v>1751</v>
      </c>
    </row>
    <row r="740" spans="1:4" x14ac:dyDescent="0.2">
      <c r="A740" s="521">
        <v>739</v>
      </c>
      <c r="B740" s="519" t="s">
        <v>2715</v>
      </c>
      <c r="C740" s="519" t="s">
        <v>77</v>
      </c>
      <c r="D740" s="456" t="s">
        <v>1753</v>
      </c>
    </row>
    <row r="741" spans="1:4" x14ac:dyDescent="0.2">
      <c r="A741" s="521">
        <v>740</v>
      </c>
      <c r="B741" s="519" t="s">
        <v>2716</v>
      </c>
      <c r="C741" s="519" t="s">
        <v>78</v>
      </c>
      <c r="D741" s="456" t="s">
        <v>1754</v>
      </c>
    </row>
    <row r="742" spans="1:4" x14ac:dyDescent="0.2">
      <c r="A742" s="521">
        <v>741</v>
      </c>
      <c r="B742" s="519" t="s">
        <v>2717</v>
      </c>
      <c r="C742" s="519" t="s">
        <v>80</v>
      </c>
      <c r="D742" s="456" t="s">
        <v>1756</v>
      </c>
    </row>
    <row r="743" spans="1:4" x14ac:dyDescent="0.2">
      <c r="A743" s="521">
        <v>742</v>
      </c>
      <c r="B743" s="519" t="s">
        <v>2718</v>
      </c>
      <c r="C743" s="519" t="s">
        <v>82</v>
      </c>
      <c r="D743" s="456" t="s">
        <v>1758</v>
      </c>
    </row>
    <row r="744" spans="1:4" x14ac:dyDescent="0.2">
      <c r="A744" s="521">
        <v>743</v>
      </c>
      <c r="B744" s="519" t="s">
        <v>2719</v>
      </c>
      <c r="C744" s="519" t="s">
        <v>85</v>
      </c>
      <c r="D744" s="456" t="s">
        <v>1760</v>
      </c>
    </row>
    <row r="745" spans="1:4" x14ac:dyDescent="0.2">
      <c r="A745" s="521">
        <v>744</v>
      </c>
      <c r="B745" s="519" t="s">
        <v>2720</v>
      </c>
      <c r="C745" s="519" t="s">
        <v>87</v>
      </c>
      <c r="D745" s="456" t="s">
        <v>1761</v>
      </c>
    </row>
    <row r="746" spans="1:4" x14ac:dyDescent="0.2">
      <c r="A746" s="521">
        <v>745</v>
      </c>
      <c r="B746" s="519" t="s">
        <v>2721</v>
      </c>
      <c r="C746" s="519" t="s">
        <v>89</v>
      </c>
      <c r="D746" s="456" t="s">
        <v>1764</v>
      </c>
    </row>
    <row r="747" spans="1:4" x14ac:dyDescent="0.2">
      <c r="A747" s="521">
        <v>746</v>
      </c>
      <c r="B747" s="519" t="s">
        <v>2722</v>
      </c>
      <c r="C747" s="519" t="s">
        <v>90</v>
      </c>
      <c r="D747" s="456" t="s">
        <v>1765</v>
      </c>
    </row>
    <row r="748" spans="1:4" x14ac:dyDescent="0.2">
      <c r="A748" s="521">
        <v>747</v>
      </c>
      <c r="B748" s="519" t="s">
        <v>2420</v>
      </c>
      <c r="C748" s="519" t="s">
        <v>91</v>
      </c>
      <c r="D748" s="456" t="s">
        <v>1766</v>
      </c>
    </row>
    <row r="749" spans="1:4" x14ac:dyDescent="0.2">
      <c r="A749" s="521">
        <v>748</v>
      </c>
      <c r="B749" s="519" t="s">
        <v>2723</v>
      </c>
      <c r="C749" s="519" t="s">
        <v>92</v>
      </c>
      <c r="D749" s="456" t="s">
        <v>1767</v>
      </c>
    </row>
    <row r="750" spans="1:4" x14ac:dyDescent="0.2">
      <c r="A750" s="521">
        <v>749</v>
      </c>
      <c r="B750" s="519" t="s">
        <v>2724</v>
      </c>
      <c r="C750" s="519" t="s">
        <v>94</v>
      </c>
      <c r="D750" s="456" t="s">
        <v>1768</v>
      </c>
    </row>
    <row r="751" spans="1:4" x14ac:dyDescent="0.2">
      <c r="A751" s="521">
        <v>750</v>
      </c>
      <c r="B751" s="519" t="s">
        <v>2725</v>
      </c>
      <c r="C751" s="519" t="s">
        <v>95</v>
      </c>
      <c r="D751" s="456" t="s">
        <v>1769</v>
      </c>
    </row>
    <row r="752" spans="1:4" x14ac:dyDescent="0.2">
      <c r="A752" s="521">
        <v>751</v>
      </c>
      <c r="B752" s="519" t="s">
        <v>2726</v>
      </c>
      <c r="C752" s="519" t="s">
        <v>97</v>
      </c>
      <c r="D752" s="456" t="s">
        <v>1770</v>
      </c>
    </row>
    <row r="753" spans="1:4" x14ac:dyDescent="0.2">
      <c r="A753" s="521">
        <v>752</v>
      </c>
      <c r="B753" s="519" t="s">
        <v>2727</v>
      </c>
      <c r="C753" s="519" t="s">
        <v>98</v>
      </c>
      <c r="D753" s="456" t="s">
        <v>1772</v>
      </c>
    </row>
    <row r="754" spans="1:4" x14ac:dyDescent="0.2">
      <c r="A754" s="521">
        <v>753</v>
      </c>
      <c r="B754" s="519" t="s">
        <v>2728</v>
      </c>
      <c r="C754" s="519" t="s">
        <v>101</v>
      </c>
      <c r="D754" s="456" t="s">
        <v>1774</v>
      </c>
    </row>
    <row r="755" spans="1:4" x14ac:dyDescent="0.2">
      <c r="A755" s="521">
        <v>754</v>
      </c>
      <c r="B755" s="519" t="s">
        <v>2729</v>
      </c>
      <c r="C755" s="519" t="s">
        <v>104</v>
      </c>
      <c r="D755" s="456" t="s">
        <v>1777</v>
      </c>
    </row>
    <row r="756" spans="1:4" x14ac:dyDescent="0.2">
      <c r="A756" s="521">
        <v>755</v>
      </c>
      <c r="B756" s="519" t="s">
        <v>2730</v>
      </c>
      <c r="C756" s="519" t="s">
        <v>107</v>
      </c>
      <c r="D756" s="456" t="s">
        <v>1779</v>
      </c>
    </row>
    <row r="757" spans="1:4" x14ac:dyDescent="0.2">
      <c r="A757" s="521">
        <v>756</v>
      </c>
      <c r="B757" s="518" t="s">
        <v>2731</v>
      </c>
      <c r="C757" s="518" t="s">
        <v>252</v>
      </c>
      <c r="D757" s="456" t="s">
        <v>1781</v>
      </c>
    </row>
    <row r="758" spans="1:4" x14ac:dyDescent="0.2">
      <c r="A758" s="521">
        <v>757</v>
      </c>
      <c r="B758" s="515" t="s">
        <v>2732</v>
      </c>
      <c r="C758" s="515" t="s">
        <v>253</v>
      </c>
      <c r="D758" s="456" t="s">
        <v>1783</v>
      </c>
    </row>
    <row r="759" spans="1:4" x14ac:dyDescent="0.2">
      <c r="A759" s="521">
        <v>758</v>
      </c>
      <c r="B759" s="515" t="s">
        <v>2733</v>
      </c>
      <c r="C759" s="515" t="s">
        <v>10</v>
      </c>
      <c r="D759" s="456" t="s">
        <v>1785</v>
      </c>
    </row>
    <row r="760" spans="1:4" x14ac:dyDescent="0.25">
      <c r="A760" s="521">
        <v>759</v>
      </c>
      <c r="B760" s="10" t="s">
        <v>2734</v>
      </c>
      <c r="C760" s="10" t="s">
        <v>206</v>
      </c>
      <c r="D760" s="456" t="s">
        <v>1787</v>
      </c>
    </row>
    <row r="761" spans="1:4" x14ac:dyDescent="0.25">
      <c r="A761" s="521">
        <v>760</v>
      </c>
      <c r="B761" s="10" t="s">
        <v>2735</v>
      </c>
      <c r="C761" s="10" t="s">
        <v>207</v>
      </c>
      <c r="D761" s="456" t="s">
        <v>1788</v>
      </c>
    </row>
    <row r="762" spans="1:4" x14ac:dyDescent="0.25">
      <c r="A762" s="521">
        <v>761</v>
      </c>
      <c r="B762" s="10" t="s">
        <v>2736</v>
      </c>
      <c r="C762" s="10" t="s">
        <v>254</v>
      </c>
      <c r="D762" s="456" t="s">
        <v>1789</v>
      </c>
    </row>
    <row r="763" spans="1:4" x14ac:dyDescent="0.25">
      <c r="A763" s="521">
        <v>762</v>
      </c>
      <c r="B763" s="10" t="s">
        <v>2737</v>
      </c>
      <c r="C763" s="10" t="s">
        <v>208</v>
      </c>
      <c r="D763" s="456" t="s">
        <v>1790</v>
      </c>
    </row>
    <row r="764" spans="1:4" x14ac:dyDescent="0.25">
      <c r="A764" s="521">
        <v>763</v>
      </c>
      <c r="B764" s="10" t="s">
        <v>2738</v>
      </c>
      <c r="C764" s="10" t="s">
        <v>209</v>
      </c>
      <c r="D764" s="456" t="s">
        <v>1791</v>
      </c>
    </row>
    <row r="765" spans="1:4" x14ac:dyDescent="0.25">
      <c r="A765" s="521">
        <v>764</v>
      </c>
      <c r="B765" s="10" t="s">
        <v>2739</v>
      </c>
      <c r="C765" s="10" t="s">
        <v>210</v>
      </c>
      <c r="D765" s="456" t="s">
        <v>1792</v>
      </c>
    </row>
    <row r="766" spans="1:4" x14ac:dyDescent="0.25">
      <c r="A766" s="521">
        <v>765</v>
      </c>
      <c r="B766" s="10" t="s">
        <v>2740</v>
      </c>
      <c r="C766" s="10" t="s">
        <v>211</v>
      </c>
      <c r="D766" s="456" t="s">
        <v>1793</v>
      </c>
    </row>
    <row r="767" spans="1:4" x14ac:dyDescent="0.2">
      <c r="A767" s="521">
        <v>766</v>
      </c>
      <c r="B767" s="518" t="s">
        <v>2741</v>
      </c>
      <c r="C767" s="518" t="s">
        <v>414</v>
      </c>
      <c r="D767" s="456" t="s">
        <v>1794</v>
      </c>
    </row>
    <row r="768" spans="1:4" x14ac:dyDescent="0.2">
      <c r="A768" s="521">
        <v>767</v>
      </c>
      <c r="B768" s="287" t="s">
        <v>2742</v>
      </c>
      <c r="C768" s="287" t="s">
        <v>390</v>
      </c>
      <c r="D768" s="456" t="s">
        <v>1795</v>
      </c>
    </row>
    <row r="769" spans="1:4" x14ac:dyDescent="0.2">
      <c r="A769" s="521">
        <v>768</v>
      </c>
      <c r="B769" s="287" t="s">
        <v>2743</v>
      </c>
      <c r="C769" s="287" t="s">
        <v>391</v>
      </c>
      <c r="D769" s="456" t="s">
        <v>1796</v>
      </c>
    </row>
    <row r="770" spans="1:4" x14ac:dyDescent="0.2">
      <c r="A770" s="521">
        <v>769</v>
      </c>
      <c r="B770" s="287" t="s">
        <v>2744</v>
      </c>
      <c r="C770" s="287" t="s">
        <v>379</v>
      </c>
      <c r="D770" s="456" t="s">
        <v>1797</v>
      </c>
    </row>
    <row r="771" spans="1:4" x14ac:dyDescent="0.2">
      <c r="A771" s="521">
        <v>770</v>
      </c>
      <c r="B771" s="287" t="s">
        <v>2745</v>
      </c>
      <c r="C771" s="287" t="s">
        <v>380</v>
      </c>
      <c r="D771" s="456" t="s">
        <v>1798</v>
      </c>
    </row>
    <row r="772" spans="1:4" x14ac:dyDescent="0.2">
      <c r="A772" s="521">
        <v>771</v>
      </c>
      <c r="B772" s="287" t="s">
        <v>2746</v>
      </c>
      <c r="C772" s="287" t="s">
        <v>381</v>
      </c>
      <c r="D772" s="456" t="s">
        <v>1799</v>
      </c>
    </row>
    <row r="773" spans="1:4" x14ac:dyDescent="0.2">
      <c r="A773" s="521">
        <v>772</v>
      </c>
      <c r="B773" s="287" t="s">
        <v>2747</v>
      </c>
      <c r="C773" s="287" t="s">
        <v>358</v>
      </c>
      <c r="D773" s="456" t="s">
        <v>1800</v>
      </c>
    </row>
    <row r="774" spans="1:4" x14ac:dyDescent="0.2">
      <c r="A774" s="521">
        <v>773</v>
      </c>
      <c r="B774" s="287" t="s">
        <v>2748</v>
      </c>
      <c r="C774" s="287" t="s">
        <v>393</v>
      </c>
      <c r="D774" s="456" t="s">
        <v>1801</v>
      </c>
    </row>
    <row r="775" spans="1:4" x14ac:dyDescent="0.2">
      <c r="A775" s="521">
        <v>774</v>
      </c>
      <c r="B775" s="287" t="s">
        <v>2749</v>
      </c>
      <c r="C775" s="287" t="s">
        <v>394</v>
      </c>
      <c r="D775" s="456" t="s">
        <v>1802</v>
      </c>
    </row>
    <row r="776" spans="1:4" x14ac:dyDescent="0.2">
      <c r="A776" s="521">
        <v>775</v>
      </c>
      <c r="B776" s="287" t="s">
        <v>2750</v>
      </c>
      <c r="C776" s="287" t="s">
        <v>395</v>
      </c>
      <c r="D776" s="456" t="s">
        <v>1803</v>
      </c>
    </row>
    <row r="777" spans="1:4" x14ac:dyDescent="0.2">
      <c r="A777" s="521">
        <v>776</v>
      </c>
      <c r="B777" s="287" t="s">
        <v>2751</v>
      </c>
      <c r="C777" s="287" t="s">
        <v>396</v>
      </c>
      <c r="D777" s="456" t="s">
        <v>1804</v>
      </c>
    </row>
    <row r="778" spans="1:4" x14ac:dyDescent="0.2">
      <c r="A778" s="521">
        <v>777</v>
      </c>
      <c r="B778" s="287" t="s">
        <v>2752</v>
      </c>
      <c r="C778" s="287" t="s">
        <v>385</v>
      </c>
      <c r="D778" s="456" t="s">
        <v>1805</v>
      </c>
    </row>
    <row r="779" spans="1:4" x14ac:dyDescent="0.2">
      <c r="A779" s="521">
        <v>778</v>
      </c>
      <c r="B779" s="287" t="s">
        <v>2753</v>
      </c>
      <c r="C779" s="287" t="s">
        <v>386</v>
      </c>
      <c r="D779" s="456" t="s">
        <v>1806</v>
      </c>
    </row>
    <row r="780" spans="1:4" x14ac:dyDescent="0.2">
      <c r="A780" s="521">
        <v>779</v>
      </c>
      <c r="B780" s="287" t="s">
        <v>2754</v>
      </c>
      <c r="C780" s="287" t="s">
        <v>387</v>
      </c>
      <c r="D780" s="456" t="s">
        <v>1807</v>
      </c>
    </row>
    <row r="781" spans="1:4" x14ac:dyDescent="0.2">
      <c r="A781" s="521">
        <v>780</v>
      </c>
      <c r="B781" s="287" t="s">
        <v>2755</v>
      </c>
      <c r="C781" s="287" t="s">
        <v>388</v>
      </c>
      <c r="D781" s="456" t="s">
        <v>1808</v>
      </c>
    </row>
    <row r="782" spans="1:4" x14ac:dyDescent="0.2">
      <c r="A782" s="521">
        <v>781</v>
      </c>
      <c r="B782" s="287" t="s">
        <v>2756</v>
      </c>
      <c r="C782" s="287" t="s">
        <v>389</v>
      </c>
      <c r="D782" s="456" t="s">
        <v>1809</v>
      </c>
    </row>
    <row r="783" spans="1:4" x14ac:dyDescent="0.2">
      <c r="A783" s="521">
        <v>782</v>
      </c>
      <c r="B783" s="287" t="s">
        <v>2757</v>
      </c>
      <c r="C783" s="287" t="s">
        <v>419</v>
      </c>
      <c r="D783" s="456" t="s">
        <v>1810</v>
      </c>
    </row>
    <row r="784" spans="1:4" x14ac:dyDescent="0.2">
      <c r="A784" s="521">
        <v>783</v>
      </c>
      <c r="B784" s="287" t="s">
        <v>2758</v>
      </c>
      <c r="C784" s="287" t="s">
        <v>361</v>
      </c>
      <c r="D784" s="456" t="s">
        <v>1811</v>
      </c>
    </row>
    <row r="785" spans="1:4" x14ac:dyDescent="0.2">
      <c r="A785" s="521">
        <v>784</v>
      </c>
      <c r="B785" s="287" t="s">
        <v>2759</v>
      </c>
      <c r="C785" s="287" t="s">
        <v>362</v>
      </c>
      <c r="D785" s="456" t="s">
        <v>1812</v>
      </c>
    </row>
    <row r="786" spans="1:4" x14ac:dyDescent="0.2">
      <c r="A786" s="521">
        <v>785</v>
      </c>
      <c r="B786" s="287" t="s">
        <v>2760</v>
      </c>
      <c r="C786" s="287" t="s">
        <v>809</v>
      </c>
      <c r="D786" s="456" t="s">
        <v>1813</v>
      </c>
    </row>
    <row r="787" spans="1:4" x14ac:dyDescent="0.2">
      <c r="A787" s="521">
        <v>786</v>
      </c>
      <c r="B787" s="287" t="s">
        <v>2761</v>
      </c>
      <c r="C787" s="287" t="s">
        <v>810</v>
      </c>
      <c r="D787" s="456" t="s">
        <v>1814</v>
      </c>
    </row>
    <row r="788" spans="1:4" x14ac:dyDescent="0.2">
      <c r="A788" s="521">
        <v>787</v>
      </c>
      <c r="B788" s="287" t="s">
        <v>2762</v>
      </c>
      <c r="C788" s="287" t="s">
        <v>363</v>
      </c>
      <c r="D788" s="456" t="s">
        <v>1815</v>
      </c>
    </row>
    <row r="789" spans="1:4" x14ac:dyDescent="0.2">
      <c r="A789" s="521">
        <v>788</v>
      </c>
      <c r="B789" s="287" t="s">
        <v>2763</v>
      </c>
      <c r="C789" s="287" t="s">
        <v>364</v>
      </c>
      <c r="D789" s="456" t="s">
        <v>1816</v>
      </c>
    </row>
    <row r="790" spans="1:4" x14ac:dyDescent="0.2">
      <c r="A790" s="521">
        <v>789</v>
      </c>
      <c r="B790" s="287" t="s">
        <v>2764</v>
      </c>
      <c r="C790" s="287" t="s">
        <v>857</v>
      </c>
      <c r="D790" s="456" t="s">
        <v>1817</v>
      </c>
    </row>
    <row r="791" spans="1:4" x14ac:dyDescent="0.2">
      <c r="A791" s="521">
        <v>790</v>
      </c>
      <c r="B791" s="287" t="s">
        <v>2765</v>
      </c>
      <c r="C791" s="287" t="s">
        <v>859</v>
      </c>
      <c r="D791" s="456" t="s">
        <v>1818</v>
      </c>
    </row>
    <row r="792" spans="1:4" x14ac:dyDescent="0.2">
      <c r="A792" s="521">
        <v>791</v>
      </c>
      <c r="B792" s="287" t="s">
        <v>2766</v>
      </c>
      <c r="C792" s="287" t="s">
        <v>860</v>
      </c>
      <c r="D792" s="456" t="s">
        <v>1819</v>
      </c>
    </row>
    <row r="793" spans="1:4" x14ac:dyDescent="0.2">
      <c r="A793" s="521">
        <v>792</v>
      </c>
      <c r="B793" s="287" t="s">
        <v>2767</v>
      </c>
      <c r="C793" s="287" t="s">
        <v>369</v>
      </c>
      <c r="D793" s="456" t="s">
        <v>1820</v>
      </c>
    </row>
    <row r="794" spans="1:4" x14ac:dyDescent="0.2">
      <c r="A794" s="521">
        <v>793</v>
      </c>
      <c r="B794" s="287" t="s">
        <v>2768</v>
      </c>
      <c r="C794" s="287" t="s">
        <v>370</v>
      </c>
      <c r="D794" s="456" t="s">
        <v>1821</v>
      </c>
    </row>
    <row r="795" spans="1:4" x14ac:dyDescent="0.2">
      <c r="A795" s="521">
        <v>794</v>
      </c>
      <c r="B795" s="287" t="s">
        <v>2769</v>
      </c>
      <c r="C795" s="287" t="s">
        <v>371</v>
      </c>
      <c r="D795" s="456" t="s">
        <v>1822</v>
      </c>
    </row>
    <row r="796" spans="1:4" x14ac:dyDescent="0.2">
      <c r="A796" s="521">
        <v>795</v>
      </c>
      <c r="B796" s="287" t="s">
        <v>2770</v>
      </c>
      <c r="C796" s="287" t="s">
        <v>374</v>
      </c>
      <c r="D796" s="456" t="s">
        <v>1823</v>
      </c>
    </row>
    <row r="797" spans="1:4" x14ac:dyDescent="0.2">
      <c r="A797" s="521">
        <v>796</v>
      </c>
      <c r="B797" s="287" t="s">
        <v>2771</v>
      </c>
      <c r="C797" s="287" t="s">
        <v>375</v>
      </c>
      <c r="D797" s="456" t="s">
        <v>1824</v>
      </c>
    </row>
    <row r="798" spans="1:4" x14ac:dyDescent="0.2">
      <c r="A798" s="521">
        <v>797</v>
      </c>
      <c r="B798" s="287" t="s">
        <v>2772</v>
      </c>
      <c r="C798" s="287" t="s">
        <v>376</v>
      </c>
      <c r="D798" s="456" t="s">
        <v>1825</v>
      </c>
    </row>
    <row r="799" spans="1:4" x14ac:dyDescent="0.2">
      <c r="A799" s="521">
        <v>798</v>
      </c>
      <c r="B799" s="287" t="s">
        <v>2773</v>
      </c>
      <c r="C799" s="287" t="s">
        <v>377</v>
      </c>
      <c r="D799" s="456" t="s">
        <v>1826</v>
      </c>
    </row>
    <row r="800" spans="1:4" x14ac:dyDescent="0.2">
      <c r="A800" s="521">
        <v>799</v>
      </c>
      <c r="B800" s="287" t="s">
        <v>2774</v>
      </c>
      <c r="C800" s="287" t="s">
        <v>378</v>
      </c>
      <c r="D800" s="456" t="s">
        <v>1827</v>
      </c>
    </row>
    <row r="801" spans="1:4" x14ac:dyDescent="0.2">
      <c r="A801" s="521">
        <v>800</v>
      </c>
      <c r="B801" s="287" t="s">
        <v>2775</v>
      </c>
      <c r="C801" s="287" t="s">
        <v>372</v>
      </c>
      <c r="D801" s="456" t="s">
        <v>1828</v>
      </c>
    </row>
    <row r="802" spans="1:4" x14ac:dyDescent="0.2">
      <c r="A802" s="521">
        <v>801</v>
      </c>
      <c r="B802" s="287" t="s">
        <v>2776</v>
      </c>
      <c r="C802" s="287" t="s">
        <v>373</v>
      </c>
      <c r="D802" s="456" t="s">
        <v>1829</v>
      </c>
    </row>
    <row r="803" spans="1:4" x14ac:dyDescent="0.25">
      <c r="A803" s="521">
        <v>802</v>
      </c>
      <c r="B803" s="520" t="s">
        <v>2777</v>
      </c>
      <c r="C803" s="520" t="s">
        <v>365</v>
      </c>
      <c r="D803" s="456" t="s">
        <v>1830</v>
      </c>
    </row>
    <row r="804" spans="1:4" x14ac:dyDescent="0.25">
      <c r="A804" s="521">
        <v>803</v>
      </c>
      <c r="B804" s="520" t="s">
        <v>2778</v>
      </c>
      <c r="C804" s="520" t="s">
        <v>366</v>
      </c>
      <c r="D804" s="456" t="s">
        <v>1831</v>
      </c>
    </row>
    <row r="805" spans="1:4" x14ac:dyDescent="0.25">
      <c r="A805" s="521">
        <v>804</v>
      </c>
      <c r="B805" s="520" t="s">
        <v>2779</v>
      </c>
      <c r="C805" s="520" t="s">
        <v>367</v>
      </c>
      <c r="D805" s="456" t="s">
        <v>1832</v>
      </c>
    </row>
    <row r="806" spans="1:4" x14ac:dyDescent="0.25">
      <c r="A806" s="521">
        <v>805</v>
      </c>
      <c r="B806" s="520" t="s">
        <v>2780</v>
      </c>
      <c r="C806" s="520" t="s">
        <v>368</v>
      </c>
      <c r="D806" s="456" t="s">
        <v>1833</v>
      </c>
    </row>
    <row r="807" spans="1:4" x14ac:dyDescent="0.25">
      <c r="A807" s="550">
        <v>999</v>
      </c>
      <c r="B807" s="551" t="s">
        <v>2001</v>
      </c>
      <c r="D807" s="456"/>
    </row>
    <row r="808" spans="1:4" ht="76.5" x14ac:dyDescent="0.25">
      <c r="A808" s="521">
        <v>1000</v>
      </c>
      <c r="B808" s="585" t="s">
        <v>2781</v>
      </c>
      <c r="C808" s="585" t="s">
        <v>1941</v>
      </c>
      <c r="D808" s="456" t="s">
        <v>1077</v>
      </c>
    </row>
    <row r="809" spans="1:4" ht="54" x14ac:dyDescent="0.25">
      <c r="A809" s="521">
        <v>1001</v>
      </c>
      <c r="B809" s="591" t="s">
        <v>2782</v>
      </c>
      <c r="C809" s="591" t="s">
        <v>2006</v>
      </c>
      <c r="D809" s="456" t="s">
        <v>1083</v>
      </c>
    </row>
    <row r="810" spans="1:4" ht="45" x14ac:dyDescent="0.25">
      <c r="A810" s="521">
        <v>1002</v>
      </c>
      <c r="B810" s="144" t="s">
        <v>2783</v>
      </c>
      <c r="C810" s="144" t="s">
        <v>1940</v>
      </c>
      <c r="D810" s="456" t="s">
        <v>1162</v>
      </c>
    </row>
    <row r="811" spans="1:4" ht="22.5" x14ac:dyDescent="0.25">
      <c r="A811" s="521">
        <v>1003</v>
      </c>
      <c r="B811" s="478" t="s">
        <v>2784</v>
      </c>
      <c r="C811" s="478" t="s">
        <v>1899</v>
      </c>
      <c r="D811" s="456" t="s">
        <v>1192</v>
      </c>
    </row>
    <row r="812" spans="1:4" x14ac:dyDescent="0.2">
      <c r="A812" s="521">
        <v>1004</v>
      </c>
      <c r="B812" s="548" t="s">
        <v>1882</v>
      </c>
      <c r="C812" s="548" t="s">
        <v>1882</v>
      </c>
      <c r="D812" s="456" t="s">
        <v>1989</v>
      </c>
    </row>
    <row r="813" spans="1:4" ht="45" x14ac:dyDescent="0.25">
      <c r="A813" s="521">
        <v>1005</v>
      </c>
      <c r="B813" s="478" t="s">
        <v>2785</v>
      </c>
      <c r="C813" s="478" t="s">
        <v>1944</v>
      </c>
      <c r="D813" s="456" t="s">
        <v>1196</v>
      </c>
    </row>
    <row r="814" spans="1:4" ht="22.5" x14ac:dyDescent="0.25">
      <c r="A814" s="521">
        <v>1006</v>
      </c>
      <c r="B814" s="478" t="s">
        <v>2786</v>
      </c>
      <c r="C814" s="478" t="s">
        <v>1943</v>
      </c>
      <c r="D814" s="456" t="s">
        <v>1197</v>
      </c>
    </row>
    <row r="815" spans="1:4" ht="22.5" x14ac:dyDescent="0.25">
      <c r="A815" s="521">
        <v>1007</v>
      </c>
      <c r="B815" s="478" t="s">
        <v>2787</v>
      </c>
      <c r="C815" s="478" t="s">
        <v>1945</v>
      </c>
      <c r="D815" s="456" t="s">
        <v>1198</v>
      </c>
    </row>
    <row r="816" spans="1:4" ht="33.75" x14ac:dyDescent="0.25">
      <c r="A816" s="521">
        <v>1008</v>
      </c>
      <c r="B816" s="604" t="s">
        <v>2788</v>
      </c>
      <c r="C816" s="604" t="s">
        <v>1947</v>
      </c>
      <c r="D816" s="456" t="s">
        <v>1213</v>
      </c>
    </row>
    <row r="817" spans="1:4" ht="56.25" x14ac:dyDescent="0.25">
      <c r="A817" s="521">
        <v>1009</v>
      </c>
      <c r="B817" s="604" t="s">
        <v>2789</v>
      </c>
      <c r="C817" s="604" t="s">
        <v>1946</v>
      </c>
      <c r="D817" s="456" t="s">
        <v>1955</v>
      </c>
    </row>
    <row r="818" spans="1:4" x14ac:dyDescent="0.25">
      <c r="A818" s="521">
        <v>1010</v>
      </c>
      <c r="B818" s="549" t="s">
        <v>2790</v>
      </c>
      <c r="C818" s="549" t="s">
        <v>423</v>
      </c>
      <c r="D818" s="456" t="s">
        <v>1956</v>
      </c>
    </row>
    <row r="819" spans="1:4" ht="51" x14ac:dyDescent="0.25">
      <c r="A819" s="521">
        <v>1011</v>
      </c>
      <c r="B819" s="487" t="s">
        <v>2791</v>
      </c>
      <c r="C819" s="487" t="s">
        <v>1900</v>
      </c>
      <c r="D819" s="456" t="s">
        <v>1958</v>
      </c>
    </row>
    <row r="820" spans="1:4" x14ac:dyDescent="0.2">
      <c r="A820" s="521">
        <v>1012</v>
      </c>
      <c r="B820" s="634" t="s">
        <v>2792</v>
      </c>
      <c r="C820" s="634" t="s">
        <v>1893</v>
      </c>
      <c r="D820" s="456" t="s">
        <v>1959</v>
      </c>
    </row>
    <row r="821" spans="1:4" x14ac:dyDescent="0.25">
      <c r="A821" s="521">
        <v>1013</v>
      </c>
      <c r="B821" s="615" t="s">
        <v>2793</v>
      </c>
      <c r="C821" s="615" t="s">
        <v>1894</v>
      </c>
      <c r="D821" s="456" t="s">
        <v>1284</v>
      </c>
    </row>
    <row r="822" spans="1:4" ht="67.5" x14ac:dyDescent="0.25">
      <c r="A822" s="521">
        <v>1014</v>
      </c>
      <c r="B822" s="620" t="s">
        <v>2794</v>
      </c>
      <c r="C822" s="620" t="s">
        <v>1930</v>
      </c>
      <c r="D822" s="456" t="s">
        <v>1960</v>
      </c>
    </row>
    <row r="823" spans="1:4" x14ac:dyDescent="0.25">
      <c r="A823" s="521">
        <v>1015</v>
      </c>
      <c r="B823" s="622" t="s">
        <v>2795</v>
      </c>
      <c r="C823" s="622" t="s">
        <v>1906</v>
      </c>
      <c r="D823" s="456" t="s">
        <v>1961</v>
      </c>
    </row>
    <row r="824" spans="1:4" x14ac:dyDescent="0.25">
      <c r="A824" s="521">
        <v>1016</v>
      </c>
      <c r="B824" s="618" t="s">
        <v>2796</v>
      </c>
      <c r="C824" s="618" t="s">
        <v>1931</v>
      </c>
      <c r="D824" s="456" t="s">
        <v>1962</v>
      </c>
    </row>
    <row r="825" spans="1:4" x14ac:dyDescent="0.25">
      <c r="A825" s="521">
        <v>1017</v>
      </c>
      <c r="B825" s="622" t="s">
        <v>2797</v>
      </c>
      <c r="C825" s="622" t="s">
        <v>1905</v>
      </c>
      <c r="D825" s="456" t="s">
        <v>1963</v>
      </c>
    </row>
    <row r="826" spans="1:4" x14ac:dyDescent="0.25">
      <c r="A826" s="521">
        <v>1018</v>
      </c>
      <c r="B826" s="614" t="s">
        <v>2798</v>
      </c>
      <c r="C826" s="614" t="s">
        <v>1885</v>
      </c>
      <c r="D826" s="456" t="s">
        <v>1971</v>
      </c>
    </row>
    <row r="827" spans="1:4" ht="67.5" x14ac:dyDescent="0.25">
      <c r="A827" s="521">
        <v>1019</v>
      </c>
      <c r="B827" s="620" t="s">
        <v>2799</v>
      </c>
      <c r="C827" s="620" t="s">
        <v>1948</v>
      </c>
      <c r="D827" s="456" t="s">
        <v>1964</v>
      </c>
    </row>
    <row r="828" spans="1:4" ht="25.5" x14ac:dyDescent="0.25">
      <c r="A828" s="521">
        <v>1020</v>
      </c>
      <c r="B828" s="613" t="s">
        <v>2800</v>
      </c>
      <c r="C828" s="613" t="s">
        <v>1907</v>
      </c>
      <c r="D828" s="453" t="s">
        <v>1972</v>
      </c>
    </row>
    <row r="829" spans="1:4" ht="22.5" x14ac:dyDescent="0.25">
      <c r="A829" s="521">
        <v>1021</v>
      </c>
      <c r="B829" s="620" t="s">
        <v>2801</v>
      </c>
      <c r="C829" s="620" t="s">
        <v>1886</v>
      </c>
      <c r="D829" s="456" t="s">
        <v>1319</v>
      </c>
    </row>
    <row r="830" spans="1:4" ht="56.25" x14ac:dyDescent="0.25">
      <c r="A830" s="521">
        <v>1022</v>
      </c>
      <c r="B830" s="620" t="s">
        <v>2802</v>
      </c>
      <c r="C830" s="620" t="s">
        <v>1910</v>
      </c>
      <c r="D830" s="456" t="s">
        <v>1321</v>
      </c>
    </row>
    <row r="831" spans="1:4" ht="25.5" x14ac:dyDescent="0.25">
      <c r="A831" s="521">
        <v>1023</v>
      </c>
      <c r="B831" s="631" t="s">
        <v>2803</v>
      </c>
      <c r="C831" s="631" t="s">
        <v>1892</v>
      </c>
      <c r="D831" s="456" t="s">
        <v>1973</v>
      </c>
    </row>
    <row r="832" spans="1:4" ht="33.75" x14ac:dyDescent="0.25">
      <c r="A832" s="521">
        <v>1024</v>
      </c>
      <c r="B832" s="633" t="s">
        <v>2804</v>
      </c>
      <c r="C832" s="633" t="s">
        <v>1909</v>
      </c>
      <c r="D832" s="456" t="s">
        <v>1970</v>
      </c>
    </row>
    <row r="833" spans="1:4" x14ac:dyDescent="0.25">
      <c r="A833" s="521">
        <v>1025</v>
      </c>
      <c r="B833" s="628" t="s">
        <v>2805</v>
      </c>
      <c r="C833" s="628" t="s">
        <v>1908</v>
      </c>
      <c r="D833" s="456" t="s">
        <v>1974</v>
      </c>
    </row>
    <row r="834" spans="1:4" ht="22.5" x14ac:dyDescent="0.25">
      <c r="A834" s="521">
        <v>1026</v>
      </c>
      <c r="B834" s="620" t="s">
        <v>2806</v>
      </c>
      <c r="C834" s="620" t="s">
        <v>1912</v>
      </c>
      <c r="D834" s="456" t="s">
        <v>1966</v>
      </c>
    </row>
    <row r="835" spans="1:4" ht="78.75" x14ac:dyDescent="0.25">
      <c r="A835" s="521">
        <v>1027</v>
      </c>
      <c r="B835" s="620" t="s">
        <v>2807</v>
      </c>
      <c r="C835" s="620" t="s">
        <v>1887</v>
      </c>
      <c r="D835" s="456" t="s">
        <v>1385</v>
      </c>
    </row>
    <row r="836" spans="1:4" ht="45" x14ac:dyDescent="0.25">
      <c r="A836" s="521">
        <v>1028</v>
      </c>
      <c r="B836" s="633" t="s">
        <v>2808</v>
      </c>
      <c r="C836" s="633" t="s">
        <v>1949</v>
      </c>
      <c r="D836" s="456" t="s">
        <v>1967</v>
      </c>
    </row>
    <row r="837" spans="1:4" x14ac:dyDescent="0.25">
      <c r="A837" s="521">
        <v>1029</v>
      </c>
      <c r="B837" s="626" t="s">
        <v>2798</v>
      </c>
      <c r="C837" s="626" t="s">
        <v>1888</v>
      </c>
      <c r="D837" s="456" t="s">
        <v>1975</v>
      </c>
    </row>
    <row r="838" spans="1:4" x14ac:dyDescent="0.25">
      <c r="A838" s="521">
        <v>1030</v>
      </c>
      <c r="B838" s="628" t="s">
        <v>2809</v>
      </c>
      <c r="C838" s="628" t="s">
        <v>1913</v>
      </c>
      <c r="D838" s="456" t="s">
        <v>1968</v>
      </c>
    </row>
    <row r="839" spans="1:4" ht="45" x14ac:dyDescent="0.25">
      <c r="A839" s="521">
        <v>1031</v>
      </c>
      <c r="B839" s="486" t="s">
        <v>2808</v>
      </c>
      <c r="C839" s="486" t="s">
        <v>1950</v>
      </c>
      <c r="D839" s="456" t="s">
        <v>1969</v>
      </c>
    </row>
    <row r="840" spans="1:4" x14ac:dyDescent="0.25">
      <c r="A840" s="521">
        <v>1032</v>
      </c>
      <c r="B840" s="614" t="s">
        <v>2810</v>
      </c>
      <c r="C840" s="614" t="s">
        <v>1889</v>
      </c>
      <c r="D840" s="456" t="s">
        <v>1976</v>
      </c>
    </row>
    <row r="841" spans="1:4" x14ac:dyDescent="0.25">
      <c r="A841" s="521">
        <v>1033</v>
      </c>
      <c r="B841" s="614" t="s">
        <v>2811</v>
      </c>
      <c r="C841" s="614" t="s">
        <v>1891</v>
      </c>
      <c r="D841" s="456" t="s">
        <v>1977</v>
      </c>
    </row>
    <row r="842" spans="1:4" x14ac:dyDescent="0.25">
      <c r="A842" s="521">
        <v>1034</v>
      </c>
      <c r="B842" s="614" t="s">
        <v>2812</v>
      </c>
      <c r="C842" s="614" t="s">
        <v>1890</v>
      </c>
      <c r="D842" s="456" t="s">
        <v>1978</v>
      </c>
    </row>
    <row r="843" spans="1:4" x14ac:dyDescent="0.2">
      <c r="A843" s="521">
        <v>1035</v>
      </c>
      <c r="B843" s="512" t="s">
        <v>2813</v>
      </c>
      <c r="C843" s="512" t="s">
        <v>1884</v>
      </c>
      <c r="D843" s="456" t="s">
        <v>1634</v>
      </c>
    </row>
    <row r="844" spans="1:4" x14ac:dyDescent="0.2">
      <c r="A844" s="521">
        <v>1036</v>
      </c>
      <c r="B844" s="519" t="s">
        <v>2814</v>
      </c>
      <c r="C844" s="519" t="s">
        <v>1932</v>
      </c>
      <c r="D844" s="456" t="s">
        <v>1979</v>
      </c>
    </row>
    <row r="845" spans="1:4" x14ac:dyDescent="0.2">
      <c r="A845" s="521">
        <v>1037</v>
      </c>
      <c r="B845" s="519" t="s">
        <v>2815</v>
      </c>
      <c r="C845" s="519" t="s">
        <v>1883</v>
      </c>
      <c r="D845" s="456" t="s">
        <v>1980</v>
      </c>
    </row>
    <row r="846" spans="1:4" x14ac:dyDescent="0.2">
      <c r="A846" s="521">
        <v>1038</v>
      </c>
      <c r="B846" s="519" t="s">
        <v>2816</v>
      </c>
      <c r="C846" s="519" t="s">
        <v>1933</v>
      </c>
      <c r="D846" s="456" t="s">
        <v>1981</v>
      </c>
    </row>
    <row r="847" spans="1:4" x14ac:dyDescent="0.2">
      <c r="A847" s="521">
        <v>1039</v>
      </c>
      <c r="B847" s="519" t="s">
        <v>2817</v>
      </c>
      <c r="C847" s="519" t="s">
        <v>1896</v>
      </c>
      <c r="D847" s="456" t="s">
        <v>1982</v>
      </c>
    </row>
    <row r="848" spans="1:4" x14ac:dyDescent="0.2">
      <c r="A848" s="521">
        <v>1040</v>
      </c>
      <c r="B848" s="519" t="s">
        <v>2818</v>
      </c>
      <c r="C848" s="519" t="s">
        <v>1897</v>
      </c>
      <c r="D848" s="456" t="s">
        <v>1983</v>
      </c>
    </row>
    <row r="849" spans="1:4" x14ac:dyDescent="0.2">
      <c r="A849" s="521">
        <v>1041</v>
      </c>
      <c r="B849" s="519" t="s">
        <v>2819</v>
      </c>
      <c r="C849" s="519" t="s">
        <v>1934</v>
      </c>
      <c r="D849" s="456" t="s">
        <v>1984</v>
      </c>
    </row>
    <row r="850" spans="1:4" x14ac:dyDescent="0.2">
      <c r="A850" s="521">
        <v>1042</v>
      </c>
      <c r="B850" s="519" t="s">
        <v>2820</v>
      </c>
      <c r="C850" s="519" t="s">
        <v>1935</v>
      </c>
      <c r="D850" s="456" t="s">
        <v>1985</v>
      </c>
    </row>
    <row r="851" spans="1:4" x14ac:dyDescent="0.2">
      <c r="A851" s="521">
        <v>1043</v>
      </c>
      <c r="B851" s="519" t="s">
        <v>2821</v>
      </c>
      <c r="C851" s="519" t="s">
        <v>1936</v>
      </c>
      <c r="D851" s="456" t="s">
        <v>1986</v>
      </c>
    </row>
    <row r="852" spans="1:4" x14ac:dyDescent="0.2">
      <c r="A852" s="521">
        <v>1044</v>
      </c>
      <c r="B852" s="519" t="s">
        <v>2822</v>
      </c>
      <c r="C852" s="519" t="s">
        <v>1937</v>
      </c>
      <c r="D852" s="456" t="s">
        <v>1987</v>
      </c>
    </row>
    <row r="853" spans="1:4" x14ac:dyDescent="0.25">
      <c r="A853" s="521">
        <v>1045</v>
      </c>
      <c r="B853" s="538" t="s">
        <v>2823</v>
      </c>
      <c r="C853" s="538" t="s">
        <v>1921</v>
      </c>
      <c r="D853" s="456" t="s">
        <v>1990</v>
      </c>
    </row>
    <row r="854" spans="1:4" x14ac:dyDescent="0.25">
      <c r="A854" s="521">
        <v>1046</v>
      </c>
      <c r="B854" s="538" t="s">
        <v>2824</v>
      </c>
      <c r="C854" s="538" t="s">
        <v>1922</v>
      </c>
      <c r="D854" s="456" t="s">
        <v>1991</v>
      </c>
    </row>
    <row r="855" spans="1:4" x14ac:dyDescent="0.25">
      <c r="A855" s="521">
        <v>1047</v>
      </c>
      <c r="B855" s="538" t="s">
        <v>2825</v>
      </c>
      <c r="C855" s="538" t="s">
        <v>1923</v>
      </c>
      <c r="D855" s="456" t="s">
        <v>1992</v>
      </c>
    </row>
    <row r="856" spans="1:4" x14ac:dyDescent="0.25">
      <c r="A856" s="521">
        <v>1048</v>
      </c>
      <c r="B856" s="538" t="s">
        <v>2826</v>
      </c>
      <c r="C856" s="538" t="s">
        <v>892</v>
      </c>
      <c r="D856" s="456" t="s">
        <v>1993</v>
      </c>
    </row>
    <row r="857" spans="1:4" x14ac:dyDescent="0.25">
      <c r="A857" s="521">
        <v>1049</v>
      </c>
      <c r="B857" s="538" t="s">
        <v>2827</v>
      </c>
      <c r="C857" s="538" t="s">
        <v>1924</v>
      </c>
      <c r="D857" s="456" t="s">
        <v>1994</v>
      </c>
    </row>
    <row r="858" spans="1:4" x14ac:dyDescent="0.25">
      <c r="A858" s="521">
        <v>1050</v>
      </c>
      <c r="B858" s="538" t="s">
        <v>2828</v>
      </c>
      <c r="C858" s="538" t="s">
        <v>1925</v>
      </c>
      <c r="D858" s="456" t="s">
        <v>1995</v>
      </c>
    </row>
    <row r="859" spans="1:4" x14ac:dyDescent="0.25">
      <c r="A859" s="521">
        <v>1051</v>
      </c>
      <c r="B859" s="538" t="s">
        <v>2829</v>
      </c>
      <c r="C859" s="538" t="s">
        <v>1926</v>
      </c>
      <c r="D859" s="456" t="s">
        <v>1996</v>
      </c>
    </row>
    <row r="860" spans="1:4" x14ac:dyDescent="0.25">
      <c r="A860" s="521">
        <v>1052</v>
      </c>
      <c r="B860" s="538" t="s">
        <v>2830</v>
      </c>
      <c r="C860" s="538" t="s">
        <v>1927</v>
      </c>
      <c r="D860" s="456" t="s">
        <v>1997</v>
      </c>
    </row>
    <row r="861" spans="1:4" x14ac:dyDescent="0.25">
      <c r="A861" s="521">
        <v>1053</v>
      </c>
      <c r="B861" s="538" t="s">
        <v>2831</v>
      </c>
      <c r="C861" s="538" t="s">
        <v>1928</v>
      </c>
      <c r="D861" s="456" t="s">
        <v>1998</v>
      </c>
    </row>
    <row r="862" spans="1:4" x14ac:dyDescent="0.25">
      <c r="A862" s="521">
        <v>1054</v>
      </c>
      <c r="B862" s="538" t="s">
        <v>2832</v>
      </c>
      <c r="C862" s="538" t="s">
        <v>1929</v>
      </c>
      <c r="D862" s="456" t="s">
        <v>1999</v>
      </c>
    </row>
    <row r="863" spans="1:4" x14ac:dyDescent="0.2">
      <c r="A863" s="521">
        <v>1055</v>
      </c>
      <c r="B863" s="512" t="s">
        <v>2833</v>
      </c>
      <c r="C863" s="512" t="s">
        <v>1938</v>
      </c>
      <c r="D863" s="456" t="s">
        <v>1830</v>
      </c>
    </row>
    <row r="864" spans="1:4" x14ac:dyDescent="0.2">
      <c r="A864" s="521">
        <v>1056</v>
      </c>
      <c r="B864" s="512" t="s">
        <v>2834</v>
      </c>
      <c r="C864" s="512" t="s">
        <v>1939</v>
      </c>
      <c r="D864" s="456" t="s">
        <v>2000</v>
      </c>
    </row>
  </sheetData>
  <sheetProtection sheet="1" objects="1" scenarios="1" formatCells="0" formatColumns="0" formatRows="0"/>
  <autoFilter ref="A1:D1"/>
  <conditionalFormatting sqref="B828:B839">
    <cfRule type="expression" dxfId="6" priority="3">
      <formula>INDEX($W:$W,MATCH(MAX(INDIRECT(ADDRESS(1,3)&amp;":"&amp;ADDRESS(ROW(C828),3))),$C:$C,0))</formula>
    </cfRule>
  </conditionalFormatting>
  <conditionalFormatting sqref="C828:C839">
    <cfRule type="expression" dxfId="2" priority="1">
      <formula>INDEX($W:$W,MATCH(MAX(INDIRECT(ADDRESS(1,3)&amp;":"&amp;ADDRESS(ROW(#REF!),3))),$C:$C,0))</formula>
    </cfRule>
  </conditionalFormatting>
  <hyperlinks>
    <hyperlink ref="B820" location="JUMP_E_Fuel" display="Fuel input"/>
    <hyperlink ref="C820" location="JUMP_E_Fuel" display="Fuel input"/>
  </hyperlinks>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4" id="{A08A8182-07CD-4F3D-ADC4-21D95331A5F7}">
            <xm:f>INDEX('[Planul metodologic de monitorizare 2026-2030 - corectat 10 apr 2024.xlsx]F_ProductBM'!#REF!,MATCH(MAX(INDIRECT(ADDRESS(1,3)&amp;":"&amp;ADDRESS(ROW('[Planul metodologic de monitorizare 2026-2030 - corectat 10 apr 2024.xlsx]F_ProductBM'!#REF!),3))),'[Planul metodologic de monitorizare 2026-2030 - corectat 10 apr 2024.xlsx]F_ProductBM'!#REF!,0))</xm:f>
            <x14:dxf>
              <fill>
                <patternFill patternType="lightUp">
                  <bgColor auto="1"/>
                </patternFill>
              </fill>
            </x14:dxf>
          </x14:cfRule>
          <xm:sqref>B822</xm:sqref>
        </x14:conditionalFormatting>
        <x14:conditionalFormatting xmlns:xm="http://schemas.microsoft.com/office/excel/2006/main">
          <x14:cfRule type="expression" priority="2" id="{53040074-CF98-4E41-8747-8F5292409021}">
            <xm:f>INDEX('\Users\livia.dinica\Desktop\[Planul metodologic de monitorizare update_final_20240415.xlsx]F_ProductBM'!#REF!,MATCH(MAX(INDIRECT(ADDRESS(1,3)&amp;":"&amp;ADDRESS(ROW('\Users\livia.dinica\Desktop\[Planul metodologic de monitorizare update_final_20240415.xlsx]F_ProductBM'!#REF!),3))),'\Users\livia.dinica\Desktop\[Planul metodologic de monitorizare update_final_20240415.xlsx]F_ProductBM'!#REF!,0))</xm:f>
            <x14:dxf>
              <fill>
                <patternFill patternType="lightUp">
                  <bgColor auto="1"/>
                </patternFill>
              </fill>
            </x14:dxf>
          </x14:cfRule>
          <xm:sqref>C822</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indexed="57"/>
    <pageSetUpPr fitToPage="1"/>
  </sheetPr>
  <dimension ref="A1:E90"/>
  <sheetViews>
    <sheetView workbookViewId="0">
      <selection activeCell="H25" sqref="H25"/>
    </sheetView>
  </sheetViews>
  <sheetFormatPr defaultColWidth="9.140625" defaultRowHeight="12.75" x14ac:dyDescent="0.2"/>
  <cols>
    <col min="1" max="1" width="23.42578125" style="5" customWidth="1"/>
    <col min="2" max="2" width="34.7109375" style="5" customWidth="1"/>
    <col min="3" max="3" width="15.140625" style="5" customWidth="1"/>
    <col min="4" max="4" width="15.42578125" style="5" customWidth="1"/>
    <col min="5" max="256" width="9.140625" style="5"/>
    <col min="257" max="257" width="23.42578125" style="5" customWidth="1"/>
    <col min="258" max="258" width="34.7109375" style="5" customWidth="1"/>
    <col min="259" max="259" width="15.140625" style="5" customWidth="1"/>
    <col min="260" max="260" width="15.42578125" style="5" customWidth="1"/>
    <col min="261" max="512" width="9.140625" style="5"/>
    <col min="513" max="513" width="23.42578125" style="5" customWidth="1"/>
    <col min="514" max="514" width="34.7109375" style="5" customWidth="1"/>
    <col min="515" max="515" width="15.140625" style="5" customWidth="1"/>
    <col min="516" max="516" width="15.42578125" style="5" customWidth="1"/>
    <col min="517" max="768" width="9.140625" style="5"/>
    <col min="769" max="769" width="23.42578125" style="5" customWidth="1"/>
    <col min="770" max="770" width="34.7109375" style="5" customWidth="1"/>
    <col min="771" max="771" width="15.140625" style="5" customWidth="1"/>
    <col min="772" max="772" width="15.42578125" style="5" customWidth="1"/>
    <col min="773" max="1024" width="9.140625" style="5"/>
    <col min="1025" max="1025" width="23.42578125" style="5" customWidth="1"/>
    <col min="1026" max="1026" width="34.7109375" style="5" customWidth="1"/>
    <col min="1027" max="1027" width="15.140625" style="5" customWidth="1"/>
    <col min="1028" max="1028" width="15.42578125" style="5" customWidth="1"/>
    <col min="1029" max="1280" width="9.140625" style="5"/>
    <col min="1281" max="1281" width="23.42578125" style="5" customWidth="1"/>
    <col min="1282" max="1282" width="34.7109375" style="5" customWidth="1"/>
    <col min="1283" max="1283" width="15.140625" style="5" customWidth="1"/>
    <col min="1284" max="1284" width="15.42578125" style="5" customWidth="1"/>
    <col min="1285" max="1536" width="9.140625" style="5"/>
    <col min="1537" max="1537" width="23.42578125" style="5" customWidth="1"/>
    <col min="1538" max="1538" width="34.7109375" style="5" customWidth="1"/>
    <col min="1539" max="1539" width="15.140625" style="5" customWidth="1"/>
    <col min="1540" max="1540" width="15.42578125" style="5" customWidth="1"/>
    <col min="1541" max="1792" width="9.140625" style="5"/>
    <col min="1793" max="1793" width="23.42578125" style="5" customWidth="1"/>
    <col min="1794" max="1794" width="34.7109375" style="5" customWidth="1"/>
    <col min="1795" max="1795" width="15.140625" style="5" customWidth="1"/>
    <col min="1796" max="1796" width="15.42578125" style="5" customWidth="1"/>
    <col min="1797" max="2048" width="9.140625" style="5"/>
    <col min="2049" max="2049" width="23.42578125" style="5" customWidth="1"/>
    <col min="2050" max="2050" width="34.7109375" style="5" customWidth="1"/>
    <col min="2051" max="2051" width="15.140625" style="5" customWidth="1"/>
    <col min="2052" max="2052" width="15.42578125" style="5" customWidth="1"/>
    <col min="2053" max="2304" width="9.140625" style="5"/>
    <col min="2305" max="2305" width="23.42578125" style="5" customWidth="1"/>
    <col min="2306" max="2306" width="34.7109375" style="5" customWidth="1"/>
    <col min="2307" max="2307" width="15.140625" style="5" customWidth="1"/>
    <col min="2308" max="2308" width="15.42578125" style="5" customWidth="1"/>
    <col min="2309" max="2560" width="9.140625" style="5"/>
    <col min="2561" max="2561" width="23.42578125" style="5" customWidth="1"/>
    <col min="2562" max="2562" width="34.7109375" style="5" customWidth="1"/>
    <col min="2563" max="2563" width="15.140625" style="5" customWidth="1"/>
    <col min="2564" max="2564" width="15.42578125" style="5" customWidth="1"/>
    <col min="2565" max="2816" width="9.140625" style="5"/>
    <col min="2817" max="2817" width="23.42578125" style="5" customWidth="1"/>
    <col min="2818" max="2818" width="34.7109375" style="5" customWidth="1"/>
    <col min="2819" max="2819" width="15.140625" style="5" customWidth="1"/>
    <col min="2820" max="2820" width="15.42578125" style="5" customWidth="1"/>
    <col min="2821" max="3072" width="9.140625" style="5"/>
    <col min="3073" max="3073" width="23.42578125" style="5" customWidth="1"/>
    <col min="3074" max="3074" width="34.7109375" style="5" customWidth="1"/>
    <col min="3075" max="3075" width="15.140625" style="5" customWidth="1"/>
    <col min="3076" max="3076" width="15.42578125" style="5" customWidth="1"/>
    <col min="3077" max="3328" width="9.140625" style="5"/>
    <col min="3329" max="3329" width="23.42578125" style="5" customWidth="1"/>
    <col min="3330" max="3330" width="34.7109375" style="5" customWidth="1"/>
    <col min="3331" max="3331" width="15.140625" style="5" customWidth="1"/>
    <col min="3332" max="3332" width="15.42578125" style="5" customWidth="1"/>
    <col min="3333" max="3584" width="9.140625" style="5"/>
    <col min="3585" max="3585" width="23.42578125" style="5" customWidth="1"/>
    <col min="3586" max="3586" width="34.7109375" style="5" customWidth="1"/>
    <col min="3587" max="3587" width="15.140625" style="5" customWidth="1"/>
    <col min="3588" max="3588" width="15.42578125" style="5" customWidth="1"/>
    <col min="3589" max="3840" width="9.140625" style="5"/>
    <col min="3841" max="3841" width="23.42578125" style="5" customWidth="1"/>
    <col min="3842" max="3842" width="34.7109375" style="5" customWidth="1"/>
    <col min="3843" max="3843" width="15.140625" style="5" customWidth="1"/>
    <col min="3844" max="3844" width="15.42578125" style="5" customWidth="1"/>
    <col min="3845" max="4096" width="9.140625" style="5"/>
    <col min="4097" max="4097" width="23.42578125" style="5" customWidth="1"/>
    <col min="4098" max="4098" width="34.7109375" style="5" customWidth="1"/>
    <col min="4099" max="4099" width="15.140625" style="5" customWidth="1"/>
    <col min="4100" max="4100" width="15.42578125" style="5" customWidth="1"/>
    <col min="4101" max="4352" width="9.140625" style="5"/>
    <col min="4353" max="4353" width="23.42578125" style="5" customWidth="1"/>
    <col min="4354" max="4354" width="34.7109375" style="5" customWidth="1"/>
    <col min="4355" max="4355" width="15.140625" style="5" customWidth="1"/>
    <col min="4356" max="4356" width="15.42578125" style="5" customWidth="1"/>
    <col min="4357" max="4608" width="9.140625" style="5"/>
    <col min="4609" max="4609" width="23.42578125" style="5" customWidth="1"/>
    <col min="4610" max="4610" width="34.7109375" style="5" customWidth="1"/>
    <col min="4611" max="4611" width="15.140625" style="5" customWidth="1"/>
    <col min="4612" max="4612" width="15.42578125" style="5" customWidth="1"/>
    <col min="4613" max="4864" width="9.140625" style="5"/>
    <col min="4865" max="4865" width="23.42578125" style="5" customWidth="1"/>
    <col min="4866" max="4866" width="34.7109375" style="5" customWidth="1"/>
    <col min="4867" max="4867" width="15.140625" style="5" customWidth="1"/>
    <col min="4868" max="4868" width="15.42578125" style="5" customWidth="1"/>
    <col min="4869" max="5120" width="9.140625" style="5"/>
    <col min="5121" max="5121" width="23.42578125" style="5" customWidth="1"/>
    <col min="5122" max="5122" width="34.7109375" style="5" customWidth="1"/>
    <col min="5123" max="5123" width="15.140625" style="5" customWidth="1"/>
    <col min="5124" max="5124" width="15.42578125" style="5" customWidth="1"/>
    <col min="5125" max="5376" width="9.140625" style="5"/>
    <col min="5377" max="5377" width="23.42578125" style="5" customWidth="1"/>
    <col min="5378" max="5378" width="34.7109375" style="5" customWidth="1"/>
    <col min="5379" max="5379" width="15.140625" style="5" customWidth="1"/>
    <col min="5380" max="5380" width="15.42578125" style="5" customWidth="1"/>
    <col min="5381" max="5632" width="9.140625" style="5"/>
    <col min="5633" max="5633" width="23.42578125" style="5" customWidth="1"/>
    <col min="5634" max="5634" width="34.7109375" style="5" customWidth="1"/>
    <col min="5635" max="5635" width="15.140625" style="5" customWidth="1"/>
    <col min="5636" max="5636" width="15.42578125" style="5" customWidth="1"/>
    <col min="5637" max="5888" width="9.140625" style="5"/>
    <col min="5889" max="5889" width="23.42578125" style="5" customWidth="1"/>
    <col min="5890" max="5890" width="34.7109375" style="5" customWidth="1"/>
    <col min="5891" max="5891" width="15.140625" style="5" customWidth="1"/>
    <col min="5892" max="5892" width="15.42578125" style="5" customWidth="1"/>
    <col min="5893" max="6144" width="9.140625" style="5"/>
    <col min="6145" max="6145" width="23.42578125" style="5" customWidth="1"/>
    <col min="6146" max="6146" width="34.7109375" style="5" customWidth="1"/>
    <col min="6147" max="6147" width="15.140625" style="5" customWidth="1"/>
    <col min="6148" max="6148" width="15.42578125" style="5" customWidth="1"/>
    <col min="6149" max="6400" width="9.140625" style="5"/>
    <col min="6401" max="6401" width="23.42578125" style="5" customWidth="1"/>
    <col min="6402" max="6402" width="34.7109375" style="5" customWidth="1"/>
    <col min="6403" max="6403" width="15.140625" style="5" customWidth="1"/>
    <col min="6404" max="6404" width="15.42578125" style="5" customWidth="1"/>
    <col min="6405" max="6656" width="9.140625" style="5"/>
    <col min="6657" max="6657" width="23.42578125" style="5" customWidth="1"/>
    <col min="6658" max="6658" width="34.7109375" style="5" customWidth="1"/>
    <col min="6659" max="6659" width="15.140625" style="5" customWidth="1"/>
    <col min="6660" max="6660" width="15.42578125" style="5" customWidth="1"/>
    <col min="6661" max="6912" width="9.140625" style="5"/>
    <col min="6913" max="6913" width="23.42578125" style="5" customWidth="1"/>
    <col min="6914" max="6914" width="34.7109375" style="5" customWidth="1"/>
    <col min="6915" max="6915" width="15.140625" style="5" customWidth="1"/>
    <col min="6916" max="6916" width="15.42578125" style="5" customWidth="1"/>
    <col min="6917" max="7168" width="9.140625" style="5"/>
    <col min="7169" max="7169" width="23.42578125" style="5" customWidth="1"/>
    <col min="7170" max="7170" width="34.7109375" style="5" customWidth="1"/>
    <col min="7171" max="7171" width="15.140625" style="5" customWidth="1"/>
    <col min="7172" max="7172" width="15.42578125" style="5" customWidth="1"/>
    <col min="7173" max="7424" width="9.140625" style="5"/>
    <col min="7425" max="7425" width="23.42578125" style="5" customWidth="1"/>
    <col min="7426" max="7426" width="34.7109375" style="5" customWidth="1"/>
    <col min="7427" max="7427" width="15.140625" style="5" customWidth="1"/>
    <col min="7428" max="7428" width="15.42578125" style="5" customWidth="1"/>
    <col min="7429" max="7680" width="9.140625" style="5"/>
    <col min="7681" max="7681" width="23.42578125" style="5" customWidth="1"/>
    <col min="7682" max="7682" width="34.7109375" style="5" customWidth="1"/>
    <col min="7683" max="7683" width="15.140625" style="5" customWidth="1"/>
    <col min="7684" max="7684" width="15.42578125" style="5" customWidth="1"/>
    <col min="7685" max="7936" width="9.140625" style="5"/>
    <col min="7937" max="7937" width="23.42578125" style="5" customWidth="1"/>
    <col min="7938" max="7938" width="34.7109375" style="5" customWidth="1"/>
    <col min="7939" max="7939" width="15.140625" style="5" customWidth="1"/>
    <col min="7940" max="7940" width="15.42578125" style="5" customWidth="1"/>
    <col min="7941" max="8192" width="9.140625" style="5"/>
    <col min="8193" max="8193" width="23.42578125" style="5" customWidth="1"/>
    <col min="8194" max="8194" width="34.7109375" style="5" customWidth="1"/>
    <col min="8195" max="8195" width="15.140625" style="5" customWidth="1"/>
    <col min="8196" max="8196" width="15.42578125" style="5" customWidth="1"/>
    <col min="8197" max="8448" width="9.140625" style="5"/>
    <col min="8449" max="8449" width="23.42578125" style="5" customWidth="1"/>
    <col min="8450" max="8450" width="34.7109375" style="5" customWidth="1"/>
    <col min="8451" max="8451" width="15.140625" style="5" customWidth="1"/>
    <col min="8452" max="8452" width="15.42578125" style="5" customWidth="1"/>
    <col min="8453" max="8704" width="9.140625" style="5"/>
    <col min="8705" max="8705" width="23.42578125" style="5" customWidth="1"/>
    <col min="8706" max="8706" width="34.7109375" style="5" customWidth="1"/>
    <col min="8707" max="8707" width="15.140625" style="5" customWidth="1"/>
    <col min="8708" max="8708" width="15.42578125" style="5" customWidth="1"/>
    <col min="8709" max="8960" width="9.140625" style="5"/>
    <col min="8961" max="8961" width="23.42578125" style="5" customWidth="1"/>
    <col min="8962" max="8962" width="34.7109375" style="5" customWidth="1"/>
    <col min="8963" max="8963" width="15.140625" style="5" customWidth="1"/>
    <col min="8964" max="8964" width="15.42578125" style="5" customWidth="1"/>
    <col min="8965" max="9216" width="9.140625" style="5"/>
    <col min="9217" max="9217" width="23.42578125" style="5" customWidth="1"/>
    <col min="9218" max="9218" width="34.7109375" style="5" customWidth="1"/>
    <col min="9219" max="9219" width="15.140625" style="5" customWidth="1"/>
    <col min="9220" max="9220" width="15.42578125" style="5" customWidth="1"/>
    <col min="9221" max="9472" width="9.140625" style="5"/>
    <col min="9473" max="9473" width="23.42578125" style="5" customWidth="1"/>
    <col min="9474" max="9474" width="34.7109375" style="5" customWidth="1"/>
    <col min="9475" max="9475" width="15.140625" style="5" customWidth="1"/>
    <col min="9476" max="9476" width="15.42578125" style="5" customWidth="1"/>
    <col min="9477" max="9728" width="9.140625" style="5"/>
    <col min="9729" max="9729" width="23.42578125" style="5" customWidth="1"/>
    <col min="9730" max="9730" width="34.7109375" style="5" customWidth="1"/>
    <col min="9731" max="9731" width="15.140625" style="5" customWidth="1"/>
    <col min="9732" max="9732" width="15.42578125" style="5" customWidth="1"/>
    <col min="9733" max="9984" width="9.140625" style="5"/>
    <col min="9985" max="9985" width="23.42578125" style="5" customWidth="1"/>
    <col min="9986" max="9986" width="34.7109375" style="5" customWidth="1"/>
    <col min="9987" max="9987" width="15.140625" style="5" customWidth="1"/>
    <col min="9988" max="9988" width="15.42578125" style="5" customWidth="1"/>
    <col min="9989" max="10240" width="9.140625" style="5"/>
    <col min="10241" max="10241" width="23.42578125" style="5" customWidth="1"/>
    <col min="10242" max="10242" width="34.7109375" style="5" customWidth="1"/>
    <col min="10243" max="10243" width="15.140625" style="5" customWidth="1"/>
    <col min="10244" max="10244" width="15.42578125" style="5" customWidth="1"/>
    <col min="10245" max="10496" width="9.140625" style="5"/>
    <col min="10497" max="10497" width="23.42578125" style="5" customWidth="1"/>
    <col min="10498" max="10498" width="34.7109375" style="5" customWidth="1"/>
    <col min="10499" max="10499" width="15.140625" style="5" customWidth="1"/>
    <col min="10500" max="10500" width="15.42578125" style="5" customWidth="1"/>
    <col min="10501" max="10752" width="9.140625" style="5"/>
    <col min="10753" max="10753" width="23.42578125" style="5" customWidth="1"/>
    <col min="10754" max="10754" width="34.7109375" style="5" customWidth="1"/>
    <col min="10755" max="10755" width="15.140625" style="5" customWidth="1"/>
    <col min="10756" max="10756" width="15.42578125" style="5" customWidth="1"/>
    <col min="10757" max="11008" width="9.140625" style="5"/>
    <col min="11009" max="11009" width="23.42578125" style="5" customWidth="1"/>
    <col min="11010" max="11010" width="34.7109375" style="5" customWidth="1"/>
    <col min="11011" max="11011" width="15.140625" style="5" customWidth="1"/>
    <col min="11012" max="11012" width="15.42578125" style="5" customWidth="1"/>
    <col min="11013" max="11264" width="9.140625" style="5"/>
    <col min="11265" max="11265" width="23.42578125" style="5" customWidth="1"/>
    <col min="11266" max="11266" width="34.7109375" style="5" customWidth="1"/>
    <col min="11267" max="11267" width="15.140625" style="5" customWidth="1"/>
    <col min="11268" max="11268" width="15.42578125" style="5" customWidth="1"/>
    <col min="11269" max="11520" width="9.140625" style="5"/>
    <col min="11521" max="11521" width="23.42578125" style="5" customWidth="1"/>
    <col min="11522" max="11522" width="34.7109375" style="5" customWidth="1"/>
    <col min="11523" max="11523" width="15.140625" style="5" customWidth="1"/>
    <col min="11524" max="11524" width="15.42578125" style="5" customWidth="1"/>
    <col min="11525" max="11776" width="9.140625" style="5"/>
    <col min="11777" max="11777" width="23.42578125" style="5" customWidth="1"/>
    <col min="11778" max="11778" width="34.7109375" style="5" customWidth="1"/>
    <col min="11779" max="11779" width="15.140625" style="5" customWidth="1"/>
    <col min="11780" max="11780" width="15.42578125" style="5" customWidth="1"/>
    <col min="11781" max="12032" width="9.140625" style="5"/>
    <col min="12033" max="12033" width="23.42578125" style="5" customWidth="1"/>
    <col min="12034" max="12034" width="34.7109375" style="5" customWidth="1"/>
    <col min="12035" max="12035" width="15.140625" style="5" customWidth="1"/>
    <col min="12036" max="12036" width="15.42578125" style="5" customWidth="1"/>
    <col min="12037" max="12288" width="9.140625" style="5"/>
    <col min="12289" max="12289" width="23.42578125" style="5" customWidth="1"/>
    <col min="12290" max="12290" width="34.7109375" style="5" customWidth="1"/>
    <col min="12291" max="12291" width="15.140625" style="5" customWidth="1"/>
    <col min="12292" max="12292" width="15.42578125" style="5" customWidth="1"/>
    <col min="12293" max="12544" width="9.140625" style="5"/>
    <col min="12545" max="12545" width="23.42578125" style="5" customWidth="1"/>
    <col min="12546" max="12546" width="34.7109375" style="5" customWidth="1"/>
    <col min="12547" max="12547" width="15.140625" style="5" customWidth="1"/>
    <col min="12548" max="12548" width="15.42578125" style="5" customWidth="1"/>
    <col min="12549" max="12800" width="9.140625" style="5"/>
    <col min="12801" max="12801" width="23.42578125" style="5" customWidth="1"/>
    <col min="12802" max="12802" width="34.7109375" style="5" customWidth="1"/>
    <col min="12803" max="12803" width="15.140625" style="5" customWidth="1"/>
    <col min="12804" max="12804" width="15.42578125" style="5" customWidth="1"/>
    <col min="12805" max="13056" width="9.140625" style="5"/>
    <col min="13057" max="13057" width="23.42578125" style="5" customWidth="1"/>
    <col min="13058" max="13058" width="34.7109375" style="5" customWidth="1"/>
    <col min="13059" max="13059" width="15.140625" style="5" customWidth="1"/>
    <col min="13060" max="13060" width="15.42578125" style="5" customWidth="1"/>
    <col min="13061" max="13312" width="9.140625" style="5"/>
    <col min="13313" max="13313" width="23.42578125" style="5" customWidth="1"/>
    <col min="13314" max="13314" width="34.7109375" style="5" customWidth="1"/>
    <col min="13315" max="13315" width="15.140625" style="5" customWidth="1"/>
    <col min="13316" max="13316" width="15.42578125" style="5" customWidth="1"/>
    <col min="13317" max="13568" width="9.140625" style="5"/>
    <col min="13569" max="13569" width="23.42578125" style="5" customWidth="1"/>
    <col min="13570" max="13570" width="34.7109375" style="5" customWidth="1"/>
    <col min="13571" max="13571" width="15.140625" style="5" customWidth="1"/>
    <col min="13572" max="13572" width="15.42578125" style="5" customWidth="1"/>
    <col min="13573" max="13824" width="9.140625" style="5"/>
    <col min="13825" max="13825" width="23.42578125" style="5" customWidth="1"/>
    <col min="13826" max="13826" width="34.7109375" style="5" customWidth="1"/>
    <col min="13827" max="13827" width="15.140625" style="5" customWidth="1"/>
    <col min="13828" max="13828" width="15.42578125" style="5" customWidth="1"/>
    <col min="13829" max="14080" width="9.140625" style="5"/>
    <col min="14081" max="14081" width="23.42578125" style="5" customWidth="1"/>
    <col min="14082" max="14082" width="34.7109375" style="5" customWidth="1"/>
    <col min="14083" max="14083" width="15.140625" style="5" customWidth="1"/>
    <col min="14084" max="14084" width="15.42578125" style="5" customWidth="1"/>
    <col min="14085" max="14336" width="9.140625" style="5"/>
    <col min="14337" max="14337" width="23.42578125" style="5" customWidth="1"/>
    <col min="14338" max="14338" width="34.7109375" style="5" customWidth="1"/>
    <col min="14339" max="14339" width="15.140625" style="5" customWidth="1"/>
    <col min="14340" max="14340" width="15.42578125" style="5" customWidth="1"/>
    <col min="14341" max="14592" width="9.140625" style="5"/>
    <col min="14593" max="14593" width="23.42578125" style="5" customWidth="1"/>
    <col min="14594" max="14594" width="34.7109375" style="5" customWidth="1"/>
    <col min="14595" max="14595" width="15.140625" style="5" customWidth="1"/>
    <col min="14596" max="14596" width="15.42578125" style="5" customWidth="1"/>
    <col min="14597" max="14848" width="9.140625" style="5"/>
    <col min="14849" max="14849" width="23.42578125" style="5" customWidth="1"/>
    <col min="14850" max="14850" width="34.7109375" style="5" customWidth="1"/>
    <col min="14851" max="14851" width="15.140625" style="5" customWidth="1"/>
    <col min="14852" max="14852" width="15.42578125" style="5" customWidth="1"/>
    <col min="14853" max="15104" width="9.140625" style="5"/>
    <col min="15105" max="15105" width="23.42578125" style="5" customWidth="1"/>
    <col min="15106" max="15106" width="34.7109375" style="5" customWidth="1"/>
    <col min="15107" max="15107" width="15.140625" style="5" customWidth="1"/>
    <col min="15108" max="15108" width="15.42578125" style="5" customWidth="1"/>
    <col min="15109" max="15360" width="9.140625" style="5"/>
    <col min="15361" max="15361" width="23.42578125" style="5" customWidth="1"/>
    <col min="15362" max="15362" width="34.7109375" style="5" customWidth="1"/>
    <col min="15363" max="15363" width="15.140625" style="5" customWidth="1"/>
    <col min="15364" max="15364" width="15.42578125" style="5" customWidth="1"/>
    <col min="15365" max="15616" width="9.140625" style="5"/>
    <col min="15617" max="15617" width="23.42578125" style="5" customWidth="1"/>
    <col min="15618" max="15618" width="34.7109375" style="5" customWidth="1"/>
    <col min="15619" max="15619" width="15.140625" style="5" customWidth="1"/>
    <col min="15620" max="15620" width="15.42578125" style="5" customWidth="1"/>
    <col min="15621" max="15872" width="9.140625" style="5"/>
    <col min="15873" max="15873" width="23.42578125" style="5" customWidth="1"/>
    <col min="15874" max="15874" width="34.7109375" style="5" customWidth="1"/>
    <col min="15875" max="15875" width="15.140625" style="5" customWidth="1"/>
    <col min="15876" max="15876" width="15.42578125" style="5" customWidth="1"/>
    <col min="15877" max="16128" width="9.140625" style="5"/>
    <col min="16129" max="16129" width="23.42578125" style="5" customWidth="1"/>
    <col min="16130" max="16130" width="34.7109375" style="5" customWidth="1"/>
    <col min="16131" max="16131" width="15.140625" style="5" customWidth="1"/>
    <col min="16132" max="16132" width="15.42578125" style="5" customWidth="1"/>
    <col min="16133" max="16384" width="9.140625" style="5"/>
  </cols>
  <sheetData>
    <row r="1" spans="1:5" ht="13.5" thickBot="1" x14ac:dyDescent="0.25">
      <c r="A1" s="43" t="s">
        <v>442</v>
      </c>
    </row>
    <row r="2" spans="1:5" ht="13.5" thickBot="1" x14ac:dyDescent="0.25">
      <c r="A2" s="44" t="s">
        <v>443</v>
      </c>
      <c r="B2" s="45" t="s">
        <v>1951</v>
      </c>
    </row>
    <row r="3" spans="1:5" ht="13.5" thickBot="1" x14ac:dyDescent="0.25">
      <c r="A3" s="46" t="s">
        <v>444</v>
      </c>
      <c r="B3" s="47">
        <v>45397</v>
      </c>
      <c r="C3" s="48" t="str">
        <f>IF(ISNUMBER(MATCH(B3,A14:A26,0)),VLOOKUP(B3,A14:B26,2,FALSE),"---")</f>
        <v>MMP P4 template 4_2_COM_en_150424.xls</v>
      </c>
      <c r="D3" s="49"/>
      <c r="E3" s="50"/>
    </row>
    <row r="4" spans="1:5" x14ac:dyDescent="0.2">
      <c r="A4" s="51" t="s">
        <v>445</v>
      </c>
      <c r="B4" s="52" t="s">
        <v>446</v>
      </c>
    </row>
    <row r="5" spans="1:5" ht="13.5" thickBot="1" x14ac:dyDescent="0.25">
      <c r="A5" s="53" t="s">
        <v>447</v>
      </c>
      <c r="B5" s="54" t="s">
        <v>448</v>
      </c>
    </row>
    <row r="7" spans="1:5" x14ac:dyDescent="0.2">
      <c r="A7" s="55" t="s">
        <v>449</v>
      </c>
    </row>
    <row r="8" spans="1:5" x14ac:dyDescent="0.2">
      <c r="A8" s="56" t="s">
        <v>509</v>
      </c>
      <c r="B8" s="57"/>
      <c r="C8" s="58" t="s">
        <v>512</v>
      </c>
    </row>
    <row r="9" spans="1:5" x14ac:dyDescent="0.2">
      <c r="A9" s="56" t="s">
        <v>510</v>
      </c>
      <c r="B9" s="57"/>
      <c r="C9" s="58" t="s">
        <v>513</v>
      </c>
    </row>
    <row r="10" spans="1:5" x14ac:dyDescent="0.2">
      <c r="A10" s="56" t="s">
        <v>511</v>
      </c>
      <c r="B10" s="57"/>
      <c r="C10" s="58" t="s">
        <v>514</v>
      </c>
    </row>
    <row r="11" spans="1:5" x14ac:dyDescent="0.2">
      <c r="A11" s="56" t="s">
        <v>1951</v>
      </c>
      <c r="B11" s="57"/>
      <c r="C11" s="58" t="s">
        <v>1952</v>
      </c>
    </row>
    <row r="12" spans="1:5" x14ac:dyDescent="0.2">
      <c r="A12" s="59"/>
    </row>
    <row r="13" spans="1:5" x14ac:dyDescent="0.2">
      <c r="A13" s="60" t="s">
        <v>450</v>
      </c>
      <c r="B13" s="61" t="s">
        <v>451</v>
      </c>
      <c r="C13" s="61" t="s">
        <v>452</v>
      </c>
      <c r="D13" s="62"/>
    </row>
    <row r="14" spans="1:5" x14ac:dyDescent="0.2">
      <c r="A14" s="63">
        <v>45348</v>
      </c>
      <c r="B14" s="64" t="str">
        <f>IF(ISBLANK($A14),"---", VLOOKUP($B$2,$A$8:$C$11,3,0) &amp; "_" &amp; VLOOKUP($B$4,$A$31:$B$63,2,0)&amp;"_"&amp;VLOOKUP($B$5,$A$66:$B$90,2,0)&amp;"_"&amp; TEXT(DAY($A14),"0#")&amp; TEXT(MONTH($A14),"0#")&amp; TEXT(YEAR($A14)-2000,"0#")&amp;".xls")</f>
        <v>MMP P4 template 4_2_COM_en_260224.xls</v>
      </c>
      <c r="C14" s="65" t="s">
        <v>2002</v>
      </c>
      <c r="D14" s="66"/>
    </row>
    <row r="15" spans="1:5" x14ac:dyDescent="0.2">
      <c r="A15" s="67">
        <v>45391</v>
      </c>
      <c r="B15" s="68" t="str">
        <f t="shared" ref="B15:B28" si="0">IF(ISBLANK($A15),"---", VLOOKUP($B$2,$A$8:$C$11,3,0) &amp; "_" &amp; VLOOKUP($B$4,$A$31:$B$63,2,0)&amp;"_"&amp;VLOOKUP($B$5,$A$66:$B$90,2,0)&amp;"_"&amp; TEXT(DAY($A15),"0#")&amp; TEXT(MONTH($A15),"0#")&amp; TEXT(YEAR($A15)-2000,"0#")&amp;".xls")</f>
        <v>MMP P4 template 4_2_COM_en_090424.xls</v>
      </c>
      <c r="C15" s="69" t="s">
        <v>2003</v>
      </c>
      <c r="D15" s="70"/>
    </row>
    <row r="16" spans="1:5" x14ac:dyDescent="0.2">
      <c r="A16" s="67">
        <v>45392</v>
      </c>
      <c r="B16" s="68" t="str">
        <f t="shared" si="0"/>
        <v>MMP P4 template 4_2_COM_en_100424.xls</v>
      </c>
      <c r="C16" s="69" t="s">
        <v>2004</v>
      </c>
      <c r="D16" s="70"/>
    </row>
    <row r="17" spans="1:4" x14ac:dyDescent="0.2">
      <c r="A17" s="67">
        <v>45397</v>
      </c>
      <c r="B17" s="68" t="str">
        <f t="shared" si="0"/>
        <v>MMP P4 template 4_2_COM_en_150424.xls</v>
      </c>
      <c r="C17" s="69" t="s">
        <v>2005</v>
      </c>
      <c r="D17" s="70"/>
    </row>
    <row r="18" spans="1:4" x14ac:dyDescent="0.2">
      <c r="A18" s="67"/>
      <c r="B18" s="68" t="str">
        <f t="shared" si="0"/>
        <v>---</v>
      </c>
      <c r="C18" s="69"/>
      <c r="D18" s="70"/>
    </row>
    <row r="19" spans="1:4" x14ac:dyDescent="0.2">
      <c r="A19" s="67"/>
      <c r="B19" s="68" t="str">
        <f t="shared" si="0"/>
        <v>---</v>
      </c>
      <c r="C19" s="71"/>
      <c r="D19" s="70"/>
    </row>
    <row r="20" spans="1:4" x14ac:dyDescent="0.2">
      <c r="A20" s="67"/>
      <c r="B20" s="68" t="str">
        <f t="shared" si="0"/>
        <v>---</v>
      </c>
      <c r="C20" s="71"/>
      <c r="D20" s="70"/>
    </row>
    <row r="21" spans="1:4" x14ac:dyDescent="0.2">
      <c r="A21" s="67"/>
      <c r="B21" s="68" t="str">
        <f t="shared" si="0"/>
        <v>---</v>
      </c>
      <c r="C21" s="69"/>
      <c r="D21" s="70"/>
    </row>
    <row r="22" spans="1:4" x14ac:dyDescent="0.2">
      <c r="A22" s="67"/>
      <c r="B22" s="68" t="str">
        <f t="shared" si="0"/>
        <v>---</v>
      </c>
      <c r="C22" s="69"/>
      <c r="D22" s="70"/>
    </row>
    <row r="23" spans="1:4" x14ac:dyDescent="0.2">
      <c r="A23" s="67"/>
      <c r="B23" s="68" t="str">
        <f t="shared" si="0"/>
        <v>---</v>
      </c>
      <c r="C23" s="69"/>
      <c r="D23" s="70"/>
    </row>
    <row r="24" spans="1:4" x14ac:dyDescent="0.2">
      <c r="A24" s="67"/>
      <c r="B24" s="68" t="str">
        <f t="shared" si="0"/>
        <v>---</v>
      </c>
      <c r="C24" s="69"/>
      <c r="D24" s="70"/>
    </row>
    <row r="25" spans="1:4" x14ac:dyDescent="0.2">
      <c r="A25" s="67"/>
      <c r="B25" s="68" t="str">
        <f t="shared" si="0"/>
        <v>---</v>
      </c>
      <c r="C25" s="69"/>
      <c r="D25" s="70"/>
    </row>
    <row r="26" spans="1:4" x14ac:dyDescent="0.2">
      <c r="A26" s="67"/>
      <c r="B26" s="68" t="str">
        <f t="shared" si="0"/>
        <v>---</v>
      </c>
      <c r="C26" s="69"/>
      <c r="D26" s="70"/>
    </row>
    <row r="27" spans="1:4" x14ac:dyDescent="0.2">
      <c r="A27" s="67"/>
      <c r="B27" s="68" t="str">
        <f t="shared" si="0"/>
        <v>---</v>
      </c>
      <c r="C27" s="69"/>
      <c r="D27" s="70"/>
    </row>
    <row r="28" spans="1:4" x14ac:dyDescent="0.2">
      <c r="A28" s="72"/>
      <c r="B28" s="73" t="str">
        <f t="shared" si="0"/>
        <v>---</v>
      </c>
      <c r="C28" s="74"/>
      <c r="D28" s="75"/>
    </row>
    <row r="30" spans="1:4" x14ac:dyDescent="0.2">
      <c r="A30" s="43" t="s">
        <v>445</v>
      </c>
    </row>
    <row r="31" spans="1:4" x14ac:dyDescent="0.2">
      <c r="A31" s="76" t="s">
        <v>446</v>
      </c>
      <c r="B31" s="76" t="s">
        <v>453</v>
      </c>
    </row>
    <row r="32" spans="1:4" x14ac:dyDescent="0.2">
      <c r="A32" s="76" t="s">
        <v>454</v>
      </c>
      <c r="B32" s="76" t="s">
        <v>455</v>
      </c>
    </row>
    <row r="33" spans="1:2" x14ac:dyDescent="0.2">
      <c r="A33" s="76" t="s">
        <v>127</v>
      </c>
      <c r="B33" s="76" t="s">
        <v>158</v>
      </c>
    </row>
    <row r="34" spans="1:2" x14ac:dyDescent="0.2">
      <c r="A34" s="76" t="s">
        <v>128</v>
      </c>
      <c r="B34" s="76" t="s">
        <v>159</v>
      </c>
    </row>
    <row r="35" spans="1:2" x14ac:dyDescent="0.2">
      <c r="A35" s="76" t="s">
        <v>129</v>
      </c>
      <c r="B35" s="76" t="s">
        <v>160</v>
      </c>
    </row>
    <row r="36" spans="1:2" x14ac:dyDescent="0.2">
      <c r="A36" s="76" t="s">
        <v>456</v>
      </c>
      <c r="B36" s="76" t="s">
        <v>457</v>
      </c>
    </row>
    <row r="37" spans="1:2" x14ac:dyDescent="0.2">
      <c r="A37" s="76" t="s">
        <v>130</v>
      </c>
      <c r="B37" s="76" t="s">
        <v>161</v>
      </c>
    </row>
    <row r="38" spans="1:2" x14ac:dyDescent="0.2">
      <c r="A38" s="76" t="s">
        <v>131</v>
      </c>
      <c r="B38" s="76" t="s">
        <v>162</v>
      </c>
    </row>
    <row r="39" spans="1:2" x14ac:dyDescent="0.2">
      <c r="A39" s="76" t="s">
        <v>132</v>
      </c>
      <c r="B39" s="76" t="s">
        <v>163</v>
      </c>
    </row>
    <row r="40" spans="1:2" x14ac:dyDescent="0.2">
      <c r="A40" s="76" t="s">
        <v>133</v>
      </c>
      <c r="B40" s="76" t="s">
        <v>164</v>
      </c>
    </row>
    <row r="41" spans="1:2" x14ac:dyDescent="0.2">
      <c r="A41" s="76" t="s">
        <v>134</v>
      </c>
      <c r="B41" s="76" t="s">
        <v>165</v>
      </c>
    </row>
    <row r="42" spans="1:2" x14ac:dyDescent="0.2">
      <c r="A42" s="76" t="s">
        <v>135</v>
      </c>
      <c r="B42" s="76" t="s">
        <v>166</v>
      </c>
    </row>
    <row r="43" spans="1:2" x14ac:dyDescent="0.2">
      <c r="A43" s="76" t="s">
        <v>136</v>
      </c>
      <c r="B43" s="76" t="s">
        <v>167</v>
      </c>
    </row>
    <row r="44" spans="1:2" x14ac:dyDescent="0.2">
      <c r="A44" s="76" t="s">
        <v>137</v>
      </c>
      <c r="B44" s="76" t="s">
        <v>168</v>
      </c>
    </row>
    <row r="45" spans="1:2" x14ac:dyDescent="0.2">
      <c r="A45" s="76" t="s">
        <v>138</v>
      </c>
      <c r="B45" s="76" t="s">
        <v>169</v>
      </c>
    </row>
    <row r="46" spans="1:2" x14ac:dyDescent="0.2">
      <c r="A46" s="76" t="s">
        <v>139</v>
      </c>
      <c r="B46" s="76" t="s">
        <v>458</v>
      </c>
    </row>
    <row r="47" spans="1:2" x14ac:dyDescent="0.2">
      <c r="A47" s="76" t="s">
        <v>140</v>
      </c>
      <c r="B47" s="76" t="s">
        <v>171</v>
      </c>
    </row>
    <row r="48" spans="1:2" x14ac:dyDescent="0.2">
      <c r="A48" s="76" t="s">
        <v>141</v>
      </c>
      <c r="B48" s="76" t="s">
        <v>172</v>
      </c>
    </row>
    <row r="49" spans="1:2" x14ac:dyDescent="0.2">
      <c r="A49" s="76" t="s">
        <v>142</v>
      </c>
      <c r="B49" s="76" t="s">
        <v>173</v>
      </c>
    </row>
    <row r="50" spans="1:2" x14ac:dyDescent="0.2">
      <c r="A50" s="76" t="s">
        <v>143</v>
      </c>
      <c r="B50" s="76" t="s">
        <v>174</v>
      </c>
    </row>
    <row r="51" spans="1:2" x14ac:dyDescent="0.2">
      <c r="A51" s="76" t="s">
        <v>144</v>
      </c>
      <c r="B51" s="76" t="s">
        <v>175</v>
      </c>
    </row>
    <row r="52" spans="1:2" x14ac:dyDescent="0.2">
      <c r="A52" s="76" t="s">
        <v>145</v>
      </c>
      <c r="B52" s="76" t="s">
        <v>176</v>
      </c>
    </row>
    <row r="53" spans="1:2" x14ac:dyDescent="0.2">
      <c r="A53" s="76" t="s">
        <v>146</v>
      </c>
      <c r="B53" s="76" t="s">
        <v>177</v>
      </c>
    </row>
    <row r="54" spans="1:2" x14ac:dyDescent="0.2">
      <c r="A54" s="76" t="s">
        <v>147</v>
      </c>
      <c r="B54" s="76" t="s">
        <v>178</v>
      </c>
    </row>
    <row r="55" spans="1:2" x14ac:dyDescent="0.2">
      <c r="A55" s="76" t="s">
        <v>148</v>
      </c>
      <c r="B55" s="76" t="s">
        <v>179</v>
      </c>
    </row>
    <row r="56" spans="1:2" x14ac:dyDescent="0.2">
      <c r="A56" s="76" t="s">
        <v>149</v>
      </c>
      <c r="B56" s="76" t="s">
        <v>180</v>
      </c>
    </row>
    <row r="57" spans="1:2" x14ac:dyDescent="0.2">
      <c r="A57" s="76" t="s">
        <v>150</v>
      </c>
      <c r="B57" s="76" t="s">
        <v>181</v>
      </c>
    </row>
    <row r="58" spans="1:2" x14ac:dyDescent="0.2">
      <c r="A58" s="76" t="s">
        <v>151</v>
      </c>
      <c r="B58" s="76" t="s">
        <v>182</v>
      </c>
    </row>
    <row r="59" spans="1:2" x14ac:dyDescent="0.2">
      <c r="A59" s="76" t="s">
        <v>152</v>
      </c>
      <c r="B59" s="76" t="s">
        <v>183</v>
      </c>
    </row>
    <row r="60" spans="1:2" x14ac:dyDescent="0.2">
      <c r="A60" s="76" t="s">
        <v>153</v>
      </c>
      <c r="B60" s="76" t="s">
        <v>184</v>
      </c>
    </row>
    <row r="61" spans="1:2" x14ac:dyDescent="0.2">
      <c r="A61" s="76" t="s">
        <v>154</v>
      </c>
      <c r="B61" s="76" t="s">
        <v>185</v>
      </c>
    </row>
    <row r="62" spans="1:2" x14ac:dyDescent="0.2">
      <c r="A62" s="76" t="s">
        <v>155</v>
      </c>
      <c r="B62" s="76" t="s">
        <v>186</v>
      </c>
    </row>
    <row r="63" spans="1:2" x14ac:dyDescent="0.2">
      <c r="A63" s="76" t="s">
        <v>156</v>
      </c>
      <c r="B63" s="76" t="s">
        <v>187</v>
      </c>
    </row>
    <row r="65" spans="1:2" x14ac:dyDescent="0.2">
      <c r="A65" s="77" t="s">
        <v>459</v>
      </c>
    </row>
    <row r="66" spans="1:2" x14ac:dyDescent="0.2">
      <c r="A66" s="78" t="s">
        <v>460</v>
      </c>
      <c r="B66" s="78" t="s">
        <v>461</v>
      </c>
    </row>
    <row r="67" spans="1:2" x14ac:dyDescent="0.2">
      <c r="A67" s="78" t="s">
        <v>462</v>
      </c>
      <c r="B67" s="78" t="s">
        <v>463</v>
      </c>
    </row>
    <row r="68" spans="1:2" x14ac:dyDescent="0.2">
      <c r="A68" s="78" t="s">
        <v>464</v>
      </c>
      <c r="B68" s="78" t="s">
        <v>465</v>
      </c>
    </row>
    <row r="69" spans="1:2" x14ac:dyDescent="0.2">
      <c r="A69" s="78" t="s">
        <v>466</v>
      </c>
      <c r="B69" s="78" t="s">
        <v>467</v>
      </c>
    </row>
    <row r="70" spans="1:2" x14ac:dyDescent="0.2">
      <c r="A70" s="78" t="s">
        <v>468</v>
      </c>
      <c r="B70" s="78" t="s">
        <v>469</v>
      </c>
    </row>
    <row r="71" spans="1:2" x14ac:dyDescent="0.2">
      <c r="A71" s="78" t="s">
        <v>470</v>
      </c>
      <c r="B71" s="78" t="s">
        <v>471</v>
      </c>
    </row>
    <row r="72" spans="1:2" x14ac:dyDescent="0.2">
      <c r="A72" s="78" t="s">
        <v>472</v>
      </c>
      <c r="B72" s="78" t="s">
        <v>473</v>
      </c>
    </row>
    <row r="73" spans="1:2" x14ac:dyDescent="0.2">
      <c r="A73" s="78" t="s">
        <v>474</v>
      </c>
      <c r="B73" s="78" t="s">
        <v>475</v>
      </c>
    </row>
    <row r="74" spans="1:2" x14ac:dyDescent="0.2">
      <c r="A74" s="78" t="s">
        <v>448</v>
      </c>
      <c r="B74" s="78" t="s">
        <v>476</v>
      </c>
    </row>
    <row r="75" spans="1:2" x14ac:dyDescent="0.2">
      <c r="A75" s="78" t="s">
        <v>477</v>
      </c>
      <c r="B75" s="78" t="s">
        <v>478</v>
      </c>
    </row>
    <row r="76" spans="1:2" x14ac:dyDescent="0.2">
      <c r="A76" s="78" t="s">
        <v>479</v>
      </c>
      <c r="B76" s="78" t="s">
        <v>480</v>
      </c>
    </row>
    <row r="77" spans="1:2" x14ac:dyDescent="0.2">
      <c r="A77" s="78" t="s">
        <v>481</v>
      </c>
      <c r="B77" s="78" t="s">
        <v>482</v>
      </c>
    </row>
    <row r="78" spans="1:2" x14ac:dyDescent="0.2">
      <c r="A78" s="78" t="s">
        <v>483</v>
      </c>
      <c r="B78" s="78" t="s">
        <v>484</v>
      </c>
    </row>
    <row r="79" spans="1:2" x14ac:dyDescent="0.2">
      <c r="A79" s="78" t="s">
        <v>485</v>
      </c>
      <c r="B79" s="78" t="s">
        <v>486</v>
      </c>
    </row>
    <row r="80" spans="1:2" x14ac:dyDescent="0.2">
      <c r="A80" s="78" t="s">
        <v>487</v>
      </c>
      <c r="B80" s="78" t="s">
        <v>488</v>
      </c>
    </row>
    <row r="81" spans="1:2" x14ac:dyDescent="0.2">
      <c r="A81" s="78" t="s">
        <v>489</v>
      </c>
      <c r="B81" s="78" t="s">
        <v>490</v>
      </c>
    </row>
    <row r="82" spans="1:2" x14ac:dyDescent="0.2">
      <c r="A82" s="78" t="s">
        <v>491</v>
      </c>
      <c r="B82" s="78" t="s">
        <v>492</v>
      </c>
    </row>
    <row r="83" spans="1:2" x14ac:dyDescent="0.2">
      <c r="A83" s="78" t="s">
        <v>493</v>
      </c>
      <c r="B83" s="78" t="s">
        <v>494</v>
      </c>
    </row>
    <row r="84" spans="1:2" x14ac:dyDescent="0.2">
      <c r="A84" s="78" t="s">
        <v>495</v>
      </c>
      <c r="B84" s="78" t="s">
        <v>496</v>
      </c>
    </row>
    <row r="85" spans="1:2" x14ac:dyDescent="0.2">
      <c r="A85" s="78" t="s">
        <v>497</v>
      </c>
      <c r="B85" s="78" t="s">
        <v>498</v>
      </c>
    </row>
    <row r="86" spans="1:2" x14ac:dyDescent="0.2">
      <c r="A86" s="78" t="s">
        <v>499</v>
      </c>
      <c r="B86" s="78" t="s">
        <v>500</v>
      </c>
    </row>
    <row r="87" spans="1:2" x14ac:dyDescent="0.2">
      <c r="A87" s="78" t="s">
        <v>501</v>
      </c>
      <c r="B87" s="78" t="s">
        <v>502</v>
      </c>
    </row>
    <row r="88" spans="1:2" x14ac:dyDescent="0.2">
      <c r="A88" s="78" t="s">
        <v>503</v>
      </c>
      <c r="B88" s="78" t="s">
        <v>504</v>
      </c>
    </row>
    <row r="89" spans="1:2" x14ac:dyDescent="0.2">
      <c r="A89" s="78" t="s">
        <v>505</v>
      </c>
      <c r="B89" s="78" t="s">
        <v>506</v>
      </c>
    </row>
    <row r="90" spans="1:2" x14ac:dyDescent="0.2">
      <c r="A90" s="78" t="s">
        <v>507</v>
      </c>
      <c r="B90" s="78" t="s">
        <v>508</v>
      </c>
    </row>
  </sheetData>
  <sheetProtection sheet="1" objects="1" scenarios="1" formatCells="0" formatColumns="0" formatRows="0"/>
  <dataValidations count="6">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$A$14:$A$26</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formula1>$A$8:$A$11</formula1>
    </dataValidation>
    <dataValidation type="list" allowBlank="1" showInputMessage="1" showErrorMessage="1" sqref="WVJ98304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formula1>$A$29:$A$60</formula1>
    </dataValidation>
    <dataValidation type="list" allowBlank="1" showInputMessage="1" showErrorMessage="1" sqref="WVJ98304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formula1>$A$63:$A$86</formula1>
    </dataValidation>
    <dataValidation type="list" allowBlank="1" showInputMessage="1" showErrorMessage="1" sqref="B4">
      <formula1>$A$31:$A$63</formula1>
    </dataValidation>
    <dataValidation type="list" allowBlank="1" showInputMessage="1" showErrorMessage="1" sqref="B5">
      <formula1>$A$66:$A$90</formula1>
    </dataValidation>
  </dataValidations>
  <pageMargins left="0.78740157499999996" right="0.78740157499999996" top="0.984251969" bottom="0.984251969" header="0.5" footer="0.5"/>
  <pageSetup paperSize="9" scale="10"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L92"/>
  <sheetViews>
    <sheetView workbookViewId="0">
      <pane ySplit="3" topLeftCell="A4" activePane="bottomLeft" state="frozen"/>
      <selection pane="bottomLeft" activeCell="B15" sqref="B15:K15"/>
    </sheetView>
  </sheetViews>
  <sheetFormatPr defaultColWidth="9.140625" defaultRowHeight="12.75" x14ac:dyDescent="0.2"/>
  <cols>
    <col min="1" max="1" width="4.7109375" style="134" customWidth="1"/>
    <col min="2" max="2" width="12.7109375" style="134" customWidth="1"/>
    <col min="3" max="3" width="15.7109375" style="134" customWidth="1"/>
    <col min="4" max="10" width="12.7109375" style="134" customWidth="1"/>
    <col min="11" max="11" width="12.7109375" style="116" customWidth="1"/>
    <col min="12" max="12" width="4.7109375" style="116" customWidth="1"/>
    <col min="13" max="16384" width="9.140625" style="320"/>
  </cols>
  <sheetData>
    <row r="1" spans="1:12" ht="13.5" customHeight="1" thickBot="1" x14ac:dyDescent="0.25">
      <c r="A1" s="646" t="s">
        <v>526</v>
      </c>
      <c r="B1" s="339" t="str">
        <f>Translations!$B$2</f>
        <v>Zona de navigare:</v>
      </c>
      <c r="C1" s="340"/>
      <c r="D1" s="649" t="str">
        <f>Translations!$B$18</f>
        <v>Cuprins</v>
      </c>
      <c r="E1" s="649"/>
      <c r="F1" s="649" t="str">
        <f>Translations!$B$19</f>
        <v>Foaia precedentă</v>
      </c>
      <c r="G1" s="649"/>
      <c r="H1" s="649" t="str">
        <f>Translations!$B$3</f>
        <v>Foaia următoare</v>
      </c>
      <c r="I1" s="649"/>
      <c r="J1" s="649"/>
      <c r="K1" s="649"/>
      <c r="L1" s="120"/>
    </row>
    <row r="2" spans="1:12" ht="13.5" thickBot="1" x14ac:dyDescent="0.25">
      <c r="A2" s="647"/>
      <c r="B2" s="649" t="str">
        <f>Translations!$B$4</f>
        <v>Începutul foii</v>
      </c>
      <c r="C2" s="649"/>
      <c r="D2" s="653"/>
      <c r="E2" s="654"/>
      <c r="F2" s="654"/>
      <c r="G2" s="654"/>
      <c r="H2" s="654"/>
      <c r="I2" s="654"/>
      <c r="J2" s="654"/>
      <c r="K2" s="654"/>
      <c r="L2" s="120"/>
    </row>
    <row r="3" spans="1:12" ht="13.5" thickBot="1" x14ac:dyDescent="0.25">
      <c r="A3" s="648"/>
      <c r="B3" s="649" t="str">
        <f>Translations!$B$5</f>
        <v>Sfârșitul foii</v>
      </c>
      <c r="C3" s="649"/>
      <c r="D3" s="658"/>
      <c r="E3" s="659"/>
      <c r="F3" s="659"/>
      <c r="G3" s="659"/>
      <c r="H3" s="659"/>
      <c r="I3" s="659"/>
      <c r="J3" s="659"/>
      <c r="K3" s="659"/>
      <c r="L3" s="120"/>
    </row>
    <row r="4" spans="1:12" ht="27.75" x14ac:dyDescent="0.4">
      <c r="A4" s="81"/>
      <c r="B4" s="91"/>
      <c r="C4" s="81"/>
      <c r="D4" s="81"/>
      <c r="E4" s="82"/>
      <c r="F4" s="81"/>
      <c r="G4" s="81"/>
      <c r="H4" s="81"/>
      <c r="I4" s="81"/>
      <c r="J4" s="81"/>
      <c r="K4" s="81"/>
      <c r="L4" s="120"/>
    </row>
    <row r="5" spans="1:12" ht="18" x14ac:dyDescent="0.2">
      <c r="A5" s="118"/>
      <c r="B5" s="664" t="str">
        <f>Translations!$B$8</f>
        <v>ORIENTĂRI ȘI CONDIȚII</v>
      </c>
      <c r="C5" s="664"/>
      <c r="D5" s="664"/>
      <c r="E5" s="664"/>
      <c r="F5" s="664"/>
      <c r="G5" s="664"/>
      <c r="H5" s="664"/>
      <c r="I5" s="664"/>
      <c r="J5" s="664"/>
      <c r="K5" s="117"/>
      <c r="L5" s="120"/>
    </row>
    <row r="6" spans="1:12" x14ac:dyDescent="0.2">
      <c r="A6" s="118"/>
      <c r="B6" s="667"/>
      <c r="C6" s="667"/>
      <c r="D6" s="667"/>
      <c r="E6" s="667"/>
      <c r="F6" s="667"/>
      <c r="G6" s="667"/>
      <c r="H6" s="667"/>
      <c r="I6" s="667"/>
      <c r="J6" s="667"/>
      <c r="K6" s="667"/>
      <c r="L6" s="120"/>
    </row>
    <row r="7" spans="1:12" s="321" customFormat="1" ht="15.75" x14ac:dyDescent="0.25">
      <c r="A7" s="119"/>
      <c r="B7" s="668" t="str">
        <f>Translations!$B$20</f>
        <v>Informații generale privind prezentul model de formular</v>
      </c>
      <c r="C7" s="668"/>
      <c r="D7" s="668"/>
      <c r="E7" s="668"/>
      <c r="F7" s="668"/>
      <c r="G7" s="668"/>
      <c r="H7" s="668"/>
      <c r="I7" s="668"/>
      <c r="J7" s="668"/>
      <c r="K7" s="668"/>
      <c r="L7" s="120"/>
    </row>
    <row r="8" spans="1:12" s="321" customFormat="1" x14ac:dyDescent="0.2">
      <c r="A8" s="122"/>
      <c r="B8" s="122"/>
      <c r="C8" s="122"/>
      <c r="D8" s="122"/>
      <c r="E8" s="122"/>
      <c r="F8" s="122"/>
      <c r="G8" s="122"/>
      <c r="H8" s="122"/>
      <c r="I8" s="122"/>
      <c r="J8" s="123"/>
      <c r="K8" s="123"/>
      <c r="L8" s="120"/>
    </row>
    <row r="9" spans="1:12" s="321" customFormat="1" ht="25.5" customHeight="1" x14ac:dyDescent="0.2">
      <c r="A9" s="124">
        <v>1</v>
      </c>
      <c r="B9" s="665" t="str">
        <f>Translations!$B$808</f>
        <v>Directiva 2003/87/CE, modificată ultima dată prin Directiva (UE) 2023/959 (denumită în continuare „Directiva EU ETS”) prevede ca statele membre să aloce cu titlu gratuit certificate de emisii de gaze cu efect de seră pentru instalații pe baza unor măsuri comunitare integral armonizate [articolul 10a alineatul (1)]. Directiva poate fi descărcată la adresa:</v>
      </c>
      <c r="C9" s="666"/>
      <c r="D9" s="666"/>
      <c r="E9" s="666"/>
      <c r="F9" s="666"/>
      <c r="G9" s="666"/>
      <c r="H9" s="666"/>
      <c r="I9" s="666"/>
      <c r="J9" s="666"/>
      <c r="K9" s="666"/>
      <c r="L9" s="120"/>
    </row>
    <row r="10" spans="1:12" s="321" customFormat="1" x14ac:dyDescent="0.2">
      <c r="A10" s="122"/>
      <c r="B10" s="669" t="s">
        <v>1942</v>
      </c>
      <c r="C10" s="670"/>
      <c r="D10" s="670"/>
      <c r="E10" s="670"/>
      <c r="F10" s="670"/>
      <c r="G10" s="670"/>
      <c r="H10" s="670"/>
      <c r="I10" s="670"/>
      <c r="J10" s="670"/>
      <c r="K10" s="670"/>
      <c r="L10" s="120"/>
    </row>
    <row r="11" spans="1:12" s="321" customFormat="1" ht="25.5" customHeight="1" x14ac:dyDescent="0.2">
      <c r="A11" s="124">
        <v>2</v>
      </c>
      <c r="B11" s="665" t="str">
        <f>Translations!$B$23</f>
        <v xml:space="preserve">Aceste norme privind alocarea cu titlu gratuit (denumite în continuare „FAR” - Free Allocation Rules) sunt incluse în Regulamentul delegat (UE) 2019/331 al Comisiei din 19 decembrie 2018 de stabilire a normelor tranzitorii pentru întreaga Uniune privind alocarea armonizată și cu titlu gratuit a certificatelor de emisii în temeiul articolului 10a din Directiva 2003/87/CE a Parlamentului European și a Consiliului. Acestea pot fi descărcate la adresa: </v>
      </c>
      <c r="C11" s="666"/>
      <c r="D11" s="666"/>
      <c r="E11" s="666"/>
      <c r="F11" s="666"/>
      <c r="G11" s="666"/>
      <c r="H11" s="666"/>
      <c r="I11" s="666"/>
      <c r="J11" s="666"/>
      <c r="K11" s="666"/>
      <c r="L11" s="120"/>
    </row>
    <row r="12" spans="1:12" s="321" customFormat="1" ht="12.75" customHeight="1" x14ac:dyDescent="0.2">
      <c r="A12" s="122"/>
      <c r="B12" s="671" t="str">
        <f>Translations!$B$24</f>
        <v>http://data.europa.eu/eli/reg_del/2019/331/oj</v>
      </c>
      <c r="C12" s="672"/>
      <c r="D12" s="672"/>
      <c r="E12" s="672"/>
      <c r="F12" s="672"/>
      <c r="G12" s="672"/>
      <c r="H12" s="672"/>
      <c r="I12" s="672"/>
      <c r="J12" s="672"/>
      <c r="K12" s="672"/>
      <c r="L12" s="120"/>
    </row>
    <row r="13" spans="1:12" s="321" customFormat="1" ht="25.5" customHeight="1" x14ac:dyDescent="0.2">
      <c r="A13" s="124">
        <v>3</v>
      </c>
      <c r="B13" s="665" t="str">
        <f>Translations!$B$25</f>
        <v>Un element esențial al FAR este colectarea de date de către statele membre pentru care operatorii trebuie să pregătească un plan metodologic de monitorizare (PMM), în conformitate cu articolul 8 din FAR.</v>
      </c>
      <c r="C13" s="666"/>
      <c r="D13" s="666"/>
      <c r="E13" s="666"/>
      <c r="F13" s="666"/>
      <c r="G13" s="666"/>
      <c r="H13" s="666"/>
      <c r="I13" s="666"/>
      <c r="J13" s="666"/>
      <c r="K13" s="666"/>
      <c r="L13" s="120"/>
    </row>
    <row r="14" spans="1:12" s="321" customFormat="1" ht="25.5" customHeight="1" x14ac:dyDescent="0.2">
      <c r="A14" s="124">
        <v>4</v>
      </c>
      <c r="B14" s="665" t="str">
        <f>Translations!$B$26</f>
        <v xml:space="preserve">Acesta este un model de PMM și a fost elaborat în numele Comisiei de către consultanții săi (Umweltbundesamt GmbH Austria și SQ Consult).
Opiniile exprimate în prezentul fișier reprezintă opiniile autorilor și nu neapărat cele ale Comisiei Europene. </v>
      </c>
      <c r="C14" s="666"/>
      <c r="D14" s="666"/>
      <c r="E14" s="666"/>
      <c r="F14" s="666"/>
      <c r="G14" s="666"/>
      <c r="H14" s="666"/>
      <c r="I14" s="666"/>
      <c r="J14" s="666"/>
      <c r="K14" s="666"/>
      <c r="L14" s="120"/>
    </row>
    <row r="15" spans="1:12" s="321" customFormat="1" ht="36.75" customHeight="1" x14ac:dyDescent="0.2">
      <c r="A15" s="124">
        <v>5</v>
      </c>
      <c r="B15" s="673" t="str">
        <f>Translations!$B$809</f>
        <v>Aceasta este prima versiune publicată a modelului actualizat pentru perioada 2026-2030. Versiunea din 15 aprilie 2024.</v>
      </c>
      <c r="C15" s="674"/>
      <c r="D15" s="674"/>
      <c r="E15" s="674"/>
      <c r="F15" s="674"/>
      <c r="G15" s="674"/>
      <c r="H15" s="674"/>
      <c r="I15" s="674"/>
      <c r="J15" s="674"/>
      <c r="K15" s="674"/>
      <c r="L15" s="120"/>
    </row>
    <row r="16" spans="1:12" s="321" customFormat="1" x14ac:dyDescent="0.2">
      <c r="A16" s="122"/>
      <c r="B16" s="122"/>
      <c r="C16" s="122"/>
      <c r="D16" s="122"/>
      <c r="E16" s="122"/>
      <c r="F16" s="122"/>
      <c r="G16" s="122"/>
      <c r="H16" s="122"/>
      <c r="I16" s="122"/>
      <c r="J16" s="123"/>
      <c r="K16" s="123"/>
      <c r="L16" s="120"/>
    </row>
    <row r="17" spans="1:12" s="321" customFormat="1" ht="15.75" x14ac:dyDescent="0.25">
      <c r="A17" s="119"/>
      <c r="B17" s="668" t="str">
        <f>Translations!$B$28</f>
        <v>Cum se utilizează acest fișier?</v>
      </c>
      <c r="C17" s="668"/>
      <c r="D17" s="668"/>
      <c r="E17" s="668"/>
      <c r="F17" s="668"/>
      <c r="G17" s="668"/>
      <c r="H17" s="668"/>
      <c r="I17" s="668"/>
      <c r="J17" s="668"/>
      <c r="K17" s="668"/>
      <c r="L17" s="120"/>
    </row>
    <row r="18" spans="1:12" s="321" customFormat="1" x14ac:dyDescent="0.2">
      <c r="A18" s="122"/>
      <c r="B18" s="122"/>
      <c r="C18" s="122"/>
      <c r="D18" s="122"/>
      <c r="E18" s="122"/>
      <c r="F18" s="122"/>
      <c r="G18" s="122"/>
      <c r="H18" s="122"/>
      <c r="I18" s="122"/>
      <c r="J18" s="123"/>
      <c r="K18" s="123"/>
      <c r="L18" s="120"/>
    </row>
    <row r="19" spans="1:12" s="321" customFormat="1" x14ac:dyDescent="0.2">
      <c r="A19" s="124">
        <v>6</v>
      </c>
      <c r="B19" s="665" t="str">
        <f>Translations!$B$29</f>
        <v>Opțiunea „Calcul automat” (a se vedea în meniu la Formule/Opțiuni de calcul) trebuie să fie activată.</v>
      </c>
      <c r="C19" s="666"/>
      <c r="D19" s="666"/>
      <c r="E19" s="666"/>
      <c r="F19" s="666"/>
      <c r="G19" s="666"/>
      <c r="H19" s="666"/>
      <c r="I19" s="666"/>
      <c r="J19" s="666"/>
      <c r="K19" s="666"/>
      <c r="L19" s="120"/>
    </row>
    <row r="20" spans="1:12" s="321" customFormat="1" ht="25.5" customHeight="1" x14ac:dyDescent="0.2">
      <c r="A20" s="121"/>
      <c r="B20" s="665" t="str">
        <f>Translations!$B$30</f>
        <v xml:space="preserve">Se recomandă să parcurgeți formularul de la început până la sfârșit. Există câteva funcții care vă vor orienta în cadrul formularului și care depind de datele introduse anterior, cum ar fi celule care își schimbă culoarea dacă introducerea unor date nu este necesară (a se vedea mai jos codul de culori). </v>
      </c>
      <c r="C20" s="666"/>
      <c r="D20" s="666"/>
      <c r="E20" s="666"/>
      <c r="F20" s="666"/>
      <c r="G20" s="666"/>
      <c r="H20" s="666"/>
      <c r="I20" s="666"/>
      <c r="J20" s="666"/>
      <c r="K20" s="666"/>
      <c r="L20" s="120"/>
    </row>
    <row r="21" spans="1:12" s="321" customFormat="1" ht="39.950000000000003" customHeight="1" x14ac:dyDescent="0.2">
      <c r="A21" s="124"/>
      <c r="B21" s="665" t="str">
        <f>Translations!$B$31</f>
        <v>La anumite câmpuri puteți alege între opțiuni predefinite. Pentru a selecta o opțiune dintr-o astfel de „listă verticală”, fie faceți click cu mouse-ul pe săgeata mică de la marginea din dreapta a celulei, fie apăsați „Alt+SăgeatăJos” după ce ați selectat celula. Unele câmpuri vă permit să introduceți propriul text, chiar dacă există o astfel de listă verticală. Acesta este cazul listelor verticale care conțin spații necompletate.</v>
      </c>
      <c r="C21" s="666"/>
      <c r="D21" s="666"/>
      <c r="E21" s="666"/>
      <c r="F21" s="666"/>
      <c r="G21" s="666"/>
      <c r="H21" s="666"/>
      <c r="I21" s="666"/>
      <c r="J21" s="666"/>
      <c r="K21" s="666"/>
      <c r="L21" s="120"/>
    </row>
    <row r="22" spans="1:12" s="321" customFormat="1" ht="25.5" customHeight="1" x14ac:dyDescent="0.2">
      <c r="A22" s="124">
        <v>7</v>
      </c>
      <c r="B22" s="665" t="str">
        <f>Translations!$B$32</f>
        <v>În unele cazuri apar mesaje de eroare dacă datele înregistrate sunt incomplete. Cu toate acestea, faptul că nu apar mesaje de eroare nu este o garanție a corectitudinii calculelor, întrucât nu este întotdeauna posibilă verificarea integralității datelor. Dacă nu apare niciun rezultat într-un câmp verde, se poate presupune că lipsesc în continuare unele date.</v>
      </c>
      <c r="C22" s="666"/>
      <c r="D22" s="666"/>
      <c r="E22" s="666"/>
      <c r="F22" s="666"/>
      <c r="G22" s="666"/>
      <c r="H22" s="666"/>
      <c r="I22" s="666"/>
      <c r="J22" s="666"/>
      <c r="K22" s="666"/>
      <c r="L22" s="120"/>
    </row>
    <row r="23" spans="1:12" s="321" customFormat="1" ht="12.75" customHeight="1" x14ac:dyDescent="0.2">
      <c r="A23" s="124"/>
      <c r="B23" s="665" t="str">
        <f>Translations!$B$33</f>
        <v>Trebuie acordată o atenție deosebită compatibilității datelor cu unitățile afișate.</v>
      </c>
      <c r="C23" s="666"/>
      <c r="D23" s="666"/>
      <c r="E23" s="666"/>
      <c r="F23" s="666"/>
      <c r="G23" s="666"/>
      <c r="H23" s="666"/>
      <c r="I23" s="666"/>
      <c r="J23" s="666"/>
      <c r="K23" s="666"/>
      <c r="L23" s="120"/>
    </row>
    <row r="24" spans="1:12" s="321" customFormat="1" ht="12.75" customHeight="1" x14ac:dyDescent="0.2">
      <c r="A24" s="124"/>
      <c r="B24" s="125" t="str">
        <f>Translations!$B$34</f>
        <v>Mesajele de eroare sunt adesea foarte scurte din cauza spațiului disponibil limitat. Cele mai importante sunt:</v>
      </c>
      <c r="C24" s="123"/>
      <c r="D24" s="123"/>
      <c r="E24" s="123"/>
      <c r="F24" s="123"/>
      <c r="G24" s="123"/>
      <c r="H24" s="123"/>
      <c r="I24" s="123"/>
      <c r="J24" s="123"/>
      <c r="K24" s="123"/>
      <c r="L24" s="120"/>
    </row>
    <row r="25" spans="1:12" s="321" customFormat="1" ht="12.75" customHeight="1" x14ac:dyDescent="0.2">
      <c r="A25" s="124"/>
      <c r="B25" s="125"/>
      <c r="C25" s="126" t="str">
        <f>Translations!$B$35</f>
        <v>incomplet!</v>
      </c>
      <c r="D25" s="679" t="str">
        <f>Translations!$B$36</f>
        <v>Înseamnă că datele nu sunt suficiente pentru calcul (de exemplu, lipsește un factor de emisie pentru un anumit an).</v>
      </c>
      <c r="E25" s="680"/>
      <c r="F25" s="680"/>
      <c r="G25" s="680"/>
      <c r="H25" s="680"/>
      <c r="I25" s="680"/>
      <c r="J25" s="680"/>
      <c r="K25" s="680"/>
      <c r="L25" s="120"/>
    </row>
    <row r="26" spans="1:12" s="321" customFormat="1" ht="12.75" customHeight="1" x14ac:dyDescent="0.2">
      <c r="A26" s="124"/>
      <c r="B26" s="125"/>
      <c r="C26" s="126" t="str">
        <f>Translations!$B$37</f>
        <v>neconcordant!</v>
      </c>
      <c r="D26" s="679" t="str">
        <f>Translations!$B$38</f>
        <v>Unitățile selectate sunt neconcordante, iar calculele bazate pe datele respective vor da rezultate eronate.</v>
      </c>
      <c r="E26" s="680"/>
      <c r="F26" s="680"/>
      <c r="G26" s="680"/>
      <c r="H26" s="680"/>
      <c r="I26" s="680"/>
      <c r="J26" s="680"/>
      <c r="K26" s="680"/>
      <c r="L26" s="120"/>
    </row>
    <row r="27" spans="1:12" s="321" customFormat="1" ht="12.75" customHeight="1" x14ac:dyDescent="0.2">
      <c r="A27" s="124"/>
      <c r="B27" s="125"/>
      <c r="C27" s="126" t="str">
        <f>Translations!$B$39</f>
        <v>negativ!</v>
      </c>
      <c r="D27" s="679" t="str">
        <f>Translations!$B$40</f>
        <v>Nu sunt admise valori negative pentru acest calcul.</v>
      </c>
      <c r="E27" s="680"/>
      <c r="F27" s="680"/>
      <c r="G27" s="680"/>
      <c r="H27" s="680"/>
      <c r="I27" s="680"/>
      <c r="J27" s="680"/>
      <c r="K27" s="680"/>
      <c r="L27" s="120"/>
    </row>
    <row r="28" spans="1:12" s="321" customFormat="1" ht="12.75" customHeight="1" x14ac:dyDescent="0.2">
      <c r="A28" s="124"/>
      <c r="B28" s="125"/>
      <c r="C28" s="126" t="str">
        <f>Translations!$B$41</f>
        <v>Introducere manuală a datelor!</v>
      </c>
      <c r="D28" s="679" t="str">
        <f>Translations!$B$42</f>
        <v>Înseamnă că datele trebuie introduse manual în cazul în care nu este posibilă calcularea automată a unui parametru.</v>
      </c>
      <c r="E28" s="680"/>
      <c r="F28" s="680"/>
      <c r="G28" s="680"/>
      <c r="H28" s="680"/>
      <c r="I28" s="680"/>
      <c r="J28" s="680"/>
      <c r="K28" s="680"/>
      <c r="L28" s="120"/>
    </row>
    <row r="29" spans="1:12" s="321" customFormat="1" ht="12.75" customHeight="1" x14ac:dyDescent="0.2">
      <c r="A29" s="124"/>
      <c r="B29" s="125"/>
      <c r="C29" s="127" t="str">
        <f>Translations!$B$43</f>
        <v>Date care se introduc în secțiunea A.III.3!</v>
      </c>
      <c r="D29" s="681" t="str">
        <f>Translations!$B$44</f>
        <v>Acestea sunt trimiteri la secțiuni ale documentului. Ele înseamnă că lipsesc date în secțiunile respective.</v>
      </c>
      <c r="E29" s="682"/>
      <c r="F29" s="682"/>
      <c r="G29" s="682"/>
      <c r="H29" s="682"/>
      <c r="I29" s="682"/>
      <c r="J29" s="682"/>
      <c r="K29" s="682"/>
      <c r="L29" s="120"/>
    </row>
    <row r="30" spans="1:12" s="321" customFormat="1" ht="12.75" customHeight="1" x14ac:dyDescent="0.2">
      <c r="A30" s="124"/>
      <c r="B30" s="125"/>
      <c r="C30" s="128" t="s">
        <v>529</v>
      </c>
      <c r="D30" s="683"/>
      <c r="E30" s="684"/>
      <c r="F30" s="684"/>
      <c r="G30" s="684"/>
      <c r="H30" s="684"/>
      <c r="I30" s="684"/>
      <c r="J30" s="684"/>
      <c r="K30" s="684"/>
      <c r="L30" s="120"/>
    </row>
    <row r="31" spans="1:12" s="321" customFormat="1" ht="12.75" customHeight="1" x14ac:dyDescent="0.2">
      <c r="A31" s="124"/>
      <c r="B31" s="125"/>
      <c r="C31" s="125"/>
      <c r="D31" s="125"/>
      <c r="E31" s="125"/>
      <c r="F31" s="125"/>
      <c r="G31" s="125"/>
      <c r="H31" s="125"/>
      <c r="I31" s="125"/>
      <c r="J31" s="125"/>
      <c r="K31" s="125"/>
      <c r="L31" s="120"/>
    </row>
    <row r="32" spans="1:12" s="322" customFormat="1" ht="12.75" customHeight="1" x14ac:dyDescent="0.2">
      <c r="A32" s="124">
        <v>8</v>
      </c>
      <c r="B32" s="685" t="str">
        <f>Translations!$B$45</f>
        <v>Codul culorilor și fonturi:</v>
      </c>
      <c r="C32" s="676"/>
      <c r="D32" s="676"/>
      <c r="E32" s="676"/>
      <c r="F32" s="676"/>
      <c r="G32" s="676"/>
      <c r="H32" s="676"/>
      <c r="I32" s="676"/>
      <c r="J32" s="676"/>
      <c r="K32" s="676"/>
      <c r="L32" s="120"/>
    </row>
    <row r="33" spans="1:12" s="322" customFormat="1" ht="12.75" customHeight="1" x14ac:dyDescent="0.2">
      <c r="A33" s="129"/>
      <c r="B33" s="675" t="str">
        <f>Translations!$B$46</f>
        <v>Text negru îngroșat:</v>
      </c>
      <c r="C33" s="676"/>
      <c r="D33" s="677" t="str">
        <f>Translations!$B$47</f>
        <v>Acest text descrie datele care trebuie introduse.</v>
      </c>
      <c r="E33" s="677"/>
      <c r="F33" s="677"/>
      <c r="G33" s="677"/>
      <c r="H33" s="677"/>
      <c r="I33" s="677"/>
      <c r="J33" s="677"/>
      <c r="K33" s="678"/>
      <c r="L33" s="120"/>
    </row>
    <row r="34" spans="1:12" s="322" customFormat="1" x14ac:dyDescent="0.2">
      <c r="A34" s="129"/>
      <c r="B34" s="686" t="str">
        <f>Translations!$B$48</f>
        <v>Text cursiv mai mic:</v>
      </c>
      <c r="C34" s="687"/>
      <c r="D34" s="677" t="str">
        <f>Translations!$B$49</f>
        <v xml:space="preserve">Acest text oferă explicații suplimentare. </v>
      </c>
      <c r="E34" s="677"/>
      <c r="F34" s="677"/>
      <c r="G34" s="677"/>
      <c r="H34" s="677"/>
      <c r="I34" s="677"/>
      <c r="J34" s="677"/>
      <c r="K34" s="678"/>
      <c r="L34" s="120"/>
    </row>
    <row r="35" spans="1:12" s="322" customFormat="1" ht="12.75" customHeight="1" x14ac:dyDescent="0.2">
      <c r="A35" s="129"/>
      <c r="B35" s="688"/>
      <c r="C35" s="689"/>
      <c r="D35" s="677" t="str">
        <f>Translations!$B$50</f>
        <v>Câmpurile galbene sunt câmpuri de date obligatorii. Cu toate acestea, dacă subiectul nu este relevant pentru instalația în cauză, nu este necesară completarea lor.</v>
      </c>
      <c r="E35" s="677"/>
      <c r="F35" s="677"/>
      <c r="G35" s="677"/>
      <c r="H35" s="677"/>
      <c r="I35" s="677"/>
      <c r="J35" s="677"/>
      <c r="K35" s="678"/>
      <c r="L35" s="120"/>
    </row>
    <row r="36" spans="1:12" s="322" customFormat="1" x14ac:dyDescent="0.2">
      <c r="A36" s="129"/>
      <c r="B36" s="690"/>
      <c r="C36" s="689"/>
      <c r="D36" s="691" t="str">
        <f>Translations!$B$51</f>
        <v>Câmpurile colorate în galben deschis indică faptul că datele respective sunt opționale.</v>
      </c>
      <c r="E36" s="676"/>
      <c r="F36" s="676"/>
      <c r="G36" s="676"/>
      <c r="H36" s="676"/>
      <c r="I36" s="676"/>
      <c r="J36" s="676"/>
      <c r="K36" s="676"/>
      <c r="L36" s="120"/>
    </row>
    <row r="37" spans="1:12" s="322" customFormat="1" x14ac:dyDescent="0.2">
      <c r="A37" s="129"/>
      <c r="B37" s="692"/>
      <c r="C37" s="693"/>
      <c r="D37" s="691" t="str">
        <f>Translations!$B$52</f>
        <v>Câmpurile verzi conțin rezultate calculate automat. Textul în roșu indică mesaje de eroare (date lipsă etc.).</v>
      </c>
      <c r="E37" s="676"/>
      <c r="F37" s="676"/>
      <c r="G37" s="676"/>
      <c r="H37" s="676"/>
      <c r="I37" s="676"/>
      <c r="J37" s="676"/>
      <c r="K37" s="676"/>
      <c r="L37" s="120"/>
    </row>
    <row r="38" spans="1:12" s="322" customFormat="1" ht="12.75" customHeight="1" x14ac:dyDescent="0.2">
      <c r="A38" s="129"/>
      <c r="B38" s="694"/>
      <c r="C38" s="693"/>
      <c r="D38" s="677" t="str">
        <f>Translations!$B$53</f>
        <v>Câmpurile hașurate arată că, din cauza unor date introduse într-un alt câmp, datele solicitate în câmpul respectiv sunt irelevante.</v>
      </c>
      <c r="E38" s="677"/>
      <c r="F38" s="677"/>
      <c r="G38" s="677"/>
      <c r="H38" s="677"/>
      <c r="I38" s="677"/>
      <c r="J38" s="677"/>
      <c r="K38" s="678"/>
      <c r="L38" s="120"/>
    </row>
    <row r="39" spans="1:12" s="322" customFormat="1" x14ac:dyDescent="0.2">
      <c r="A39" s="129"/>
      <c r="B39" s="695"/>
      <c r="C39" s="695"/>
      <c r="D39" s="677" t="str">
        <f>Translations!$B$54</f>
        <v>Câmpurile gri trebuie completate de statele membre înainte de publicarea unei versiuni personalizate a formularului.</v>
      </c>
      <c r="E39" s="676"/>
      <c r="F39" s="676"/>
      <c r="G39" s="676"/>
      <c r="H39" s="676"/>
      <c r="I39" s="676"/>
      <c r="J39" s="676"/>
      <c r="K39" s="676"/>
      <c r="L39" s="120"/>
    </row>
    <row r="40" spans="1:12" s="322" customFormat="1" x14ac:dyDescent="0.2">
      <c r="A40" s="129"/>
      <c r="B40" s="696"/>
      <c r="C40" s="696"/>
      <c r="D40" s="677" t="str">
        <f>Translations!$B$55</f>
        <v>Zonele colorate în gri deschis sunt dedicate navigării și hyperlink-urilor.</v>
      </c>
      <c r="E40" s="676"/>
      <c r="F40" s="676"/>
      <c r="G40" s="676"/>
      <c r="H40" s="676"/>
      <c r="I40" s="676"/>
      <c r="J40" s="676"/>
      <c r="K40" s="676"/>
      <c r="L40" s="120"/>
    </row>
    <row r="41" spans="1:12" s="322" customFormat="1" x14ac:dyDescent="0.2">
      <c r="A41" s="129"/>
      <c r="B41" s="130"/>
      <c r="C41" s="131"/>
      <c r="D41" s="129"/>
      <c r="E41" s="129"/>
      <c r="F41" s="129"/>
      <c r="G41" s="129"/>
      <c r="H41" s="129"/>
      <c r="I41" s="129"/>
      <c r="J41" s="129"/>
      <c r="K41" s="84"/>
      <c r="L41" s="120"/>
    </row>
    <row r="42" spans="1:12" s="321" customFormat="1" ht="39.950000000000003" customHeight="1" x14ac:dyDescent="0.2">
      <c r="A42" s="124">
        <v>9</v>
      </c>
      <c r="B42" s="665" t="str">
        <f>Translations!$B$56</f>
        <v>Panourile de navigare din partea de sus a fiecărei foi conțin hyperlink-uri pentru saltul rapid la secțiunile individuale de introducere a datelor. Primul rând („Cuprins”, „Foaia precedentă”, „Foaia următoare”, „Centralizator”) și punctele „Începutul foii” și „Sfârșitul foii” sunt aceleași pentru toate foile. În funcție de foaie, se adaugă elemente suplimentare în meniu. În cazul în care culoarea de fond a uneia dintre zonele cu hyperlinkuri devine roșie, aceasta indică faptul că lipsesc date în secțiunea respectivă (nu în toate foile).</v>
      </c>
      <c r="C42" s="666"/>
      <c r="D42" s="666"/>
      <c r="E42" s="666"/>
      <c r="F42" s="666"/>
      <c r="G42" s="666"/>
      <c r="H42" s="666"/>
      <c r="I42" s="666"/>
      <c r="J42" s="666"/>
      <c r="K42" s="666"/>
      <c r="L42" s="120"/>
    </row>
    <row r="43" spans="1:12" s="321" customFormat="1" ht="39.950000000000003" customHeight="1" x14ac:dyDescent="0.2">
      <c r="A43" s="124">
        <v>10</v>
      </c>
      <c r="B43" s="665" t="str">
        <f>Translations!$B$57</f>
        <v>Acest model este protejat împotriva introducerii de date în alte zone decât în câmpurile galbene. Cu toate acestea, din motive de transparență, nu a fost setată nicio parolă. Acest fapt permite vizualizarea completă a tuturor formulelor. La utilizarea fișierului pentru introducerea datelor, se recomandă să se mențină protecția activată. Protecția se dezactivează numai în scopul verificării validității formulelor. Se recomandă să se facă acest lucru într-un fișier separat.</v>
      </c>
      <c r="C43" s="666"/>
      <c r="D43" s="666"/>
      <c r="E43" s="666"/>
      <c r="F43" s="666"/>
      <c r="G43" s="666"/>
      <c r="H43" s="666"/>
      <c r="I43" s="666"/>
      <c r="J43" s="666"/>
      <c r="K43" s="666"/>
      <c r="L43" s="120"/>
    </row>
    <row r="44" spans="1:12" s="321" customFormat="1" ht="39.950000000000003" customHeight="1" x14ac:dyDescent="0.2">
      <c r="A44" s="124">
        <v>11</v>
      </c>
      <c r="B44" s="697" t="str">
        <f>Translations!$B$58</f>
        <v>Pentru a proteja formulele împotriva modificărilor neintenționate, care conduc de regulă la rezultate eronate și generatoare de confuzii, este extrem de important să NU UTILIZAȚI funcția CUT &amp; PASTE (tăiere &amp; lipire).
Dacă doriți să mutați anumite date, folosiți întâi funcția COPY (copiere) și apoi funcția PASTE (lipire), după care ștergeți datele nedorite din locația precedentă (greșită).</v>
      </c>
      <c r="C44" s="698"/>
      <c r="D44" s="698"/>
      <c r="E44" s="698"/>
      <c r="F44" s="698"/>
      <c r="G44" s="698"/>
      <c r="H44" s="698"/>
      <c r="I44" s="698"/>
      <c r="J44" s="698"/>
      <c r="K44" s="698"/>
      <c r="L44" s="120"/>
    </row>
    <row r="45" spans="1:12" s="321" customFormat="1" ht="51.95" customHeight="1" x14ac:dyDescent="0.2">
      <c r="A45" s="124">
        <v>12</v>
      </c>
      <c r="B45" s="665" t="str">
        <f>Translations!$B$59</f>
        <v>Câmpurile de date nu au fost formatate pentru formate numerice sau pentru alte formate. Cu toate acestea, protecția foii este limitată astfel încât să vă permită să utilizați propriile formate. În special, puteți decide cu privire la numărul de zecimale afișate. În principiu, numărul de zecimale este independent de precizia de calcul, și trebuie dezactivată opțiunea „Precision as displayed” (precizie conform valorii afișate) din MS Excel. Pentru mai multe detalii, consultați meniul „Help” (Ajutor) al MS Excel cu privire la acest subiect.</v>
      </c>
      <c r="C45" s="666"/>
      <c r="D45" s="666"/>
      <c r="E45" s="666"/>
      <c r="F45" s="666"/>
      <c r="G45" s="666"/>
      <c r="H45" s="666"/>
      <c r="I45" s="666"/>
      <c r="J45" s="666"/>
      <c r="K45" s="666"/>
      <c r="L45" s="120"/>
    </row>
    <row r="46" spans="1:12" s="321" customFormat="1" ht="12.75" customHeight="1" thickBot="1" x14ac:dyDescent="0.25">
      <c r="A46" s="121"/>
      <c r="B46" s="665"/>
      <c r="C46" s="666"/>
      <c r="D46" s="666"/>
      <c r="E46" s="666"/>
      <c r="F46" s="666"/>
      <c r="G46" s="666"/>
      <c r="H46" s="666"/>
      <c r="I46" s="666"/>
      <c r="J46" s="666"/>
      <c r="K46" s="666"/>
      <c r="L46" s="120"/>
    </row>
    <row r="47" spans="1:12" s="321" customFormat="1" ht="132.75" customHeight="1" thickBot="1" x14ac:dyDescent="0.25">
      <c r="A47" s="124">
        <v>13</v>
      </c>
      <c r="B47" s="699" t="str">
        <f>Translations!$B$60</f>
        <v>DECLINAREA RESPONSABILITĂȚII: Toate formulele au fost elaborate cu atenție și în detaliu. Cu toate acestea, nu poate fi exclusă în totalitate posibilitatea ca acestea să conțină greșeli.
Astfel cum s-a menționat mai sus, este asigurată o transparență totală pentru verificarea validității formulelor de calcul. Nici Comisia Europeană, nici autorii acestui fișier nu pot fi considerați responsabili pentru eventualele prejudicii care rezultă din calcule cu rezultate eronate sau generatoare de confuzii. 
Utilizatorul acestui fișier (și anume, operatorul unei instalații ETS) este pe deplin responsabil pentru raportarea unor date corecte către autoritatea competentă.</v>
      </c>
      <c r="C47" s="700"/>
      <c r="D47" s="700"/>
      <c r="E47" s="700"/>
      <c r="F47" s="700"/>
      <c r="G47" s="700"/>
      <c r="H47" s="700"/>
      <c r="I47" s="700"/>
      <c r="J47" s="700"/>
      <c r="K47" s="701"/>
      <c r="L47" s="120"/>
    </row>
    <row r="48" spans="1:12" x14ac:dyDescent="0.2">
      <c r="A48" s="117"/>
      <c r="B48" s="117"/>
      <c r="C48" s="117"/>
      <c r="D48" s="117"/>
      <c r="E48" s="117"/>
      <c r="F48" s="117"/>
      <c r="G48" s="117"/>
      <c r="H48" s="117"/>
      <c r="I48" s="117"/>
      <c r="J48" s="117"/>
      <c r="K48" s="81"/>
      <c r="L48" s="120"/>
    </row>
    <row r="49" spans="1:12" x14ac:dyDescent="0.2">
      <c r="A49" s="117"/>
      <c r="B49" s="117"/>
      <c r="C49" s="117"/>
      <c r="D49" s="117"/>
      <c r="E49" s="117"/>
      <c r="F49" s="117"/>
      <c r="G49" s="117"/>
      <c r="H49" s="117"/>
      <c r="I49" s="117"/>
      <c r="J49" s="117"/>
      <c r="K49" s="81"/>
      <c r="L49" s="120"/>
    </row>
    <row r="50" spans="1:12" s="321" customFormat="1" ht="15.75" x14ac:dyDescent="0.25">
      <c r="A50" s="119"/>
      <c r="B50" s="668" t="str">
        <f>Translations!$B$61</f>
        <v>Informații specifice privind statul membru:</v>
      </c>
      <c r="C50" s="668"/>
      <c r="D50" s="668"/>
      <c r="E50" s="668"/>
      <c r="F50" s="668"/>
      <c r="G50" s="668"/>
      <c r="H50" s="668"/>
      <c r="I50" s="668"/>
      <c r="J50" s="668"/>
      <c r="K50" s="668"/>
      <c r="L50" s="120"/>
    </row>
    <row r="51" spans="1:12" s="321" customFormat="1" x14ac:dyDescent="0.2">
      <c r="A51" s="122"/>
      <c r="B51" s="122"/>
      <c r="C51" s="122"/>
      <c r="D51" s="122"/>
      <c r="E51" s="122"/>
      <c r="F51" s="122"/>
      <c r="G51" s="122"/>
      <c r="H51" s="122"/>
      <c r="I51" s="122"/>
      <c r="J51" s="123"/>
      <c r="K51" s="123"/>
      <c r="L51" s="120"/>
    </row>
    <row r="52" spans="1:12" s="321" customFormat="1" ht="15" customHeight="1" x14ac:dyDescent="0.2">
      <c r="A52" s="123"/>
      <c r="B52" s="702" t="str">
        <f>Translations!$B$62</f>
        <v>Prezentul raport trebuie înaintat autorității competente din statul dumneavoastră, la următoarea adresă:</v>
      </c>
      <c r="C52" s="702"/>
      <c r="D52" s="702"/>
      <c r="E52" s="702"/>
      <c r="F52" s="702"/>
      <c r="G52" s="702"/>
      <c r="H52" s="702"/>
      <c r="I52" s="702"/>
      <c r="J52" s="702"/>
      <c r="K52" s="702"/>
      <c r="L52" s="120"/>
    </row>
    <row r="53" spans="1:12" x14ac:dyDescent="0.2">
      <c r="A53" s="129"/>
      <c r="B53" s="129"/>
      <c r="C53" s="129"/>
      <c r="D53" s="129"/>
      <c r="E53" s="129"/>
      <c r="F53" s="129"/>
      <c r="G53" s="129"/>
      <c r="H53" s="129"/>
      <c r="I53" s="129"/>
      <c r="J53" s="129"/>
      <c r="K53" s="84"/>
      <c r="L53" s="81"/>
    </row>
    <row r="54" spans="1:12" x14ac:dyDescent="0.2">
      <c r="A54" s="129"/>
      <c r="B54" s="129"/>
      <c r="C54" s="129"/>
      <c r="D54" s="703" t="str">
        <f>Translations!$B$63</f>
        <v>AGENȚIA NAȚIONALĂ PENTRU PROTECȚIA MEDIULUI    Splaiul Independentei, nr. 294, Sector 6, București, Cod 060031</v>
      </c>
      <c r="E54" s="704"/>
      <c r="F54" s="704"/>
      <c r="G54" s="705"/>
      <c r="H54" s="129"/>
      <c r="I54" s="129"/>
      <c r="J54" s="129"/>
      <c r="K54" s="84"/>
      <c r="L54" s="81"/>
    </row>
    <row r="55" spans="1:12" x14ac:dyDescent="0.2">
      <c r="A55" s="129"/>
      <c r="B55" s="129"/>
      <c r="C55" s="129"/>
      <c r="D55" s="706"/>
      <c r="E55" s="707"/>
      <c r="F55" s="707"/>
      <c r="G55" s="708"/>
      <c r="H55" s="129"/>
      <c r="I55" s="129"/>
      <c r="J55" s="129"/>
      <c r="K55" s="84"/>
      <c r="L55" s="81"/>
    </row>
    <row r="56" spans="1:12" x14ac:dyDescent="0.2">
      <c r="A56" s="129"/>
      <c r="B56" s="129"/>
      <c r="C56" s="129"/>
      <c r="D56" s="706"/>
      <c r="E56" s="707"/>
      <c r="F56" s="707"/>
      <c r="G56" s="708"/>
      <c r="H56" s="129"/>
      <c r="I56" s="129"/>
      <c r="J56" s="129"/>
      <c r="K56" s="84"/>
      <c r="L56" s="81"/>
    </row>
    <row r="57" spans="1:12" x14ac:dyDescent="0.2">
      <c r="A57" s="129"/>
      <c r="B57" s="117"/>
      <c r="C57" s="129"/>
      <c r="D57" s="706"/>
      <c r="E57" s="707"/>
      <c r="F57" s="707"/>
      <c r="G57" s="708"/>
      <c r="H57" s="129"/>
      <c r="I57" s="129"/>
      <c r="J57" s="129"/>
      <c r="K57" s="84"/>
      <c r="L57" s="81"/>
    </row>
    <row r="58" spans="1:12" x14ac:dyDescent="0.2">
      <c r="A58" s="129"/>
      <c r="B58" s="129"/>
      <c r="C58" s="129"/>
      <c r="D58" s="706"/>
      <c r="E58" s="707"/>
      <c r="F58" s="707"/>
      <c r="G58" s="708"/>
      <c r="H58" s="129"/>
      <c r="I58" s="129"/>
      <c r="J58" s="129"/>
      <c r="K58" s="84"/>
      <c r="L58" s="81"/>
    </row>
    <row r="59" spans="1:12" x14ac:dyDescent="0.2">
      <c r="A59" s="129"/>
      <c r="B59" s="129"/>
      <c r="C59" s="129"/>
      <c r="D59" s="706"/>
      <c r="E59" s="707"/>
      <c r="F59" s="707"/>
      <c r="G59" s="708"/>
      <c r="H59" s="129"/>
      <c r="I59" s="129"/>
      <c r="J59" s="129"/>
      <c r="K59" s="84"/>
      <c r="L59" s="81"/>
    </row>
    <row r="60" spans="1:12" x14ac:dyDescent="0.2">
      <c r="A60" s="129"/>
      <c r="B60" s="129"/>
      <c r="C60" s="129"/>
      <c r="D60" s="706"/>
      <c r="E60" s="707"/>
      <c r="F60" s="707"/>
      <c r="G60" s="708"/>
      <c r="H60" s="129"/>
      <c r="I60" s="129"/>
      <c r="J60" s="129"/>
      <c r="K60" s="84"/>
      <c r="L60" s="81"/>
    </row>
    <row r="61" spans="1:12" x14ac:dyDescent="0.2">
      <c r="A61" s="129"/>
      <c r="B61" s="129"/>
      <c r="C61" s="129"/>
      <c r="D61" s="709"/>
      <c r="E61" s="710"/>
      <c r="F61" s="710"/>
      <c r="G61" s="711"/>
      <c r="H61" s="129"/>
      <c r="I61" s="129"/>
      <c r="J61" s="129"/>
      <c r="K61" s="84"/>
      <c r="L61" s="81"/>
    </row>
    <row r="62" spans="1:12" x14ac:dyDescent="0.2">
      <c r="A62" s="129"/>
      <c r="B62" s="129"/>
      <c r="C62" s="129"/>
      <c r="D62" s="129"/>
      <c r="E62" s="129"/>
      <c r="F62" s="129"/>
      <c r="G62" s="129"/>
      <c r="H62" s="129"/>
      <c r="I62" s="129"/>
      <c r="J62" s="129"/>
      <c r="K62" s="84"/>
      <c r="L62" s="81"/>
    </row>
    <row r="63" spans="1:12" x14ac:dyDescent="0.2">
      <c r="A63" s="117"/>
      <c r="B63" s="117"/>
      <c r="C63" s="117"/>
      <c r="D63" s="117"/>
      <c r="E63" s="117"/>
      <c r="F63" s="117"/>
      <c r="G63" s="117"/>
      <c r="H63" s="117"/>
      <c r="I63" s="117"/>
      <c r="J63" s="117"/>
      <c r="K63" s="81"/>
      <c r="L63" s="81"/>
    </row>
    <row r="64" spans="1:12" ht="15.75" x14ac:dyDescent="0.2">
      <c r="A64" s="81"/>
      <c r="B64" s="712" t="str">
        <f>Translations!$B$64</f>
        <v>Surse de informații:</v>
      </c>
      <c r="C64" s="712"/>
      <c r="D64" s="712"/>
      <c r="E64" s="712"/>
      <c r="F64" s="712"/>
      <c r="G64" s="712"/>
      <c r="H64" s="712"/>
      <c r="I64" s="712"/>
      <c r="J64" s="712"/>
      <c r="K64" s="712"/>
      <c r="L64" s="81"/>
    </row>
    <row r="65" spans="1:12" x14ac:dyDescent="0.2">
      <c r="A65" s="81"/>
      <c r="B65" s="675" t="str">
        <f>Translations!$B$65</f>
        <v>Site-uri web ale UE:</v>
      </c>
      <c r="C65" s="676"/>
      <c r="D65" s="676"/>
      <c r="E65" s="676"/>
      <c r="F65" s="676"/>
      <c r="G65" s="676"/>
      <c r="H65" s="676"/>
      <c r="I65" s="676"/>
      <c r="J65" s="676"/>
      <c r="K65" s="676"/>
      <c r="L65" s="81"/>
    </row>
    <row r="66" spans="1:12" x14ac:dyDescent="0.2">
      <c r="A66" s="81"/>
      <c r="B66" s="702" t="str">
        <f>Translations!$B$66</f>
        <v>Legislația UE:</v>
      </c>
      <c r="C66" s="702"/>
      <c r="D66" s="713" t="str">
        <f>Translations!$B$67</f>
        <v xml:space="preserve">http://eur-lex.europa.eu/en/index.htm </v>
      </c>
      <c r="E66" s="676"/>
      <c r="F66" s="676"/>
      <c r="G66" s="676"/>
      <c r="H66" s="676"/>
      <c r="I66" s="676"/>
      <c r="J66" s="676"/>
      <c r="K66" s="676"/>
      <c r="L66" s="81"/>
    </row>
    <row r="67" spans="1:12" x14ac:dyDescent="0.2">
      <c r="A67" s="81"/>
      <c r="B67" s="702" t="str">
        <f>Translations!$B$68</f>
        <v>Informații generale despre EU ETS:</v>
      </c>
      <c r="C67" s="702"/>
      <c r="D67" s="713" t="str">
        <f>Translations!$B$69</f>
        <v>http://ec.europa.eu/clima/policies/ets/index_en.htm</v>
      </c>
      <c r="E67" s="676"/>
      <c r="F67" s="676"/>
      <c r="G67" s="676"/>
      <c r="H67" s="676"/>
      <c r="I67" s="676"/>
      <c r="J67" s="676"/>
      <c r="K67" s="676"/>
      <c r="L67" s="81"/>
    </row>
    <row r="68" spans="1:12" x14ac:dyDescent="0.2">
      <c r="A68" s="117"/>
      <c r="B68" s="117"/>
      <c r="C68" s="132"/>
      <c r="D68" s="133"/>
      <c r="E68" s="133"/>
      <c r="F68" s="133"/>
      <c r="G68" s="133"/>
      <c r="H68" s="133"/>
      <c r="I68" s="117"/>
      <c r="J68" s="117"/>
      <c r="K68" s="81"/>
      <c r="L68" s="81"/>
    </row>
    <row r="69" spans="1:12" x14ac:dyDescent="0.2">
      <c r="A69" s="81"/>
      <c r="B69" s="675" t="str">
        <f>Translations!$B$70</f>
        <v>Alte site-uri web:</v>
      </c>
      <c r="C69" s="676"/>
      <c r="D69" s="676"/>
      <c r="E69" s="676"/>
      <c r="F69" s="676"/>
      <c r="G69" s="676"/>
      <c r="H69" s="676"/>
      <c r="I69" s="676"/>
      <c r="J69" s="676"/>
      <c r="K69" s="676"/>
      <c r="L69" s="81"/>
    </row>
    <row r="70" spans="1:12" x14ac:dyDescent="0.2">
      <c r="A70" s="81"/>
      <c r="B70" s="714" t="str">
        <f>Translations!$B$71</f>
        <v>&lt; a se specifica de către statul membru &gt;</v>
      </c>
      <c r="C70" s="714"/>
      <c r="D70" s="714"/>
      <c r="E70" s="714"/>
      <c r="F70" s="714"/>
      <c r="G70" s="714"/>
      <c r="H70" s="714"/>
      <c r="I70" s="714"/>
      <c r="J70" s="714"/>
      <c r="K70" s="714"/>
      <c r="L70" s="81"/>
    </row>
    <row r="71" spans="1:12" x14ac:dyDescent="0.2">
      <c r="A71" s="81"/>
      <c r="B71" s="714"/>
      <c r="C71" s="714"/>
      <c r="D71" s="714"/>
      <c r="E71" s="714"/>
      <c r="F71" s="714"/>
      <c r="G71" s="714"/>
      <c r="H71" s="714"/>
      <c r="I71" s="714"/>
      <c r="J71" s="714"/>
      <c r="K71" s="714"/>
      <c r="L71" s="81"/>
    </row>
    <row r="72" spans="1:12" x14ac:dyDescent="0.2">
      <c r="A72" s="81"/>
      <c r="B72" s="702" t="str">
        <f>Translations!$B$72</f>
        <v>Serviciul de asistență:</v>
      </c>
      <c r="C72" s="702"/>
      <c r="D72" s="702"/>
      <c r="E72" s="702"/>
      <c r="F72" s="702"/>
      <c r="G72" s="702"/>
      <c r="H72" s="702"/>
      <c r="I72" s="702"/>
      <c r="J72" s="702"/>
      <c r="K72" s="702"/>
      <c r="L72" s="81"/>
    </row>
    <row r="73" spans="1:12" x14ac:dyDescent="0.2">
      <c r="A73" s="81"/>
      <c r="B73" s="714" t="str">
        <f>Translations!$B$73</f>
        <v>&lt; a se specifica de către statul membru, dacă este cazul &gt;</v>
      </c>
      <c r="C73" s="714"/>
      <c r="D73" s="714"/>
      <c r="E73" s="714"/>
      <c r="F73" s="714"/>
      <c r="G73" s="714"/>
      <c r="H73" s="714"/>
      <c r="I73" s="714"/>
      <c r="J73" s="714"/>
      <c r="K73" s="714"/>
      <c r="L73" s="81"/>
    </row>
    <row r="74" spans="1:12" x14ac:dyDescent="0.2">
      <c r="A74" s="81"/>
      <c r="B74" s="714"/>
      <c r="C74" s="714"/>
      <c r="D74" s="714"/>
      <c r="E74" s="714"/>
      <c r="F74" s="714"/>
      <c r="G74" s="714"/>
      <c r="H74" s="714"/>
      <c r="I74" s="714"/>
      <c r="J74" s="714"/>
      <c r="K74" s="714"/>
      <c r="L74" s="81"/>
    </row>
    <row r="75" spans="1:12" x14ac:dyDescent="0.2">
      <c r="A75" s="81"/>
      <c r="B75" s="133"/>
      <c r="C75" s="133"/>
      <c r="D75" s="133"/>
      <c r="E75" s="133"/>
      <c r="F75" s="133"/>
      <c r="G75" s="133"/>
      <c r="H75" s="133"/>
      <c r="I75" s="133"/>
      <c r="J75" s="133"/>
      <c r="K75" s="133"/>
      <c r="L75" s="81"/>
    </row>
    <row r="76" spans="1:12" s="322" customFormat="1" x14ac:dyDescent="0.25">
      <c r="A76" s="84"/>
      <c r="B76" s="129"/>
      <c r="C76" s="129"/>
      <c r="D76" s="129"/>
      <c r="E76" s="129"/>
      <c r="F76" s="129"/>
      <c r="G76" s="129"/>
      <c r="H76" s="129"/>
      <c r="I76" s="129"/>
      <c r="J76" s="129"/>
      <c r="K76" s="129"/>
      <c r="L76" s="84"/>
    </row>
    <row r="77" spans="1:12" ht="15.75" x14ac:dyDescent="0.2">
      <c r="A77" s="81"/>
      <c r="B77" s="715" t="str">
        <f>Translations!$B$74</f>
        <v>Orientări suplimentare oferite de statul membru:</v>
      </c>
      <c r="C77" s="715"/>
      <c r="D77" s="715"/>
      <c r="E77" s="715"/>
      <c r="F77" s="715"/>
      <c r="G77" s="715"/>
      <c r="H77" s="715"/>
      <c r="I77" s="715"/>
      <c r="J77" s="715"/>
      <c r="K77" s="715"/>
      <c r="L77" s="81"/>
    </row>
    <row r="78" spans="1:12" x14ac:dyDescent="0.2">
      <c r="A78" s="81"/>
      <c r="B78" s="714"/>
      <c r="C78" s="714"/>
      <c r="D78" s="714"/>
      <c r="E78" s="714"/>
      <c r="F78" s="714"/>
      <c r="G78" s="714"/>
      <c r="H78" s="714"/>
      <c r="I78" s="714"/>
      <c r="J78" s="714"/>
      <c r="K78" s="714"/>
      <c r="L78" s="81"/>
    </row>
    <row r="79" spans="1:12" x14ac:dyDescent="0.2">
      <c r="A79" s="81"/>
      <c r="B79" s="714"/>
      <c r="C79" s="714"/>
      <c r="D79" s="714"/>
      <c r="E79" s="714"/>
      <c r="F79" s="714"/>
      <c r="G79" s="714"/>
      <c r="H79" s="714"/>
      <c r="I79" s="714"/>
      <c r="J79" s="714"/>
      <c r="K79" s="714"/>
      <c r="L79" s="81"/>
    </row>
    <row r="80" spans="1:12" x14ac:dyDescent="0.2">
      <c r="A80" s="81"/>
      <c r="B80" s="714"/>
      <c r="C80" s="714"/>
      <c r="D80" s="714"/>
      <c r="E80" s="714"/>
      <c r="F80" s="714"/>
      <c r="G80" s="714"/>
      <c r="H80" s="714"/>
      <c r="I80" s="714"/>
      <c r="J80" s="714"/>
      <c r="K80" s="714"/>
      <c r="L80" s="81"/>
    </row>
    <row r="81" spans="1:12" x14ac:dyDescent="0.2">
      <c r="A81" s="81"/>
      <c r="B81" s="714"/>
      <c r="C81" s="714"/>
      <c r="D81" s="714"/>
      <c r="E81" s="714"/>
      <c r="F81" s="714"/>
      <c r="G81" s="714"/>
      <c r="H81" s="714"/>
      <c r="I81" s="714"/>
      <c r="J81" s="714"/>
      <c r="K81" s="714"/>
      <c r="L81" s="81"/>
    </row>
    <row r="82" spans="1:12" x14ac:dyDescent="0.2">
      <c r="A82" s="81"/>
      <c r="B82" s="714"/>
      <c r="C82" s="714"/>
      <c r="D82" s="714"/>
      <c r="E82" s="714"/>
      <c r="F82" s="714"/>
      <c r="G82" s="714"/>
      <c r="H82" s="714"/>
      <c r="I82" s="714"/>
      <c r="J82" s="714"/>
      <c r="K82" s="714"/>
      <c r="L82" s="81"/>
    </row>
    <row r="83" spans="1:12" x14ac:dyDescent="0.2">
      <c r="A83" s="81"/>
      <c r="B83" s="714"/>
      <c r="C83" s="714"/>
      <c r="D83" s="714"/>
      <c r="E83" s="714"/>
      <c r="F83" s="714"/>
      <c r="G83" s="714"/>
      <c r="H83" s="714"/>
      <c r="I83" s="714"/>
      <c r="J83" s="714"/>
      <c r="K83" s="714"/>
      <c r="L83" s="81"/>
    </row>
    <row r="84" spans="1:12" x14ac:dyDescent="0.2">
      <c r="A84" s="81"/>
      <c r="B84" s="714"/>
      <c r="C84" s="714"/>
      <c r="D84" s="714"/>
      <c r="E84" s="714"/>
      <c r="F84" s="714"/>
      <c r="G84" s="714"/>
      <c r="H84" s="714"/>
      <c r="I84" s="714"/>
      <c r="J84" s="714"/>
      <c r="K84" s="714"/>
      <c r="L84" s="81"/>
    </row>
    <row r="85" spans="1:12" x14ac:dyDescent="0.2">
      <c r="A85" s="81"/>
      <c r="B85" s="714"/>
      <c r="C85" s="714"/>
      <c r="D85" s="714"/>
      <c r="E85" s="714"/>
      <c r="F85" s="714"/>
      <c r="G85" s="714"/>
      <c r="H85" s="714"/>
      <c r="I85" s="714"/>
      <c r="J85" s="714"/>
      <c r="K85" s="714"/>
      <c r="L85" s="81"/>
    </row>
    <row r="86" spans="1:12" x14ac:dyDescent="0.2">
      <c r="A86" s="81"/>
      <c r="B86" s="714"/>
      <c r="C86" s="714"/>
      <c r="D86" s="714"/>
      <c r="E86" s="714"/>
      <c r="F86" s="714"/>
      <c r="G86" s="714"/>
      <c r="H86" s="714"/>
      <c r="I86" s="714"/>
      <c r="J86" s="714"/>
      <c r="K86" s="714"/>
      <c r="L86" s="81"/>
    </row>
    <row r="87" spans="1:12" x14ac:dyDescent="0.2">
      <c r="A87" s="81"/>
      <c r="B87" s="714"/>
      <c r="C87" s="714"/>
      <c r="D87" s="714"/>
      <c r="E87" s="714"/>
      <c r="F87" s="714"/>
      <c r="G87" s="714"/>
      <c r="H87" s="714"/>
      <c r="I87" s="714"/>
      <c r="J87" s="714"/>
      <c r="K87" s="714"/>
      <c r="L87" s="81"/>
    </row>
    <row r="88" spans="1:12" x14ac:dyDescent="0.2">
      <c r="A88" s="81"/>
      <c r="B88" s="714"/>
      <c r="C88" s="714"/>
      <c r="D88" s="714"/>
      <c r="E88" s="714"/>
      <c r="F88" s="714"/>
      <c r="G88" s="714"/>
      <c r="H88" s="714"/>
      <c r="I88" s="714"/>
      <c r="J88" s="714"/>
      <c r="K88" s="714"/>
      <c r="L88" s="81"/>
    </row>
    <row r="89" spans="1:12" x14ac:dyDescent="0.2">
      <c r="A89" s="81"/>
      <c r="B89" s="714"/>
      <c r="C89" s="714"/>
      <c r="D89" s="714"/>
      <c r="E89" s="714"/>
      <c r="F89" s="714"/>
      <c r="G89" s="714"/>
      <c r="H89" s="714"/>
      <c r="I89" s="714"/>
      <c r="J89" s="714"/>
      <c r="K89" s="714"/>
      <c r="L89" s="81"/>
    </row>
    <row r="90" spans="1:12" x14ac:dyDescent="0.2">
      <c r="A90" s="81"/>
      <c r="B90" s="133"/>
      <c r="C90" s="133"/>
      <c r="D90" s="133"/>
      <c r="E90" s="133"/>
      <c r="F90" s="133"/>
      <c r="G90" s="133"/>
      <c r="H90" s="133"/>
      <c r="I90" s="133"/>
      <c r="J90" s="133"/>
      <c r="K90" s="133"/>
      <c r="L90" s="81"/>
    </row>
    <row r="91" spans="1:12" x14ac:dyDescent="0.2">
      <c r="A91" s="81"/>
      <c r="B91" s="716" t="str">
        <f>Translations!$B$75</f>
        <v xml:space="preserve">&lt;&lt;&lt; Click aici pentru a trece la foaia următoare &gt;&gt;&gt; </v>
      </c>
      <c r="C91" s="716"/>
      <c r="D91" s="716"/>
      <c r="E91" s="716"/>
      <c r="F91" s="716"/>
      <c r="G91" s="716"/>
      <c r="H91" s="716"/>
      <c r="I91" s="716"/>
      <c r="J91" s="716"/>
      <c r="K91" s="716"/>
      <c r="L91" s="81"/>
    </row>
    <row r="92" spans="1:12" x14ac:dyDescent="0.2">
      <c r="A92" s="81"/>
      <c r="B92" s="133"/>
      <c r="C92" s="133"/>
      <c r="D92" s="133"/>
      <c r="E92" s="133"/>
      <c r="F92" s="133"/>
      <c r="G92" s="133"/>
      <c r="H92" s="133"/>
      <c r="I92" s="133"/>
      <c r="J92" s="133"/>
      <c r="K92" s="133"/>
      <c r="L92" s="81"/>
    </row>
  </sheetData>
  <sheetProtection sheet="1" objects="1" scenarios="1" formatCells="0" formatColumns="0" formatRows="0"/>
  <mergeCells count="88">
    <mergeCell ref="B91:K91"/>
    <mergeCell ref="B84:K84"/>
    <mergeCell ref="B85:K85"/>
    <mergeCell ref="B86:K86"/>
    <mergeCell ref="B87:K87"/>
    <mergeCell ref="B88:K88"/>
    <mergeCell ref="B89:K89"/>
    <mergeCell ref="B83:K83"/>
    <mergeCell ref="B70:K70"/>
    <mergeCell ref="B71:K71"/>
    <mergeCell ref="B72:K72"/>
    <mergeCell ref="B73:K73"/>
    <mergeCell ref="B74:K74"/>
    <mergeCell ref="B77:K77"/>
    <mergeCell ref="B78:K78"/>
    <mergeCell ref="B79:K79"/>
    <mergeCell ref="B80:K80"/>
    <mergeCell ref="B81:K81"/>
    <mergeCell ref="B82:K82"/>
    <mergeCell ref="B69:K69"/>
    <mergeCell ref="B46:K46"/>
    <mergeCell ref="B47:K47"/>
    <mergeCell ref="B50:K50"/>
    <mergeCell ref="B52:K52"/>
    <mergeCell ref="D54:G61"/>
    <mergeCell ref="B64:K64"/>
    <mergeCell ref="B65:K65"/>
    <mergeCell ref="B66:C66"/>
    <mergeCell ref="D66:K66"/>
    <mergeCell ref="B67:C67"/>
    <mergeCell ref="D67:K67"/>
    <mergeCell ref="B45:K45"/>
    <mergeCell ref="B37:C37"/>
    <mergeCell ref="D37:K37"/>
    <mergeCell ref="B38:C38"/>
    <mergeCell ref="D38:K38"/>
    <mergeCell ref="B39:C39"/>
    <mergeCell ref="D39:K39"/>
    <mergeCell ref="B40:C40"/>
    <mergeCell ref="D40:K40"/>
    <mergeCell ref="B42:K42"/>
    <mergeCell ref="B43:K43"/>
    <mergeCell ref="B44:K44"/>
    <mergeCell ref="B34:C34"/>
    <mergeCell ref="D34:K34"/>
    <mergeCell ref="B35:C35"/>
    <mergeCell ref="D35:K35"/>
    <mergeCell ref="B36:C36"/>
    <mergeCell ref="D36:K36"/>
    <mergeCell ref="B33:C33"/>
    <mergeCell ref="D33:K33"/>
    <mergeCell ref="B21:K21"/>
    <mergeCell ref="B22:K22"/>
    <mergeCell ref="B23:K23"/>
    <mergeCell ref="D25:K25"/>
    <mergeCell ref="D26:K26"/>
    <mergeCell ref="D27:K27"/>
    <mergeCell ref="D28:K28"/>
    <mergeCell ref="D29:K30"/>
    <mergeCell ref="B32:K32"/>
    <mergeCell ref="B20:K20"/>
    <mergeCell ref="B6:K6"/>
    <mergeCell ref="B7:K7"/>
    <mergeCell ref="B9:K9"/>
    <mergeCell ref="B10:K10"/>
    <mergeCell ref="B11:K11"/>
    <mergeCell ref="B12:K12"/>
    <mergeCell ref="B13:K13"/>
    <mergeCell ref="B14:K14"/>
    <mergeCell ref="B15:K15"/>
    <mergeCell ref="B17:K17"/>
    <mergeCell ref="B19:K19"/>
    <mergeCell ref="B5:J5"/>
    <mergeCell ref="A1:A3"/>
    <mergeCell ref="D1:E1"/>
    <mergeCell ref="F1:G1"/>
    <mergeCell ref="H1:I1"/>
    <mergeCell ref="J1:K1"/>
    <mergeCell ref="B2:C2"/>
    <mergeCell ref="D2:E2"/>
    <mergeCell ref="F2:G2"/>
    <mergeCell ref="H2:I2"/>
    <mergeCell ref="J2:K2"/>
    <mergeCell ref="B3:C3"/>
    <mergeCell ref="D3:E3"/>
    <mergeCell ref="F3:G3"/>
    <mergeCell ref="H3:I3"/>
    <mergeCell ref="J3:K3"/>
  </mergeCells>
  <hyperlinks>
    <hyperlink ref="D66" r:id="rId1" display="http://eur-lex.europa.eu/en/index.htm "/>
    <hyperlink ref="D67" r:id="rId2" display="http://ec.europa.eu/clima/policies/ets/index_en.htm"/>
    <hyperlink ref="B10:K10" r:id="rId3" display="http://ec.europa.eu/clima/documentation/ets/docs/decision_benchmarking_15_dec_en.pdf. "/>
    <hyperlink ref="B10" r:id="rId4"/>
    <hyperlink ref="D1:E1" location="JUMP_TOC_Home" display="Table of contents"/>
    <hyperlink ref="B91:K91" location="JUMP_A_I" display="&lt;&lt;&lt; Click here to proceed to next sheet &gt;&gt;&gt; "/>
    <hyperlink ref="B2:C2" location="JUMP_Guidelines_Home" display="Top of sheet"/>
    <hyperlink ref="B3:C3" location="JUMP_Guidelines_Bottom" display="End of sheet"/>
    <hyperlink ref="F1:G1" location="JUMP_TOC_Home" display="Previous sheet"/>
    <hyperlink ref="H1:I1" location="JUMP_A_I" display="Next sheet"/>
    <hyperlink ref="B12" r:id="rId5" display="https://ec.europa.eu/info/law/better-regulation/initiatives/ares-2018-5486983_en"/>
    <hyperlink ref="B12:K12" r:id="rId6" display="http://data.europa.eu/eli/reg_del/2019/331/oj"/>
  </hyperlinks>
  <pageMargins left="0.78740157480314965" right="0.78740157480314965" top="0.78740157480314965" bottom="0.78740157480314965" header="0.39370078740157483" footer="0.39370078740157483"/>
  <pageSetup paperSize="9" scale="63" fitToHeight="2" orientation="portrait" r:id="rId7"/>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70C0"/>
  </sheetPr>
  <dimension ref="A1:Q80"/>
  <sheetViews>
    <sheetView workbookViewId="0">
      <pane ySplit="4" topLeftCell="A5" activePane="bottomLeft" state="frozen"/>
      <selection pane="bottomLeft" activeCell="B2" sqref="B2:D4"/>
    </sheetView>
  </sheetViews>
  <sheetFormatPr defaultColWidth="11.42578125" defaultRowHeight="14.25" x14ac:dyDescent="0.2"/>
  <cols>
    <col min="1" max="1" width="5.7109375" style="183" hidden="1" customWidth="1"/>
    <col min="2" max="4" width="5.7109375" style="38" customWidth="1"/>
    <col min="5" max="14" width="12.7109375" style="38" customWidth="1"/>
    <col min="15" max="15" width="5.7109375" style="38" customWidth="1"/>
    <col min="16" max="16" width="11.42578125" style="274" hidden="1" customWidth="1"/>
    <col min="17" max="16384" width="11.42578125" style="273"/>
  </cols>
  <sheetData>
    <row r="1" spans="1:17" s="183" customFormat="1" ht="15" hidden="1" thickBot="1" x14ac:dyDescent="0.25">
      <c r="A1" s="183" t="s">
        <v>397</v>
      </c>
      <c r="B1" s="19"/>
      <c r="C1" s="19"/>
      <c r="D1" s="19"/>
      <c r="E1" s="19"/>
      <c r="F1" s="19"/>
      <c r="G1" s="19"/>
      <c r="H1" s="19"/>
      <c r="I1" s="19"/>
      <c r="J1" s="19"/>
      <c r="K1" s="19"/>
      <c r="L1" s="19"/>
      <c r="M1" s="19"/>
      <c r="N1" s="19"/>
      <c r="O1" s="19"/>
      <c r="P1" s="274" t="s">
        <v>397</v>
      </c>
    </row>
    <row r="2" spans="1:17" ht="15.75" customHeight="1" thickBot="1" x14ac:dyDescent="0.25">
      <c r="A2" s="19"/>
      <c r="B2" s="726" t="str">
        <f>Translations!$B$76</f>
        <v>A. 
MMP versions (Versiuni ale planului metodologic de monitorizare)</v>
      </c>
      <c r="C2" s="727"/>
      <c r="D2" s="728"/>
      <c r="E2" s="332" t="str">
        <f>Translations!$B$2</f>
        <v>Zona de navigare:</v>
      </c>
      <c r="F2" s="333"/>
      <c r="G2" s="735" t="str">
        <f>Translations!$B$18</f>
        <v>Cuprins</v>
      </c>
      <c r="H2" s="649"/>
      <c r="I2" s="649" t="str">
        <f>Translations!$B$19</f>
        <v>Foaia precedentă</v>
      </c>
      <c r="J2" s="649"/>
      <c r="K2" s="649" t="str">
        <f>Translations!$B$3</f>
        <v>Foaia următoare</v>
      </c>
      <c r="L2" s="649"/>
      <c r="M2" s="649"/>
      <c r="N2" s="649"/>
    </row>
    <row r="3" spans="1:17" ht="15" thickBot="1" x14ac:dyDescent="0.25">
      <c r="A3" s="19"/>
      <c r="B3" s="729"/>
      <c r="C3" s="730"/>
      <c r="D3" s="731"/>
      <c r="E3" s="649" t="str">
        <f>Translations!$B$4</f>
        <v>Începutul foii</v>
      </c>
      <c r="F3" s="739"/>
      <c r="G3" s="740"/>
      <c r="H3" s="741"/>
      <c r="I3" s="741"/>
      <c r="J3" s="741"/>
      <c r="K3" s="741"/>
      <c r="L3" s="741"/>
      <c r="M3" s="741"/>
      <c r="N3" s="741"/>
    </row>
    <row r="4" spans="1:17" ht="15" thickBot="1" x14ac:dyDescent="0.25">
      <c r="A4" s="19"/>
      <c r="B4" s="732"/>
      <c r="C4" s="733"/>
      <c r="D4" s="734"/>
      <c r="E4" s="649" t="str">
        <f>Translations!$B$5</f>
        <v>Sfârșitul foii</v>
      </c>
      <c r="F4" s="649"/>
      <c r="G4" s="745"/>
      <c r="H4" s="725"/>
      <c r="I4" s="725"/>
      <c r="J4" s="725"/>
      <c r="K4" s="725"/>
      <c r="L4" s="725"/>
      <c r="M4" s="742"/>
      <c r="N4" s="725"/>
    </row>
    <row r="5" spans="1:17" x14ac:dyDescent="0.2">
      <c r="A5" s="19"/>
      <c r="B5" s="177"/>
      <c r="C5" s="177"/>
      <c r="D5" s="177"/>
      <c r="E5" s="177"/>
      <c r="F5" s="177"/>
      <c r="G5" s="177"/>
      <c r="H5" s="177"/>
      <c r="I5" s="177"/>
      <c r="J5" s="177"/>
      <c r="K5" s="177"/>
      <c r="L5" s="177"/>
      <c r="M5" s="177"/>
      <c r="N5" s="177"/>
    </row>
    <row r="6" spans="1:17" ht="18" x14ac:dyDescent="0.2">
      <c r="C6" s="2" t="s">
        <v>109</v>
      </c>
      <c r="D6" s="743" t="str">
        <f>Translations!$B$77</f>
        <v>Versiuni ale planului metodologic de monitorizare</v>
      </c>
      <c r="E6" s="743"/>
      <c r="F6" s="743"/>
      <c r="G6" s="743"/>
      <c r="H6" s="743"/>
      <c r="I6" s="743"/>
      <c r="J6" s="743"/>
      <c r="K6" s="743"/>
      <c r="L6" s="743"/>
      <c r="M6" s="743"/>
      <c r="N6" s="743"/>
    </row>
    <row r="7" spans="1:17" ht="18" x14ac:dyDescent="0.2">
      <c r="C7" s="2"/>
      <c r="D7" s="743"/>
      <c r="E7" s="743"/>
      <c r="F7" s="743"/>
      <c r="G7" s="743"/>
      <c r="H7" s="743"/>
      <c r="I7" s="743"/>
      <c r="J7" s="743"/>
      <c r="K7" s="743"/>
      <c r="L7" s="743"/>
      <c r="M7" s="743"/>
      <c r="N7" s="743"/>
    </row>
    <row r="8" spans="1:17" ht="15.75" x14ac:dyDescent="0.2">
      <c r="C8" s="271" t="s">
        <v>110</v>
      </c>
      <c r="D8" s="744" t="str">
        <f>Translations!$B$78</f>
        <v>Lista versiunilor planului metodologic de monitorizare</v>
      </c>
      <c r="E8" s="744"/>
      <c r="F8" s="744"/>
      <c r="G8" s="744"/>
      <c r="H8" s="744"/>
      <c r="I8" s="744"/>
      <c r="J8" s="744"/>
      <c r="K8" s="744"/>
      <c r="L8" s="744"/>
      <c r="M8" s="744"/>
      <c r="N8" s="744"/>
    </row>
    <row r="10" spans="1:17" s="319" customFormat="1" x14ac:dyDescent="0.2">
      <c r="A10" s="178"/>
      <c r="B10" s="177"/>
      <c r="C10" s="177"/>
      <c r="D10" s="737" t="str">
        <f>Translations!$B$79</f>
        <v>Această foaie este utilizată pentru urmărirea versiunii actuale a planului metodologic de monitorizare. Fiecare versiune a planului metodologic de monitorizare trebuie să aibă un număr unic corespunzător versiunii și o dată de referință.</v>
      </c>
      <c r="E10" s="738"/>
      <c r="F10" s="738"/>
      <c r="G10" s="738"/>
      <c r="H10" s="738"/>
      <c r="I10" s="738"/>
      <c r="J10" s="738"/>
      <c r="K10" s="738"/>
      <c r="L10" s="738"/>
      <c r="M10" s="738"/>
      <c r="N10" s="738"/>
      <c r="O10" s="38"/>
      <c r="P10" s="179"/>
      <c r="Q10" s="273"/>
    </row>
    <row r="11" spans="1:17" s="319" customFormat="1" ht="25.5" customHeight="1" x14ac:dyDescent="0.2">
      <c r="A11" s="178"/>
      <c r="B11" s="177"/>
      <c r="C11" s="177"/>
      <c r="D11" s="737" t="str">
        <f>Translations!$B$80</f>
        <v>În funcție de cerințele statului membru, este posibil ca documentul să fie transmis între autoritatea competentă și operator, cu diferite actualizări, sau este posibil ca doar operatorul să țină evidența versiunilor. În orice caz, operatorul ar trebui să păstreze în fișierele sale o copie a fiecărei versiuni a planului metodologic de monitorizare.</v>
      </c>
      <c r="E11" s="738"/>
      <c r="F11" s="738"/>
      <c r="G11" s="738"/>
      <c r="H11" s="738"/>
      <c r="I11" s="738"/>
      <c r="J11" s="738"/>
      <c r="K11" s="738"/>
      <c r="L11" s="738"/>
      <c r="M11" s="738"/>
      <c r="N11" s="738"/>
      <c r="O11" s="38"/>
      <c r="P11" s="179"/>
      <c r="Q11" s="273"/>
    </row>
    <row r="12" spans="1:17" s="319" customFormat="1" ht="25.5" customHeight="1" x14ac:dyDescent="0.2">
      <c r="A12" s="178"/>
      <c r="B12" s="177"/>
      <c r="C12" s="177"/>
      <c r="D12" s="737" t="str">
        <f>Translations!$B$81</f>
        <v>Stadiul planului metodologic de monitorizare la data de referință trebuie descris în coloana „Stadiu”. Tipurile posibile de stadiu includ „transmis verificatorului”, „evaluat de verificator”, „transmis autorității competente (AC)”, „transmis înapoi cu observații”, „aprobat de AC”, „proiect de lucru” etc.</v>
      </c>
      <c r="E12" s="738"/>
      <c r="F12" s="738"/>
      <c r="G12" s="738"/>
      <c r="H12" s="738"/>
      <c r="I12" s="738"/>
      <c r="J12" s="738"/>
      <c r="K12" s="738"/>
      <c r="L12" s="738"/>
      <c r="M12" s="738"/>
      <c r="N12" s="738"/>
      <c r="O12" s="38"/>
      <c r="P12" s="179"/>
      <c r="Q12" s="273"/>
    </row>
    <row r="13" spans="1:17" s="319" customFormat="1" ht="12.75" customHeight="1" x14ac:dyDescent="0.2">
      <c r="A13" s="178"/>
      <c r="B13" s="177"/>
      <c r="C13" s="177"/>
      <c r="D13" s="737" t="str">
        <f>Translations!$B$82</f>
        <v>În coloana „data aplicării”, se introduce, după caz, data de la care se aplică metodologia de monitorizare descrisă în plan.</v>
      </c>
      <c r="E13" s="738"/>
      <c r="F13" s="738"/>
      <c r="G13" s="738"/>
      <c r="H13" s="738"/>
      <c r="I13" s="738"/>
      <c r="J13" s="738"/>
      <c r="K13" s="738"/>
      <c r="L13" s="738"/>
      <c r="M13" s="738"/>
      <c r="N13" s="738"/>
      <c r="O13" s="38"/>
      <c r="P13" s="179"/>
      <c r="Q13" s="273"/>
    </row>
    <row r="14" spans="1:17" ht="5.0999999999999996" customHeight="1" thickBot="1" x14ac:dyDescent="0.25">
      <c r="C14" s="554"/>
      <c r="D14" s="554"/>
      <c r="E14" s="554"/>
      <c r="F14" s="554"/>
      <c r="G14" s="554"/>
      <c r="H14" s="554"/>
      <c r="I14" s="554"/>
      <c r="J14" s="554"/>
      <c r="K14" s="554"/>
      <c r="L14" s="554"/>
      <c r="M14" s="554"/>
      <c r="N14" s="554"/>
      <c r="P14" s="183"/>
    </row>
    <row r="15" spans="1:17" s="21" customFormat="1" ht="5.0999999999999996" customHeight="1" x14ac:dyDescent="0.25">
      <c r="A15" s="24"/>
      <c r="B15" s="219"/>
      <c r="C15" s="426"/>
      <c r="D15" s="427"/>
      <c r="E15" s="427"/>
      <c r="F15" s="427"/>
      <c r="G15" s="427"/>
      <c r="H15" s="427"/>
      <c r="I15" s="427"/>
      <c r="J15" s="427"/>
      <c r="K15" s="427"/>
      <c r="L15" s="427"/>
      <c r="M15" s="428"/>
      <c r="N15" s="429"/>
      <c r="O15" s="38"/>
      <c r="P15" s="42"/>
    </row>
    <row r="16" spans="1:17" s="21" customFormat="1" ht="25.5" customHeight="1" x14ac:dyDescent="0.25">
      <c r="A16" s="24"/>
      <c r="B16" s="38"/>
      <c r="C16" s="430"/>
      <c r="D16" s="718" t="str">
        <f>Translations!$B$83</f>
        <v>Prezentul document face referire în repetate rânduri la documente externe. A se remarca faptul că orice informații conținute în acestea fac în continuare parte integrantă din planul metodologic de monitorizare.</v>
      </c>
      <c r="E16" s="718"/>
      <c r="F16" s="718"/>
      <c r="G16" s="718"/>
      <c r="H16" s="718"/>
      <c r="I16" s="718"/>
      <c r="J16" s="718"/>
      <c r="K16" s="718"/>
      <c r="L16" s="718"/>
      <c r="M16" s="718"/>
      <c r="N16" s="435"/>
      <c r="O16" s="38"/>
      <c r="P16" s="19"/>
    </row>
    <row r="17" spans="1:17" s="21" customFormat="1" ht="5.0999999999999996" customHeight="1" thickBot="1" x14ac:dyDescent="0.3">
      <c r="A17" s="24"/>
      <c r="B17" s="219"/>
      <c r="C17" s="431"/>
      <c r="D17" s="432"/>
      <c r="E17" s="432"/>
      <c r="F17" s="432"/>
      <c r="G17" s="432"/>
      <c r="H17" s="432"/>
      <c r="I17" s="432"/>
      <c r="J17" s="432"/>
      <c r="K17" s="432"/>
      <c r="L17" s="432"/>
      <c r="M17" s="433"/>
      <c r="N17" s="434"/>
      <c r="O17" s="38"/>
      <c r="P17" s="42"/>
    </row>
    <row r="18" spans="1:17" s="21" customFormat="1" ht="12.75" x14ac:dyDescent="0.25">
      <c r="A18" s="24"/>
      <c r="B18" s="38"/>
      <c r="C18" s="38"/>
      <c r="D18" s="38"/>
      <c r="E18" s="38"/>
      <c r="F18" s="38"/>
      <c r="G18" s="38"/>
      <c r="H18" s="38"/>
      <c r="I18" s="38"/>
      <c r="J18" s="38"/>
      <c r="K18" s="38"/>
      <c r="L18" s="38"/>
      <c r="M18" s="38"/>
      <c r="N18" s="38"/>
      <c r="O18" s="38"/>
      <c r="P18" s="19"/>
    </row>
    <row r="19" spans="1:17" s="21" customFormat="1" ht="26.25" customHeight="1" x14ac:dyDescent="0.2">
      <c r="A19" s="183"/>
      <c r="B19" s="38"/>
      <c r="C19" s="38"/>
      <c r="D19" s="38"/>
      <c r="E19" s="37" t="str">
        <f>Translations!$B$84</f>
        <v>Nr. versiunii</v>
      </c>
      <c r="F19" s="29" t="str">
        <f>Translations!$B$85</f>
        <v>Data de referință</v>
      </c>
      <c r="G19" s="723" t="str">
        <f>Translations!$B$86</f>
        <v>Stadiul la data de referință</v>
      </c>
      <c r="H19" s="724"/>
      <c r="I19" s="29" t="str">
        <f>Translations!$B$87</f>
        <v>Data aplicării</v>
      </c>
      <c r="J19" s="723" t="str">
        <f>Translations!$B$88</f>
        <v>Capitole în care s-au operat modificări. 
Explicație succintă a modificărilor</v>
      </c>
      <c r="K19" s="724"/>
      <c r="L19" s="724"/>
      <c r="M19" s="724"/>
      <c r="N19" s="736"/>
      <c r="O19" s="38"/>
      <c r="P19" s="274" t="s">
        <v>822</v>
      </c>
      <c r="Q19" s="273"/>
    </row>
    <row r="20" spans="1:17" s="21" customFormat="1" ht="12.75" customHeight="1" x14ac:dyDescent="0.2">
      <c r="A20" s="183"/>
      <c r="B20" s="38"/>
      <c r="C20" s="38"/>
      <c r="D20" s="38"/>
      <c r="E20" s="272"/>
      <c r="F20" s="311"/>
      <c r="G20" s="722"/>
      <c r="H20" s="722"/>
      <c r="I20" s="311"/>
      <c r="J20" s="719"/>
      <c r="K20" s="720"/>
      <c r="L20" s="720"/>
      <c r="M20" s="720"/>
      <c r="N20" s="721"/>
      <c r="O20" s="38"/>
      <c r="P20" s="308" t="str">
        <f>IF(OR(F20="",SUM(P21:$P$40)&gt;0),"",F20)</f>
        <v/>
      </c>
      <c r="Q20" s="273"/>
    </row>
    <row r="21" spans="1:17" s="21" customFormat="1" ht="12.75" customHeight="1" x14ac:dyDescent="0.2">
      <c r="A21" s="183"/>
      <c r="B21" s="38"/>
      <c r="C21" s="38"/>
      <c r="D21" s="38"/>
      <c r="E21" s="272"/>
      <c r="F21" s="311"/>
      <c r="G21" s="722"/>
      <c r="H21" s="722"/>
      <c r="I21" s="311"/>
      <c r="J21" s="719"/>
      <c r="K21" s="720"/>
      <c r="L21" s="720"/>
      <c r="M21" s="720"/>
      <c r="N21" s="721"/>
      <c r="O21" s="38"/>
      <c r="P21" s="308" t="str">
        <f>IF(OR(F21="",SUM(P22:$P$40)&gt;0),"",F21)</f>
        <v/>
      </c>
      <c r="Q21" s="273"/>
    </row>
    <row r="22" spans="1:17" s="21" customFormat="1" ht="12.75" customHeight="1" x14ac:dyDescent="0.2">
      <c r="A22" s="183"/>
      <c r="B22" s="38"/>
      <c r="C22" s="38"/>
      <c r="D22" s="38"/>
      <c r="E22" s="272"/>
      <c r="F22" s="311"/>
      <c r="G22" s="722"/>
      <c r="H22" s="722"/>
      <c r="I22" s="311"/>
      <c r="J22" s="719"/>
      <c r="K22" s="720"/>
      <c r="L22" s="720"/>
      <c r="M22" s="720"/>
      <c r="N22" s="721"/>
      <c r="O22" s="38"/>
      <c r="P22" s="308" t="str">
        <f>IF(OR(F22="",SUM(P23:$P$40)&gt;0),"",F22)</f>
        <v/>
      </c>
      <c r="Q22" s="273"/>
    </row>
    <row r="23" spans="1:17" s="21" customFormat="1" ht="12.75" customHeight="1" x14ac:dyDescent="0.2">
      <c r="A23" s="183"/>
      <c r="B23" s="38"/>
      <c r="C23" s="38"/>
      <c r="D23" s="38"/>
      <c r="E23" s="272"/>
      <c r="F23" s="311"/>
      <c r="G23" s="722"/>
      <c r="H23" s="722"/>
      <c r="I23" s="311"/>
      <c r="J23" s="719"/>
      <c r="K23" s="720"/>
      <c r="L23" s="720"/>
      <c r="M23" s="720"/>
      <c r="N23" s="721"/>
      <c r="O23" s="38"/>
      <c r="P23" s="308" t="str">
        <f>IF(OR(F23="",SUM(P24:$P$40)&gt;0),"",F23)</f>
        <v/>
      </c>
      <c r="Q23" s="273"/>
    </row>
    <row r="24" spans="1:17" s="21" customFormat="1" ht="12.75" customHeight="1" x14ac:dyDescent="0.2">
      <c r="A24" s="183"/>
      <c r="B24" s="38"/>
      <c r="C24" s="38"/>
      <c r="D24" s="38"/>
      <c r="E24" s="272"/>
      <c r="F24" s="311"/>
      <c r="G24" s="722"/>
      <c r="H24" s="722"/>
      <c r="I24" s="311"/>
      <c r="J24" s="719"/>
      <c r="K24" s="720"/>
      <c r="L24" s="720"/>
      <c r="M24" s="720"/>
      <c r="N24" s="721"/>
      <c r="O24" s="38"/>
      <c r="P24" s="308" t="str">
        <f>IF(OR(F24="",SUM(P25:$P$40)&gt;0),"",F24)</f>
        <v/>
      </c>
      <c r="Q24" s="273"/>
    </row>
    <row r="25" spans="1:17" s="21" customFormat="1" ht="12.75" customHeight="1" x14ac:dyDescent="0.2">
      <c r="A25" s="183"/>
      <c r="B25" s="38"/>
      <c r="C25" s="38"/>
      <c r="D25" s="38"/>
      <c r="E25" s="272"/>
      <c r="F25" s="311"/>
      <c r="G25" s="722"/>
      <c r="H25" s="722"/>
      <c r="I25" s="311"/>
      <c r="J25" s="719"/>
      <c r="K25" s="720"/>
      <c r="L25" s="720"/>
      <c r="M25" s="720"/>
      <c r="N25" s="721"/>
      <c r="O25" s="38"/>
      <c r="P25" s="308" t="str">
        <f>IF(OR(F25="",SUM(P26:$P$40)&gt;0),"",F25)</f>
        <v/>
      </c>
      <c r="Q25" s="273"/>
    </row>
    <row r="26" spans="1:17" s="21" customFormat="1" ht="12.75" customHeight="1" x14ac:dyDescent="0.2">
      <c r="A26" s="183"/>
      <c r="B26" s="38"/>
      <c r="C26" s="38"/>
      <c r="D26" s="38"/>
      <c r="E26" s="272"/>
      <c r="F26" s="311"/>
      <c r="G26" s="722"/>
      <c r="H26" s="722"/>
      <c r="I26" s="311"/>
      <c r="J26" s="719"/>
      <c r="K26" s="720"/>
      <c r="L26" s="720"/>
      <c r="M26" s="720"/>
      <c r="N26" s="721"/>
      <c r="O26" s="38"/>
      <c r="P26" s="308" t="str">
        <f>IF(OR(F26="",SUM(P27:$P$40)&gt;0),"",F26)</f>
        <v/>
      </c>
      <c r="Q26" s="273"/>
    </row>
    <row r="27" spans="1:17" s="21" customFormat="1" ht="12.75" customHeight="1" x14ac:dyDescent="0.2">
      <c r="A27" s="183"/>
      <c r="B27" s="38"/>
      <c r="C27" s="38"/>
      <c r="D27" s="561"/>
      <c r="E27" s="272"/>
      <c r="F27" s="311"/>
      <c r="G27" s="722"/>
      <c r="H27" s="722"/>
      <c r="I27" s="311"/>
      <c r="J27" s="719"/>
      <c r="K27" s="720"/>
      <c r="L27" s="720"/>
      <c r="M27" s="720"/>
      <c r="N27" s="721"/>
      <c r="O27" s="38"/>
      <c r="P27" s="308" t="str">
        <f>IF(OR(F27="",SUM(P28:$P$40)&gt;0),"",F27)</f>
        <v/>
      </c>
      <c r="Q27" s="273"/>
    </row>
    <row r="28" spans="1:17" ht="12.75" customHeight="1" x14ac:dyDescent="0.2">
      <c r="E28" s="272"/>
      <c r="F28" s="311"/>
      <c r="G28" s="722"/>
      <c r="H28" s="722"/>
      <c r="I28" s="311"/>
      <c r="J28" s="719"/>
      <c r="K28" s="720"/>
      <c r="L28" s="720"/>
      <c r="M28" s="720"/>
      <c r="N28" s="721"/>
      <c r="P28" s="308" t="str">
        <f>IF(OR(F28="",SUM(P29:$P$40)&gt;0),"",F28)</f>
        <v/>
      </c>
    </row>
    <row r="29" spans="1:17" ht="12.75" customHeight="1" x14ac:dyDescent="0.2">
      <c r="E29" s="272"/>
      <c r="F29" s="311"/>
      <c r="G29" s="722"/>
      <c r="H29" s="722"/>
      <c r="I29" s="311"/>
      <c r="J29" s="719"/>
      <c r="K29" s="720"/>
      <c r="L29" s="720"/>
      <c r="M29" s="720"/>
      <c r="N29" s="721"/>
      <c r="P29" s="308" t="str">
        <f>IF(OR(F29="",SUM(P30:$P$40)&gt;0),"",F29)</f>
        <v/>
      </c>
    </row>
    <row r="30" spans="1:17" ht="12.75" customHeight="1" x14ac:dyDescent="0.2">
      <c r="E30" s="272"/>
      <c r="F30" s="311"/>
      <c r="G30" s="722"/>
      <c r="H30" s="722"/>
      <c r="I30" s="311"/>
      <c r="J30" s="719"/>
      <c r="K30" s="720"/>
      <c r="L30" s="720"/>
      <c r="M30" s="720"/>
      <c r="N30" s="721"/>
      <c r="P30" s="308" t="str">
        <f>IF(OR(F30="",SUM(P31:$P$40)&gt;0),"",F30)</f>
        <v/>
      </c>
    </row>
    <row r="31" spans="1:17" ht="12.75" customHeight="1" x14ac:dyDescent="0.2">
      <c r="E31" s="272"/>
      <c r="F31" s="311"/>
      <c r="G31" s="722"/>
      <c r="H31" s="722"/>
      <c r="I31" s="311"/>
      <c r="J31" s="719"/>
      <c r="K31" s="720"/>
      <c r="L31" s="720"/>
      <c r="M31" s="720"/>
      <c r="N31" s="721"/>
      <c r="P31" s="308" t="str">
        <f>IF(OR(F31="",SUM(P32:$P$40)&gt;0),"",F31)</f>
        <v/>
      </c>
    </row>
    <row r="32" spans="1:17" ht="12.75" customHeight="1" x14ac:dyDescent="0.2">
      <c r="E32" s="272"/>
      <c r="F32" s="311"/>
      <c r="G32" s="722"/>
      <c r="H32" s="722"/>
      <c r="I32" s="311"/>
      <c r="J32" s="719"/>
      <c r="K32" s="720"/>
      <c r="L32" s="720"/>
      <c r="M32" s="720"/>
      <c r="N32" s="721"/>
      <c r="P32" s="308" t="str">
        <f>IF(OR(F32="",SUM(P33:$P$40)&gt;0),"",F32)</f>
        <v/>
      </c>
    </row>
    <row r="33" spans="1:17" ht="12.75" customHeight="1" x14ac:dyDescent="0.2">
      <c r="E33" s="272"/>
      <c r="F33" s="311"/>
      <c r="G33" s="722"/>
      <c r="H33" s="722"/>
      <c r="I33" s="311"/>
      <c r="J33" s="719"/>
      <c r="K33" s="720"/>
      <c r="L33" s="720"/>
      <c r="M33" s="720"/>
      <c r="N33" s="721"/>
      <c r="P33" s="308" t="str">
        <f>IF(OR(F33="",SUM(P34:$P$40)&gt;0),"",F33)</f>
        <v/>
      </c>
    </row>
    <row r="34" spans="1:17" ht="12.75" customHeight="1" x14ac:dyDescent="0.2">
      <c r="E34" s="272"/>
      <c r="F34" s="311"/>
      <c r="G34" s="722"/>
      <c r="H34" s="722"/>
      <c r="I34" s="311"/>
      <c r="J34" s="719"/>
      <c r="K34" s="720"/>
      <c r="L34" s="720"/>
      <c r="M34" s="720"/>
      <c r="N34" s="721"/>
      <c r="P34" s="308" t="str">
        <f>IF(OR(F34="",SUM(P35:$P$40)&gt;0),"",F34)</f>
        <v/>
      </c>
    </row>
    <row r="35" spans="1:17" ht="12.75" customHeight="1" x14ac:dyDescent="0.2">
      <c r="E35" s="272"/>
      <c r="F35" s="311"/>
      <c r="G35" s="722"/>
      <c r="H35" s="722"/>
      <c r="I35" s="311"/>
      <c r="J35" s="719"/>
      <c r="K35" s="720"/>
      <c r="L35" s="720"/>
      <c r="M35" s="720"/>
      <c r="N35" s="721"/>
      <c r="P35" s="308" t="str">
        <f>IF(OR(F35="",SUM(P36:$P$40)&gt;0),"",F35)</f>
        <v/>
      </c>
    </row>
    <row r="36" spans="1:17" ht="12.75" customHeight="1" x14ac:dyDescent="0.2">
      <c r="E36" s="272"/>
      <c r="F36" s="311"/>
      <c r="G36" s="722"/>
      <c r="H36" s="722"/>
      <c r="I36" s="311"/>
      <c r="J36" s="719"/>
      <c r="K36" s="720"/>
      <c r="L36" s="720"/>
      <c r="M36" s="720"/>
      <c r="N36" s="721"/>
      <c r="P36" s="308" t="str">
        <f>IF(OR(F36="",SUM(P37:$P$40)&gt;0),"",F36)</f>
        <v/>
      </c>
    </row>
    <row r="37" spans="1:17" ht="12.75" customHeight="1" x14ac:dyDescent="0.2">
      <c r="E37" s="272"/>
      <c r="F37" s="311"/>
      <c r="G37" s="722"/>
      <c r="H37" s="722"/>
      <c r="I37" s="311"/>
      <c r="J37" s="719"/>
      <c r="K37" s="720"/>
      <c r="L37" s="720"/>
      <c r="M37" s="720"/>
      <c r="N37" s="721"/>
      <c r="P37" s="308" t="str">
        <f>IF(OR(F37="",SUM(P38:$P$40)&gt;0),"",F37)</f>
        <v/>
      </c>
    </row>
    <row r="38" spans="1:17" ht="12.75" customHeight="1" x14ac:dyDescent="0.2">
      <c r="E38" s="272"/>
      <c r="F38" s="311"/>
      <c r="G38" s="722"/>
      <c r="H38" s="722"/>
      <c r="I38" s="311"/>
      <c r="J38" s="719"/>
      <c r="K38" s="720"/>
      <c r="L38" s="720"/>
      <c r="M38" s="720"/>
      <c r="N38" s="721"/>
      <c r="P38" s="308" t="str">
        <f>IF(OR(F38="",SUM(P39:$P$40)&gt;0),"",F38)</f>
        <v/>
      </c>
    </row>
    <row r="39" spans="1:17" ht="12.75" customHeight="1" x14ac:dyDescent="0.2">
      <c r="E39" s="272"/>
      <c r="F39" s="311"/>
      <c r="G39" s="722"/>
      <c r="H39" s="722"/>
      <c r="I39" s="311"/>
      <c r="J39" s="719"/>
      <c r="K39" s="720"/>
      <c r="L39" s="720"/>
      <c r="M39" s="720"/>
      <c r="N39" s="721"/>
      <c r="P39" s="308" t="str">
        <f>IF(OR(F39="",SUM(P40:$P$40)&gt;0),"",F39)</f>
        <v/>
      </c>
    </row>
    <row r="40" spans="1:17" ht="12.75" customHeight="1" x14ac:dyDescent="0.2"/>
    <row r="41" spans="1:17" s="21" customFormat="1" ht="12.75" customHeight="1" x14ac:dyDescent="0.2">
      <c r="A41" s="19"/>
      <c r="B41" s="38"/>
      <c r="C41" s="38"/>
      <c r="D41" s="717" t="str">
        <f>Translations!$B$75</f>
        <v xml:space="preserve">&lt;&lt;&lt; Click aici pentru a trece la foaia următoare &gt;&gt;&gt; </v>
      </c>
      <c r="E41" s="717"/>
      <c r="F41" s="717"/>
      <c r="G41" s="717"/>
      <c r="H41" s="717"/>
      <c r="I41" s="717"/>
      <c r="J41" s="717"/>
      <c r="K41" s="717"/>
      <c r="L41" s="717"/>
      <c r="M41" s="717"/>
      <c r="N41" s="717"/>
      <c r="O41" s="20"/>
      <c r="P41" s="19"/>
      <c r="Q41" s="273"/>
    </row>
    <row r="42" spans="1:17" ht="12.75" customHeight="1" x14ac:dyDescent="0.2"/>
    <row r="43" spans="1:17" ht="12.75" customHeight="1" x14ac:dyDescent="0.2"/>
    <row r="44" spans="1:17" ht="12.75" customHeight="1" x14ac:dyDescent="0.2"/>
    <row r="45" spans="1:17" ht="12.75" customHeight="1" x14ac:dyDescent="0.2"/>
    <row r="46" spans="1:17" ht="12.75" customHeight="1" x14ac:dyDescent="0.2"/>
    <row r="47" spans="1:17" ht="12.75" customHeight="1" x14ac:dyDescent="0.2"/>
    <row r="48" spans="1:17"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sheetData>
  <sheetProtection sheet="1" objects="1" scenarios="1" formatCells="0" formatColumns="0" formatRows="0"/>
  <mergeCells count="65">
    <mergeCell ref="J19:N19"/>
    <mergeCell ref="D13:N13"/>
    <mergeCell ref="M2:N2"/>
    <mergeCell ref="E3:F3"/>
    <mergeCell ref="G3:H3"/>
    <mergeCell ref="I3:J3"/>
    <mergeCell ref="K3:L3"/>
    <mergeCell ref="M3:N3"/>
    <mergeCell ref="D10:N10"/>
    <mergeCell ref="D11:N11"/>
    <mergeCell ref="D12:N12"/>
    <mergeCell ref="M4:N4"/>
    <mergeCell ref="D6:N7"/>
    <mergeCell ref="D8:N8"/>
    <mergeCell ref="G4:H4"/>
    <mergeCell ref="I4:J4"/>
    <mergeCell ref="K4:L4"/>
    <mergeCell ref="E4:F4"/>
    <mergeCell ref="B2:D4"/>
    <mergeCell ref="G2:H2"/>
    <mergeCell ref="I2:J2"/>
    <mergeCell ref="K2:L2"/>
    <mergeCell ref="G27:H27"/>
    <mergeCell ref="G19:H19"/>
    <mergeCell ref="G26:H26"/>
    <mergeCell ref="G24:H24"/>
    <mergeCell ref="G25:H25"/>
    <mergeCell ref="G22:H22"/>
    <mergeCell ref="G23:H23"/>
    <mergeCell ref="G20:H20"/>
    <mergeCell ref="G21:H21"/>
    <mergeCell ref="G28:H28"/>
    <mergeCell ref="G29:H29"/>
    <mergeCell ref="G30:H30"/>
    <mergeCell ref="G31:H31"/>
    <mergeCell ref="G32:H32"/>
    <mergeCell ref="G33:H33"/>
    <mergeCell ref="G34:H34"/>
    <mergeCell ref="G35:H35"/>
    <mergeCell ref="G39:H39"/>
    <mergeCell ref="G36:H36"/>
    <mergeCell ref="G37:H37"/>
    <mergeCell ref="G38:H38"/>
    <mergeCell ref="J29:N29"/>
    <mergeCell ref="J20:N20"/>
    <mergeCell ref="J21:N21"/>
    <mergeCell ref="J22:N22"/>
    <mergeCell ref="J23:N23"/>
    <mergeCell ref="J24:N24"/>
    <mergeCell ref="D41:N41"/>
    <mergeCell ref="D16:M16"/>
    <mergeCell ref="J35:N35"/>
    <mergeCell ref="J36:N36"/>
    <mergeCell ref="J37:N37"/>
    <mergeCell ref="J38:N38"/>
    <mergeCell ref="J39:N39"/>
    <mergeCell ref="J30:N30"/>
    <mergeCell ref="J31:N31"/>
    <mergeCell ref="J32:N32"/>
    <mergeCell ref="J33:N33"/>
    <mergeCell ref="J34:N34"/>
    <mergeCell ref="J25:N25"/>
    <mergeCell ref="J26:N26"/>
    <mergeCell ref="J27:N27"/>
    <mergeCell ref="J28:N28"/>
  </mergeCells>
  <conditionalFormatting sqref="P2">
    <cfRule type="expression" dxfId="322" priority="1" stopIfTrue="1">
      <formula>$G$324</formula>
    </cfRule>
  </conditionalFormatting>
  <dataValidations count="1">
    <dataValidation type="list" allowBlank="1" showInputMessage="1" showErrorMessage="1" sqref="G20:H39">
      <formula1>Euconst_MMPstatus</formula1>
    </dataValidation>
  </dataValidations>
  <hyperlinks>
    <hyperlink ref="G2:H2" location="JUMP_TOC_Home" display="Table of contents"/>
    <hyperlink ref="E3:F3" location="JUMP_A_Top" display="Top of sheet"/>
    <hyperlink ref="I2:J2" location="JUMP_Guidelines_Home" display="Previous sheet"/>
    <hyperlink ref="E4:F4" location="JUMP_A_Bottom" display="End of sheet"/>
    <hyperlink ref="K2:L2" location="JUMP_B_I" display="JUMP_B_I"/>
    <hyperlink ref="D41:N41"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sheetPr>
  <dimension ref="A1:Q79"/>
  <sheetViews>
    <sheetView workbookViewId="0">
      <pane ySplit="4" topLeftCell="A47" activePane="bottomLeft" state="frozen"/>
      <selection pane="bottomLeft" activeCell="B2" sqref="B2:D4"/>
    </sheetView>
  </sheetViews>
  <sheetFormatPr defaultColWidth="11.42578125" defaultRowHeight="14.25" x14ac:dyDescent="0.2"/>
  <cols>
    <col min="1" max="1" width="5.7109375" style="183" hidden="1" customWidth="1"/>
    <col min="2" max="4" width="5.7109375" style="38" customWidth="1"/>
    <col min="5" max="14" width="12.7109375" style="38" customWidth="1"/>
    <col min="15" max="15" width="5.7109375" style="38" customWidth="1"/>
    <col min="16" max="16" width="11.42578125" style="183" hidden="1" customWidth="1"/>
    <col min="17" max="16384" width="11.42578125" style="273"/>
  </cols>
  <sheetData>
    <row r="1" spans="1:16" ht="12.75" hidden="1" customHeight="1" thickBot="1" x14ac:dyDescent="0.25">
      <c r="A1" s="183" t="s">
        <v>397</v>
      </c>
      <c r="B1" s="19"/>
      <c r="C1" s="19"/>
      <c r="D1" s="19"/>
      <c r="E1" s="19"/>
      <c r="F1" s="19"/>
      <c r="G1" s="19"/>
      <c r="H1" s="19"/>
      <c r="I1" s="19"/>
      <c r="J1" s="19"/>
      <c r="K1" s="19"/>
      <c r="L1" s="19"/>
      <c r="M1" s="19"/>
      <c r="N1" s="19"/>
      <c r="O1" s="19"/>
      <c r="P1" s="183" t="s">
        <v>397</v>
      </c>
    </row>
    <row r="2" spans="1:16" ht="15.75" customHeight="1" thickBot="1" x14ac:dyDescent="0.25">
      <c r="A2" s="19"/>
      <c r="B2" s="726" t="str">
        <f>Translations!$B$89</f>
        <v>B. 
InstData (Date privind instalația)</v>
      </c>
      <c r="C2" s="727"/>
      <c r="D2" s="728"/>
      <c r="E2" s="332" t="str">
        <f>Translations!$B$2</f>
        <v>Zona de navigare:</v>
      </c>
      <c r="F2" s="333"/>
      <c r="G2" s="735" t="str">
        <f>Translations!$B$18</f>
        <v>Cuprins</v>
      </c>
      <c r="H2" s="649"/>
      <c r="I2" s="649" t="str">
        <f>Translations!$B$19</f>
        <v>Foaia precedentă</v>
      </c>
      <c r="J2" s="649"/>
      <c r="K2" s="649" t="str">
        <f>Translations!$B$3</f>
        <v>Foaia următoare</v>
      </c>
      <c r="L2" s="649"/>
      <c r="M2" s="649"/>
      <c r="N2" s="649"/>
      <c r="O2" s="20"/>
      <c r="P2" s="42"/>
    </row>
    <row r="3" spans="1:16" ht="12.75" customHeight="1" thickBot="1" x14ac:dyDescent="0.25">
      <c r="A3" s="19"/>
      <c r="B3" s="729"/>
      <c r="C3" s="730"/>
      <c r="D3" s="731"/>
      <c r="E3" s="649" t="str">
        <f>Translations!$B$4</f>
        <v>Începutul foii</v>
      </c>
      <c r="F3" s="739"/>
      <c r="G3" s="740"/>
      <c r="H3" s="741"/>
      <c r="I3" s="741"/>
      <c r="J3" s="741"/>
      <c r="K3" s="741"/>
      <c r="L3" s="741"/>
      <c r="M3" s="741"/>
      <c r="N3" s="741"/>
      <c r="O3" s="20"/>
    </row>
    <row r="4" spans="1:16" ht="12.75" customHeight="1" thickBot="1" x14ac:dyDescent="0.25">
      <c r="A4" s="19"/>
      <c r="B4" s="732"/>
      <c r="C4" s="733"/>
      <c r="D4" s="734"/>
      <c r="E4" s="649" t="str">
        <f>Translations!$B$5</f>
        <v>Sfârșitul foii</v>
      </c>
      <c r="F4" s="649"/>
      <c r="G4" s="745"/>
      <c r="H4" s="725"/>
      <c r="I4" s="725"/>
      <c r="J4" s="725"/>
      <c r="K4" s="725"/>
      <c r="L4" s="725"/>
      <c r="M4" s="742"/>
      <c r="N4" s="725"/>
      <c r="O4" s="20"/>
    </row>
    <row r="5" spans="1:16" ht="12.75" customHeight="1" x14ac:dyDescent="0.2">
      <c r="A5" s="19"/>
      <c r="O5" s="20"/>
    </row>
    <row r="6" spans="1:16" ht="18" x14ac:dyDescent="0.2">
      <c r="C6" s="2" t="s">
        <v>825</v>
      </c>
      <c r="D6" s="743" t="str">
        <f>Translations!$B$90</f>
        <v>DATE PRIVIND INSTALAȚIA</v>
      </c>
      <c r="E6" s="743"/>
      <c r="F6" s="743"/>
      <c r="G6" s="743"/>
      <c r="H6" s="743"/>
      <c r="I6" s="743"/>
      <c r="J6" s="743"/>
      <c r="K6" s="743"/>
      <c r="L6" s="743"/>
      <c r="M6" s="743"/>
      <c r="N6" s="743"/>
    </row>
    <row r="7" spans="1:16" ht="12.75" customHeight="1" x14ac:dyDescent="0.2"/>
    <row r="8" spans="1:16" ht="15.75" x14ac:dyDescent="0.2">
      <c r="C8" s="271" t="s">
        <v>110</v>
      </c>
      <c r="D8" s="744" t="str">
        <f>Translations!$B$91</f>
        <v>Identificarea instalației</v>
      </c>
      <c r="E8" s="744"/>
      <c r="F8" s="744"/>
      <c r="G8" s="744"/>
      <c r="H8" s="744"/>
      <c r="I8" s="744"/>
      <c r="J8" s="744"/>
      <c r="K8" s="744"/>
      <c r="L8" s="744"/>
      <c r="M8" s="744"/>
      <c r="N8" s="744"/>
    </row>
    <row r="9" spans="1:16" ht="12.75" customHeight="1" x14ac:dyDescent="0.2"/>
    <row r="10" spans="1:16" ht="15" x14ac:dyDescent="0.2">
      <c r="C10" s="554">
        <v>1</v>
      </c>
      <c r="D10" s="758" t="str">
        <f>Translations!$B$92</f>
        <v>Consimțământ pentru utilizarea datelor din acest fișier</v>
      </c>
      <c r="E10" s="758"/>
      <c r="F10" s="758"/>
      <c r="G10" s="758"/>
      <c r="H10" s="758"/>
      <c r="I10" s="758"/>
      <c r="J10" s="758"/>
      <c r="K10" s="758"/>
      <c r="L10" s="758"/>
      <c r="M10" s="758"/>
      <c r="N10" s="758"/>
    </row>
    <row r="11" spans="1:16" ht="5.0999999999999996" customHeight="1" thickBot="1" x14ac:dyDescent="0.25">
      <c r="C11" s="554"/>
      <c r="D11" s="554"/>
      <c r="E11" s="554"/>
      <c r="F11" s="554"/>
      <c r="G11" s="554"/>
      <c r="H11" s="554"/>
      <c r="I11" s="554"/>
      <c r="J11" s="554"/>
      <c r="K11" s="554"/>
      <c r="L11" s="554"/>
      <c r="M11" s="554"/>
      <c r="N11" s="554"/>
    </row>
    <row r="12" spans="1:16" s="21" customFormat="1" ht="5.0999999999999996" customHeight="1" x14ac:dyDescent="0.25">
      <c r="A12" s="24"/>
      <c r="B12" s="219"/>
      <c r="C12" s="426"/>
      <c r="D12" s="427"/>
      <c r="E12" s="427"/>
      <c r="F12" s="427"/>
      <c r="G12" s="427"/>
      <c r="H12" s="427"/>
      <c r="I12" s="427"/>
      <c r="J12" s="427"/>
      <c r="K12" s="427"/>
      <c r="L12" s="427"/>
      <c r="M12" s="428"/>
      <c r="N12" s="429"/>
      <c r="O12" s="38"/>
      <c r="P12" s="42"/>
    </row>
    <row r="13" spans="1:16" s="21" customFormat="1" ht="51" customHeight="1" x14ac:dyDescent="0.25">
      <c r="A13" s="24"/>
      <c r="B13" s="38"/>
      <c r="C13" s="430"/>
      <c r="D13" s="718" t="str">
        <f>Translations!$B$93</f>
        <v>Informațiile incluse în acest fișier vor fi utilizate de autoritatea competentă pentru stabilirea alocărilor cu titlu gratuit conform articolului 10a din Directiva EU ETS, precum și de către Comisia Europeană, pentru actualizarea valorilor de referință. Mai mult, aceste date vor fi notificate Comisiei Europene parțial sau integral, în cazul în care se solicită acest lucru, în scopul controlului măsurilor naționale de punere în aplicare menționate la articolul 11 alineatul (1) din Directiva EU ETS.</v>
      </c>
      <c r="E13" s="718"/>
      <c r="F13" s="718"/>
      <c r="G13" s="718"/>
      <c r="H13" s="718"/>
      <c r="I13" s="718"/>
      <c r="J13" s="718"/>
      <c r="K13" s="718"/>
      <c r="L13" s="718"/>
      <c r="M13" s="718"/>
      <c r="N13" s="435"/>
      <c r="O13" s="38"/>
      <c r="P13" s="19"/>
    </row>
    <row r="14" spans="1:16" s="21" customFormat="1" ht="12.75" customHeight="1" x14ac:dyDescent="0.25">
      <c r="A14" s="24"/>
      <c r="B14" s="38"/>
      <c r="C14" s="430"/>
      <c r="D14" s="718" t="str">
        <f>Translations!$B$94</f>
        <v>Vă rugăm să vă confirmați consimțământul pentru utilizarea informațiilor conținute în prezentul plan metodologic de monitorizare.</v>
      </c>
      <c r="E14" s="718"/>
      <c r="F14" s="718"/>
      <c r="G14" s="718"/>
      <c r="H14" s="718"/>
      <c r="I14" s="718"/>
      <c r="J14" s="718"/>
      <c r="K14" s="718"/>
      <c r="L14" s="718"/>
      <c r="M14" s="718"/>
      <c r="N14" s="435"/>
      <c r="O14" s="38"/>
      <c r="P14" s="19"/>
    </row>
    <row r="15" spans="1:16" s="21" customFormat="1" ht="12.75" x14ac:dyDescent="0.25">
      <c r="A15" s="24"/>
      <c r="B15" s="38"/>
      <c r="C15" s="430"/>
      <c r="D15" s="766"/>
      <c r="E15" s="766"/>
      <c r="F15" s="766"/>
      <c r="G15" s="766"/>
      <c r="H15" s="766"/>
      <c r="I15" s="766"/>
      <c r="J15" s="766"/>
      <c r="K15" s="766"/>
      <c r="L15" s="766"/>
      <c r="M15" s="766"/>
      <c r="N15" s="435"/>
      <c r="O15" s="38"/>
      <c r="P15" s="19"/>
    </row>
    <row r="16" spans="1:16" s="21" customFormat="1" ht="5.0999999999999996" customHeight="1" thickBot="1" x14ac:dyDescent="0.3">
      <c r="A16" s="24"/>
      <c r="B16" s="219"/>
      <c r="C16" s="431"/>
      <c r="D16" s="432"/>
      <c r="E16" s="432"/>
      <c r="F16" s="432"/>
      <c r="G16" s="432"/>
      <c r="H16" s="432"/>
      <c r="I16" s="432"/>
      <c r="J16" s="432"/>
      <c r="K16" s="432"/>
      <c r="L16" s="432"/>
      <c r="M16" s="433"/>
      <c r="N16" s="434"/>
      <c r="O16" s="38"/>
      <c r="P16" s="42"/>
    </row>
    <row r="17" spans="1:16" s="21" customFormat="1" ht="12.75" x14ac:dyDescent="0.25">
      <c r="A17" s="24"/>
      <c r="B17" s="38"/>
      <c r="C17" s="38"/>
      <c r="D17" s="38"/>
      <c r="E17" s="38"/>
      <c r="F17" s="38"/>
      <c r="G17" s="38"/>
      <c r="H17" s="38"/>
      <c r="I17" s="38"/>
      <c r="J17" s="38"/>
      <c r="K17" s="38"/>
      <c r="L17" s="38"/>
      <c r="M17" s="38"/>
      <c r="N17" s="38"/>
      <c r="O17" s="38"/>
      <c r="P17" s="19"/>
    </row>
    <row r="18" spans="1:16" ht="15" x14ac:dyDescent="0.2">
      <c r="C18" s="554">
        <v>2</v>
      </c>
      <c r="D18" s="758" t="str">
        <f>Translations!$B$95</f>
        <v>Date privind operatorul</v>
      </c>
      <c r="E18" s="758"/>
      <c r="F18" s="758"/>
      <c r="G18" s="758"/>
      <c r="H18" s="758"/>
      <c r="I18" s="758"/>
      <c r="J18" s="758"/>
      <c r="K18" s="758"/>
      <c r="L18" s="758"/>
      <c r="M18" s="758"/>
      <c r="N18" s="758"/>
    </row>
    <row r="19" spans="1:16" s="21" customFormat="1" ht="4.9000000000000004" customHeight="1" x14ac:dyDescent="0.25">
      <c r="A19" s="180"/>
      <c r="B19" s="38"/>
      <c r="C19" s="181"/>
      <c r="D19" s="555"/>
      <c r="E19" s="555"/>
      <c r="F19" s="555"/>
      <c r="G19" s="555"/>
      <c r="H19" s="419"/>
      <c r="I19" s="555"/>
      <c r="J19" s="17"/>
      <c r="K19" s="182"/>
      <c r="L19" s="182"/>
      <c r="M19" s="182"/>
      <c r="N19" s="182"/>
      <c r="O19" s="38"/>
      <c r="P19" s="183"/>
    </row>
    <row r="20" spans="1:16" s="21" customFormat="1" ht="12.75" customHeight="1" x14ac:dyDescent="0.2">
      <c r="A20" s="180"/>
      <c r="B20" s="38"/>
      <c r="C20" s="181"/>
      <c r="D20" s="555" t="s">
        <v>112</v>
      </c>
      <c r="E20" s="764" t="str">
        <f>Translations!$B$96</f>
        <v>Numele operatorului</v>
      </c>
      <c r="F20" s="764"/>
      <c r="G20" s="764"/>
      <c r="H20" s="765"/>
      <c r="I20" s="767"/>
      <c r="J20" s="768"/>
      <c r="K20" s="768"/>
      <c r="L20" s="769"/>
      <c r="M20" s="182"/>
      <c r="N20" s="182"/>
      <c r="O20" s="38"/>
      <c r="P20" s="183"/>
    </row>
    <row r="21" spans="1:16" s="21" customFormat="1" ht="4.9000000000000004" customHeight="1" x14ac:dyDescent="0.25">
      <c r="A21" s="180"/>
      <c r="B21" s="38"/>
      <c r="C21" s="181"/>
      <c r="D21" s="555"/>
      <c r="E21" s="555"/>
      <c r="F21" s="555"/>
      <c r="G21" s="555"/>
      <c r="H21" s="419"/>
      <c r="I21" s="182"/>
      <c r="J21" s="182"/>
      <c r="K21" s="182"/>
      <c r="L21" s="182"/>
      <c r="M21" s="141"/>
      <c r="N21" s="246"/>
      <c r="O21" s="38"/>
      <c r="P21" s="183"/>
    </row>
    <row r="22" spans="1:16" s="21" customFormat="1" ht="12.75" customHeight="1" x14ac:dyDescent="0.2">
      <c r="A22" s="180"/>
      <c r="B22" s="38"/>
      <c r="C22" s="181"/>
      <c r="D22" s="555" t="s">
        <v>113</v>
      </c>
      <c r="E22" s="764" t="str">
        <f>Translations!$B$97</f>
        <v>Stat membru</v>
      </c>
      <c r="F22" s="764"/>
      <c r="G22" s="764"/>
      <c r="H22" s="765"/>
      <c r="I22" s="759"/>
      <c r="J22" s="760"/>
      <c r="K22" s="760"/>
      <c r="L22" s="761"/>
      <c r="M22" s="141"/>
      <c r="N22" s="246"/>
      <c r="O22" s="38"/>
      <c r="P22" s="183"/>
    </row>
    <row r="23" spans="1:16" s="21" customFormat="1" ht="4.9000000000000004" customHeight="1" x14ac:dyDescent="0.25">
      <c r="A23" s="180"/>
      <c r="B23" s="38"/>
      <c r="C23" s="181"/>
      <c r="D23" s="555"/>
      <c r="E23" s="555"/>
      <c r="F23" s="555"/>
      <c r="G23" s="555"/>
      <c r="H23" s="419"/>
      <c r="I23" s="182"/>
      <c r="J23" s="182"/>
      <c r="K23" s="182"/>
      <c r="L23" s="182"/>
      <c r="M23" s="141"/>
      <c r="N23" s="246"/>
      <c r="O23" s="38"/>
      <c r="P23" s="183"/>
    </row>
    <row r="24" spans="1:16" s="21" customFormat="1" ht="12.75" customHeight="1" x14ac:dyDescent="0.2">
      <c r="A24" s="180"/>
      <c r="B24" s="38"/>
      <c r="C24" s="181"/>
      <c r="D24" s="555" t="s">
        <v>589</v>
      </c>
      <c r="E24" s="764" t="str">
        <f>Translations!$B$98</f>
        <v>Numărului autorizației privind emisiile de gaze cu efect de seră</v>
      </c>
      <c r="F24" s="764"/>
      <c r="G24" s="764"/>
      <c r="H24" s="764"/>
      <c r="I24" s="762" t="str">
        <f>Translations!$B$99</f>
        <v>prefix stat membru/AC</v>
      </c>
      <c r="J24" s="763"/>
      <c r="K24" s="759"/>
      <c r="L24" s="761"/>
      <c r="M24" s="182"/>
      <c r="N24" s="182"/>
      <c r="O24" s="38"/>
      <c r="P24" s="183"/>
    </row>
    <row r="25" spans="1:16" s="21" customFormat="1" ht="5.0999999999999996" customHeight="1" x14ac:dyDescent="0.2">
      <c r="A25" s="180"/>
      <c r="B25" s="38"/>
      <c r="C25" s="181"/>
      <c r="D25" s="181"/>
      <c r="E25" s="182"/>
      <c r="F25" s="182"/>
      <c r="G25" s="182"/>
      <c r="H25" s="182"/>
      <c r="I25" s="182"/>
      <c r="J25" s="182"/>
      <c r="K25" s="182"/>
      <c r="L25" s="182"/>
      <c r="M25" s="182"/>
      <c r="N25" s="182"/>
      <c r="O25" s="38"/>
      <c r="P25" s="183"/>
    </row>
    <row r="26" spans="1:16" s="21" customFormat="1" ht="12.75" customHeight="1" x14ac:dyDescent="0.2">
      <c r="A26" s="180"/>
      <c r="B26" s="38"/>
      <c r="C26" s="181"/>
      <c r="D26" s="555" t="s">
        <v>115</v>
      </c>
      <c r="E26" s="764" t="str">
        <f>Translations!$B$100</f>
        <v>Autoritatea competentă</v>
      </c>
      <c r="F26" s="764"/>
      <c r="G26" s="764"/>
      <c r="H26" s="765"/>
      <c r="I26" s="759"/>
      <c r="J26" s="760"/>
      <c r="K26" s="760"/>
      <c r="L26" s="761"/>
      <c r="M26" s="182"/>
      <c r="N26" s="182"/>
      <c r="O26" s="38"/>
      <c r="P26" s="183"/>
    </row>
    <row r="27" spans="1:16" s="21" customFormat="1" ht="12.75" customHeight="1" x14ac:dyDescent="0.2">
      <c r="A27" s="180"/>
      <c r="B27" s="38"/>
      <c r="C27" s="181"/>
      <c r="D27" s="555"/>
      <c r="E27" s="142"/>
      <c r="F27" s="555"/>
      <c r="G27" s="555"/>
      <c r="H27" s="182"/>
      <c r="I27" s="143"/>
      <c r="J27" s="143"/>
      <c r="K27" s="143"/>
      <c r="L27" s="143"/>
      <c r="M27" s="182"/>
      <c r="N27" s="182"/>
      <c r="O27" s="38"/>
      <c r="P27" s="183"/>
    </row>
    <row r="28" spans="1:16" ht="15" x14ac:dyDescent="0.2">
      <c r="C28" s="554">
        <v>3</v>
      </c>
      <c r="D28" s="758" t="str">
        <f>Translations!$B$101</f>
        <v>Informații privind instalația dumneavoastră</v>
      </c>
      <c r="E28" s="758"/>
      <c r="F28" s="758"/>
      <c r="G28" s="758"/>
      <c r="H28" s="758"/>
      <c r="I28" s="758"/>
      <c r="J28" s="758"/>
      <c r="K28" s="758"/>
      <c r="L28" s="758"/>
      <c r="M28" s="758"/>
      <c r="N28" s="758"/>
    </row>
    <row r="29" spans="1:16" s="21" customFormat="1" ht="5.0999999999999996" customHeight="1" x14ac:dyDescent="0.2">
      <c r="A29" s="180"/>
      <c r="B29" s="38"/>
      <c r="C29" s="181"/>
      <c r="D29" s="144"/>
      <c r="E29" s="556"/>
      <c r="F29" s="556"/>
      <c r="G29" s="556"/>
      <c r="H29" s="556"/>
      <c r="I29" s="556"/>
      <c r="J29" s="556"/>
      <c r="K29" s="556"/>
      <c r="L29" s="556"/>
      <c r="M29" s="182"/>
      <c r="N29" s="182"/>
      <c r="O29" s="38"/>
      <c r="P29" s="183"/>
    </row>
    <row r="30" spans="1:16" s="21" customFormat="1" ht="12.75" customHeight="1" x14ac:dyDescent="0.2">
      <c r="A30" s="184"/>
      <c r="B30" s="38"/>
      <c r="C30" s="185"/>
      <c r="D30" s="145" t="s">
        <v>112</v>
      </c>
      <c r="E30" s="145" t="str">
        <f>Translations!$B$102</f>
        <v>Denumirea instalației și a amplasamentului unde este situată:</v>
      </c>
      <c r="F30" s="186"/>
      <c r="G30" s="186"/>
      <c r="H30" s="186"/>
      <c r="I30" s="187"/>
      <c r="J30" s="146"/>
      <c r="K30" s="187"/>
      <c r="L30" s="187"/>
      <c r="M30" s="187"/>
      <c r="N30" s="187"/>
      <c r="O30" s="38"/>
      <c r="P30" s="183"/>
    </row>
    <row r="31" spans="1:16" s="21" customFormat="1" ht="4.9000000000000004" customHeight="1" x14ac:dyDescent="0.2">
      <c r="A31" s="180"/>
      <c r="B31" s="38"/>
      <c r="C31" s="181"/>
      <c r="D31" s="181"/>
      <c r="E31" s="557"/>
      <c r="F31" s="557"/>
      <c r="G31" s="557"/>
      <c r="H31" s="557"/>
      <c r="I31" s="182"/>
      <c r="J31" s="182"/>
      <c r="K31" s="182"/>
      <c r="L31" s="182"/>
      <c r="M31" s="147"/>
      <c r="N31" s="182"/>
      <c r="O31" s="38"/>
      <c r="P31" s="183"/>
    </row>
    <row r="32" spans="1:16" s="21" customFormat="1" ht="12.75" customHeight="1" x14ac:dyDescent="0.2">
      <c r="A32" s="180"/>
      <c r="B32" s="38"/>
      <c r="C32" s="181"/>
      <c r="D32" s="148" t="s">
        <v>118</v>
      </c>
      <c r="E32" s="746" t="str">
        <f>Translations!$B$12</f>
        <v>Denumirea instalației:</v>
      </c>
      <c r="F32" s="746"/>
      <c r="G32" s="746"/>
      <c r="H32" s="747"/>
      <c r="I32" s="748"/>
      <c r="J32" s="748"/>
      <c r="K32" s="748"/>
      <c r="L32" s="748"/>
      <c r="M32" s="38"/>
      <c r="N32" s="38"/>
      <c r="O32" s="38"/>
      <c r="P32" s="183"/>
    </row>
    <row r="33" spans="1:16" s="21" customFormat="1" ht="12.75" customHeight="1" x14ac:dyDescent="0.2">
      <c r="A33" s="180"/>
      <c r="B33" s="38"/>
      <c r="C33" s="181"/>
      <c r="D33" s="148" t="s">
        <v>119</v>
      </c>
      <c r="E33" s="746" t="str">
        <f>Translations!$B$103</f>
        <v>Denumirea amplasamentului:</v>
      </c>
      <c r="F33" s="746"/>
      <c r="G33" s="746"/>
      <c r="H33" s="747"/>
      <c r="I33" s="748"/>
      <c r="J33" s="748"/>
      <c r="K33" s="748"/>
      <c r="L33" s="748"/>
      <c r="M33" s="38"/>
      <c r="N33" s="38"/>
      <c r="O33" s="38"/>
      <c r="P33" s="183"/>
    </row>
    <row r="34" spans="1:16" s="21" customFormat="1" ht="12.75" customHeight="1" x14ac:dyDescent="0.2">
      <c r="A34" s="180"/>
      <c r="B34" s="38"/>
      <c r="C34" s="181"/>
      <c r="D34" s="148" t="s">
        <v>120</v>
      </c>
      <c r="E34" s="746" t="str">
        <f>Translations!$B$104</f>
        <v>Codul de identificare al instalației din registru (astfel cum este precizat în măsurile naționale de punere în aplicare):</v>
      </c>
      <c r="F34" s="746"/>
      <c r="G34" s="746"/>
      <c r="H34" s="747"/>
      <c r="I34" s="748"/>
      <c r="J34" s="748"/>
      <c r="K34" s="748"/>
      <c r="L34" s="748"/>
      <c r="M34" s="38"/>
      <c r="N34" s="38"/>
      <c r="O34" s="38"/>
      <c r="P34" s="183"/>
    </row>
    <row r="35" spans="1:16" s="21" customFormat="1" ht="12.75" customHeight="1" x14ac:dyDescent="0.2">
      <c r="A35" s="180"/>
      <c r="B35" s="38"/>
      <c r="C35" s="181"/>
      <c r="D35" s="181"/>
      <c r="E35" s="753" t="str">
        <f>Translations!$B$105</f>
        <v>În mod normal, acesta este un număr natural, și anume un cod diferit de identificatorul autorizației utilizate în registru (EUTL).</v>
      </c>
      <c r="F35" s="753"/>
      <c r="G35" s="753"/>
      <c r="H35" s="753"/>
      <c r="I35" s="753"/>
      <c r="J35" s="753"/>
      <c r="K35" s="753"/>
      <c r="L35" s="753"/>
      <c r="M35" s="38"/>
      <c r="N35" s="38"/>
      <c r="O35" s="38"/>
      <c r="P35" s="183"/>
    </row>
    <row r="36" spans="1:16" s="21" customFormat="1" ht="25.5" customHeight="1" x14ac:dyDescent="0.2">
      <c r="A36" s="180"/>
      <c r="B36" s="38"/>
      <c r="C36" s="181"/>
      <c r="D36" s="181"/>
      <c r="E36" s="753" t="str">
        <f>Translations!$B$810</f>
        <v xml:space="preserve">De exemplu, în cazul în care codul de identificare din registru este BE000000000123456, vă rugăm să introduceți aici 123456. Împreună cu statul membru selectat la punctul 2.b, acest cod de identificare din registru (ID unic) va fi afișat automat la punctul (f) de mai jos. </v>
      </c>
      <c r="F36" s="753"/>
      <c r="G36" s="753"/>
      <c r="H36" s="753"/>
      <c r="I36" s="753"/>
      <c r="J36" s="753"/>
      <c r="K36" s="753"/>
      <c r="L36" s="753"/>
      <c r="M36" s="38"/>
      <c r="N36" s="38"/>
      <c r="O36" s="38"/>
      <c r="P36" s="183"/>
    </row>
    <row r="37" spans="1:16" s="21" customFormat="1" ht="12.75" customHeight="1" x14ac:dyDescent="0.2">
      <c r="A37" s="180"/>
      <c r="B37" s="38"/>
      <c r="C37" s="181"/>
      <c r="D37" s="148" t="s">
        <v>121</v>
      </c>
      <c r="E37" s="755" t="str">
        <f>Translations!$B$107</f>
        <v>Număr unic de identificare:</v>
      </c>
      <c r="F37" s="752"/>
      <c r="G37" s="752"/>
      <c r="H37" s="556"/>
      <c r="I37" s="754" t="str">
        <f>IF(AND(NOT(ISBLANK(I22)),ISNUMBER(I34)),CONCATENATE(INDEX(EUconst_MSlistEUTLcodes,MATCH(I22,EUconst_MSlist,0)),TEXT(I34,"000000000000000")),"")</f>
        <v/>
      </c>
      <c r="J37" s="754"/>
      <c r="K37" s="754"/>
      <c r="L37" s="754"/>
      <c r="M37" s="38"/>
      <c r="N37" s="38"/>
      <c r="O37" s="38"/>
      <c r="P37" s="183"/>
    </row>
    <row r="38" spans="1:16" s="21" customFormat="1" ht="5.0999999999999996" customHeight="1" x14ac:dyDescent="0.2">
      <c r="A38" s="180"/>
      <c r="B38" s="38"/>
      <c r="C38" s="181"/>
      <c r="D38" s="181"/>
      <c r="E38" s="556"/>
      <c r="F38" s="556"/>
      <c r="G38" s="556"/>
      <c r="H38" s="556"/>
      <c r="I38" s="556"/>
      <c r="J38" s="556"/>
      <c r="K38" s="556"/>
      <c r="L38" s="556"/>
      <c r="M38" s="38"/>
      <c r="N38" s="38"/>
      <c r="O38" s="38"/>
      <c r="P38" s="183"/>
    </row>
    <row r="39" spans="1:16" s="21" customFormat="1" ht="12.75" customHeight="1" x14ac:dyDescent="0.2">
      <c r="A39" s="180"/>
      <c r="B39" s="38"/>
      <c r="C39" s="181"/>
      <c r="D39" s="181"/>
      <c r="E39" s="749" t="str">
        <f>Translations!$B$108</f>
        <v>Includeți orice orientări specifice ale statului membru privind denumirea instalațiilor.</v>
      </c>
      <c r="F39" s="750"/>
      <c r="G39" s="750"/>
      <c r="H39" s="750"/>
      <c r="I39" s="750"/>
      <c r="J39" s="750"/>
      <c r="K39" s="750"/>
      <c r="L39" s="750"/>
      <c r="M39" s="750"/>
      <c r="N39" s="750"/>
      <c r="O39" s="38"/>
      <c r="P39" s="183"/>
    </row>
    <row r="40" spans="1:16" s="21" customFormat="1" ht="12.75" customHeight="1" x14ac:dyDescent="0.2">
      <c r="A40" s="180"/>
      <c r="B40" s="38"/>
      <c r="C40" s="181"/>
      <c r="D40" s="181"/>
      <c r="E40" s="182"/>
      <c r="F40" s="182"/>
      <c r="G40" s="182"/>
      <c r="H40" s="182"/>
      <c r="I40" s="182"/>
      <c r="J40" s="182"/>
      <c r="K40" s="182"/>
      <c r="L40" s="182"/>
      <c r="M40" s="182"/>
      <c r="N40" s="182"/>
      <c r="O40" s="38"/>
      <c r="P40" s="183"/>
    </row>
    <row r="41" spans="1:16" s="21" customFormat="1" ht="12.75" customHeight="1" x14ac:dyDescent="0.2">
      <c r="A41" s="180"/>
      <c r="B41" s="38"/>
      <c r="C41" s="181"/>
      <c r="D41" s="149" t="s">
        <v>113</v>
      </c>
      <c r="E41" s="751" t="str">
        <f>Translations!$B$109</f>
        <v>Adresa / situarea amplasamentului instalației:</v>
      </c>
      <c r="F41" s="752"/>
      <c r="G41" s="752"/>
      <c r="H41" s="752"/>
      <c r="I41" s="752"/>
      <c r="J41" s="752"/>
      <c r="K41" s="182"/>
      <c r="L41" s="182"/>
      <c r="M41" s="182"/>
      <c r="N41" s="182"/>
      <c r="O41" s="38"/>
      <c r="P41" s="183"/>
    </row>
    <row r="42" spans="1:16" s="21" customFormat="1" ht="5.0999999999999996" customHeight="1" x14ac:dyDescent="0.2">
      <c r="A42" s="180"/>
      <c r="B42" s="38"/>
      <c r="C42" s="181"/>
      <c r="D42" s="181"/>
      <c r="E42" s="182"/>
      <c r="F42" s="182"/>
      <c r="G42" s="182"/>
      <c r="H42" s="182"/>
      <c r="I42" s="182"/>
      <c r="J42" s="182"/>
      <c r="K42" s="182"/>
      <c r="L42" s="182"/>
      <c r="M42" s="182"/>
      <c r="N42" s="182"/>
      <c r="O42" s="38"/>
      <c r="P42" s="183"/>
    </row>
    <row r="43" spans="1:16" s="21" customFormat="1" ht="12.75" customHeight="1" x14ac:dyDescent="0.2">
      <c r="A43" s="180"/>
      <c r="B43" s="38"/>
      <c r="C43" s="181"/>
      <c r="D43" s="148" t="s">
        <v>118</v>
      </c>
      <c r="E43" s="746" t="str">
        <f>Translations!$B$110</f>
        <v>Adresă - rândul 1:</v>
      </c>
      <c r="F43" s="746"/>
      <c r="G43" s="746"/>
      <c r="H43" s="747"/>
      <c r="I43" s="770"/>
      <c r="J43" s="771"/>
      <c r="K43" s="771"/>
      <c r="L43" s="772"/>
      <c r="M43" s="182"/>
      <c r="N43" s="182"/>
      <c r="O43" s="38"/>
      <c r="P43" s="183"/>
    </row>
    <row r="44" spans="1:16" s="21" customFormat="1" ht="12.75" customHeight="1" x14ac:dyDescent="0.2">
      <c r="A44" s="180"/>
      <c r="B44" s="38"/>
      <c r="C44" s="181"/>
      <c r="D44" s="148" t="s">
        <v>119</v>
      </c>
      <c r="E44" s="746" t="str">
        <f>Translations!$B$111</f>
        <v>Adresă - rândul 2:</v>
      </c>
      <c r="F44" s="746"/>
      <c r="G44" s="746"/>
      <c r="H44" s="747"/>
      <c r="I44" s="770"/>
      <c r="J44" s="771"/>
      <c r="K44" s="771"/>
      <c r="L44" s="772"/>
      <c r="M44" s="182"/>
      <c r="N44" s="182"/>
      <c r="O44" s="38"/>
      <c r="P44" s="183"/>
    </row>
    <row r="45" spans="1:16" s="21" customFormat="1" ht="12.75" customHeight="1" x14ac:dyDescent="0.2">
      <c r="A45" s="180"/>
      <c r="B45" s="38"/>
      <c r="C45" s="181"/>
      <c r="D45" s="148" t="s">
        <v>120</v>
      </c>
      <c r="E45" s="746" t="str">
        <f>Translations!$B$112</f>
        <v>Oraș:</v>
      </c>
      <c r="F45" s="746"/>
      <c r="G45" s="746"/>
      <c r="H45" s="747"/>
      <c r="I45" s="770"/>
      <c r="J45" s="771"/>
      <c r="K45" s="771"/>
      <c r="L45" s="772"/>
      <c r="M45" s="182"/>
      <c r="N45" s="182"/>
      <c r="O45" s="38"/>
      <c r="P45" s="183"/>
    </row>
    <row r="46" spans="1:16" s="21" customFormat="1" ht="12.75" customHeight="1" x14ac:dyDescent="0.2">
      <c r="A46" s="180"/>
      <c r="B46" s="38"/>
      <c r="C46" s="181"/>
      <c r="D46" s="148" t="s">
        <v>121</v>
      </c>
      <c r="E46" s="746" t="str">
        <f>Translations!$B$113</f>
        <v>Stat/Provincie/Regiune:</v>
      </c>
      <c r="F46" s="746"/>
      <c r="G46" s="746"/>
      <c r="H46" s="747"/>
      <c r="I46" s="770"/>
      <c r="J46" s="771"/>
      <c r="K46" s="771"/>
      <c r="L46" s="772"/>
      <c r="M46" s="182"/>
      <c r="N46" s="182"/>
      <c r="O46" s="38"/>
      <c r="P46" s="183"/>
    </row>
    <row r="47" spans="1:16" s="21" customFormat="1" ht="12.75" customHeight="1" x14ac:dyDescent="0.2">
      <c r="A47" s="180"/>
      <c r="B47" s="38"/>
      <c r="C47" s="181"/>
      <c r="D47" s="148" t="s">
        <v>122</v>
      </c>
      <c r="E47" s="746" t="str">
        <f>Translations!$B$114</f>
        <v>Cod poștal/Cod ZIP:</v>
      </c>
      <c r="F47" s="746"/>
      <c r="G47" s="746"/>
      <c r="H47" s="747"/>
      <c r="I47" s="770"/>
      <c r="J47" s="771"/>
      <c r="K47" s="771"/>
      <c r="L47" s="772"/>
      <c r="M47" s="182"/>
      <c r="N47" s="182"/>
      <c r="O47" s="38"/>
      <c r="P47" s="183"/>
    </row>
    <row r="48" spans="1:16" s="21" customFormat="1" ht="12.75" customHeight="1" x14ac:dyDescent="0.2">
      <c r="A48" s="180"/>
      <c r="B48" s="38"/>
      <c r="C48" s="181"/>
      <c r="D48" s="148" t="s">
        <v>123</v>
      </c>
      <c r="E48" s="746" t="str">
        <f>Translations!$B$115</f>
        <v>Țara:</v>
      </c>
      <c r="F48" s="746"/>
      <c r="G48" s="746"/>
      <c r="H48" s="747"/>
      <c r="I48" s="770"/>
      <c r="J48" s="771"/>
      <c r="K48" s="771"/>
      <c r="L48" s="772"/>
      <c r="M48" s="182"/>
      <c r="N48" s="182"/>
      <c r="O48" s="38"/>
      <c r="P48" s="183"/>
    </row>
    <row r="49" spans="1:16" s="21" customFormat="1" ht="4.9000000000000004" customHeight="1" x14ac:dyDescent="0.2">
      <c r="A49" s="188"/>
      <c r="B49" s="38"/>
      <c r="C49" s="189"/>
      <c r="D49" s="190"/>
      <c r="E49" s="141"/>
      <c r="F49" s="191"/>
      <c r="G49" s="150"/>
      <c r="H49" s="192"/>
      <c r="I49" s="192"/>
      <c r="J49" s="192"/>
      <c r="K49" s="192"/>
      <c r="L49" s="192"/>
      <c r="M49" s="192"/>
      <c r="N49" s="192"/>
      <c r="O49" s="38"/>
      <c r="P49" s="183"/>
    </row>
    <row r="50" spans="1:16" s="21" customFormat="1" ht="12.75" customHeight="1" x14ac:dyDescent="0.2">
      <c r="A50" s="180"/>
      <c r="B50" s="38"/>
      <c r="C50" s="181"/>
      <c r="D50" s="181"/>
      <c r="E50" s="749" t="str">
        <f>Translations!$B$116</f>
        <v>Includeți orice orientări specifice ale statului membru privind coordonatele.</v>
      </c>
      <c r="F50" s="750"/>
      <c r="G50" s="750"/>
      <c r="H50" s="750"/>
      <c r="I50" s="750"/>
      <c r="J50" s="750"/>
      <c r="K50" s="750"/>
      <c r="L50" s="750"/>
      <c r="M50" s="750"/>
      <c r="N50" s="750"/>
      <c r="O50" s="38"/>
      <c r="P50" s="183"/>
    </row>
    <row r="51" spans="1:16" s="21" customFormat="1" ht="12.75" customHeight="1" x14ac:dyDescent="0.2">
      <c r="A51" s="180"/>
      <c r="B51" s="38"/>
      <c r="C51" s="181"/>
      <c r="D51" s="181"/>
      <c r="E51" s="182"/>
      <c r="F51" s="182"/>
      <c r="G51" s="182"/>
      <c r="H51" s="182"/>
      <c r="I51" s="182"/>
      <c r="J51" s="182"/>
      <c r="K51" s="182"/>
      <c r="L51" s="182"/>
      <c r="M51" s="182"/>
      <c r="N51" s="182"/>
      <c r="O51" s="38"/>
      <c r="P51" s="183"/>
    </row>
    <row r="52" spans="1:16" ht="15" x14ac:dyDescent="0.2">
      <c r="C52" s="554">
        <v>4</v>
      </c>
      <c r="D52" s="758" t="str">
        <f>Translations!$B$117</f>
        <v xml:space="preserve">Date de contact </v>
      </c>
      <c r="E52" s="758"/>
      <c r="F52" s="758"/>
      <c r="G52" s="758"/>
      <c r="H52" s="758"/>
      <c r="I52" s="758"/>
      <c r="J52" s="758"/>
      <c r="K52" s="758"/>
      <c r="L52" s="758"/>
      <c r="M52" s="758"/>
      <c r="N52" s="758"/>
    </row>
    <row r="53" spans="1:16" s="21" customFormat="1" ht="5.0999999999999996" customHeight="1" x14ac:dyDescent="0.2">
      <c r="A53" s="180"/>
      <c r="B53" s="38"/>
      <c r="C53" s="181"/>
      <c r="D53" s="181"/>
      <c r="E53" s="182"/>
      <c r="F53" s="182"/>
      <c r="G53" s="182"/>
      <c r="H53" s="182"/>
      <c r="I53" s="182"/>
      <c r="J53" s="182"/>
      <c r="K53" s="182"/>
      <c r="L53" s="182"/>
      <c r="M53" s="182"/>
      <c r="N53" s="182"/>
      <c r="O53" s="38"/>
      <c r="P53" s="183"/>
    </row>
    <row r="54" spans="1:16" s="21" customFormat="1" ht="12.75" customHeight="1" x14ac:dyDescent="0.2">
      <c r="A54" s="180"/>
      <c r="B54" s="38"/>
      <c r="C54" s="181"/>
      <c r="D54" s="181"/>
      <c r="E54" s="774" t="str">
        <f>Translations!$B$118</f>
        <v>Cine este persoana de contact în ceea ce privește planul metodologic de monitorizare?</v>
      </c>
      <c r="F54" s="774"/>
      <c r="G54" s="774"/>
      <c r="H54" s="774"/>
      <c r="I54" s="774"/>
      <c r="J54" s="774"/>
      <c r="K54" s="774"/>
      <c r="L54" s="774"/>
      <c r="M54" s="182"/>
      <c r="N54" s="182"/>
      <c r="O54" s="38"/>
      <c r="P54" s="183"/>
    </row>
    <row r="55" spans="1:16" s="21" customFormat="1" ht="24.75" customHeight="1" x14ac:dyDescent="0.2">
      <c r="A55" s="180"/>
      <c r="B55" s="38"/>
      <c r="C55" s="181"/>
      <c r="D55" s="151"/>
      <c r="E55" s="753" t="str">
        <f>Translations!$B$119</f>
        <v xml:space="preserve">Este necesar să existe o persoană care poate fi contactată direct pentru orice întrebare legată de planul metodologic de monitorizare. Persoanele nominalizate ar trebui să aibă autoritatea de a acționa în numele operatorului. </v>
      </c>
      <c r="F55" s="753"/>
      <c r="G55" s="753"/>
      <c r="H55" s="753"/>
      <c r="I55" s="753"/>
      <c r="J55" s="753"/>
      <c r="K55" s="753"/>
      <c r="L55" s="753"/>
      <c r="M55" s="182"/>
      <c r="N55" s="182"/>
      <c r="O55" s="38"/>
      <c r="P55" s="183"/>
    </row>
    <row r="56" spans="1:16" s="21" customFormat="1" ht="4.9000000000000004" customHeight="1" x14ac:dyDescent="0.2">
      <c r="A56" s="180"/>
      <c r="B56" s="38"/>
      <c r="C56" s="181"/>
      <c r="D56" s="555"/>
      <c r="E56" s="152"/>
      <c r="F56" s="555"/>
      <c r="G56" s="555"/>
      <c r="H56" s="182"/>
      <c r="I56" s="17"/>
      <c r="J56" s="182"/>
      <c r="K56" s="182"/>
      <c r="L56" s="182"/>
      <c r="M56" s="182"/>
      <c r="N56" s="182"/>
      <c r="O56" s="38"/>
      <c r="P56" s="183"/>
    </row>
    <row r="57" spans="1:16" s="21" customFormat="1" ht="12.75" customHeight="1" x14ac:dyDescent="0.2">
      <c r="A57" s="180"/>
      <c r="B57" s="38"/>
      <c r="C57" s="181"/>
      <c r="D57" s="555" t="s">
        <v>112</v>
      </c>
      <c r="E57" s="555" t="str">
        <f>Translations!$B$120</f>
        <v>Persoana principală de contact:</v>
      </c>
      <c r="F57" s="555"/>
      <c r="G57" s="17" t="str">
        <f>Translations!$B$121</f>
        <v>Titlu:</v>
      </c>
      <c r="H57" s="182"/>
      <c r="I57" s="756"/>
      <c r="J57" s="756"/>
      <c r="K57" s="756"/>
      <c r="L57" s="757"/>
      <c r="M57" s="152"/>
      <c r="N57" s="182"/>
      <c r="O57" s="38"/>
      <c r="P57" s="183"/>
    </row>
    <row r="58" spans="1:16" s="21" customFormat="1" ht="12.75" customHeight="1" x14ac:dyDescent="0.2">
      <c r="A58" s="180"/>
      <c r="B58" s="38"/>
      <c r="C58" s="181"/>
      <c r="D58" s="181"/>
      <c r="E58" s="182"/>
      <c r="F58" s="182"/>
      <c r="G58" s="17" t="str">
        <f>Translations!$B$122</f>
        <v>Prenume:</v>
      </c>
      <c r="H58" s="182"/>
      <c r="I58" s="756"/>
      <c r="J58" s="756"/>
      <c r="K58" s="756"/>
      <c r="L58" s="757"/>
      <c r="M58" s="182"/>
      <c r="N58" s="182"/>
      <c r="O58" s="38"/>
      <c r="P58" s="183"/>
    </row>
    <row r="59" spans="1:16" s="21" customFormat="1" ht="12.75" customHeight="1" x14ac:dyDescent="0.2">
      <c r="A59" s="180"/>
      <c r="B59" s="38"/>
      <c r="C59" s="181"/>
      <c r="D59" s="181"/>
      <c r="E59" s="182"/>
      <c r="F59" s="182"/>
      <c r="G59" s="17" t="str">
        <f>Translations!$B$123</f>
        <v>Nume de familie:</v>
      </c>
      <c r="H59" s="182"/>
      <c r="I59" s="756"/>
      <c r="J59" s="756"/>
      <c r="K59" s="756"/>
      <c r="L59" s="757"/>
      <c r="M59" s="182"/>
      <c r="N59" s="182"/>
      <c r="O59" s="38"/>
      <c r="P59" s="183"/>
    </row>
    <row r="60" spans="1:16" s="21" customFormat="1" ht="12.75" customHeight="1" x14ac:dyDescent="0.2">
      <c r="A60" s="180"/>
      <c r="B60" s="38"/>
      <c r="C60" s="181"/>
      <c r="D60" s="181"/>
      <c r="E60" s="182"/>
      <c r="F60" s="182"/>
      <c r="G60" s="17" t="str">
        <f>Translations!$B$124</f>
        <v>Funcția ocupată:</v>
      </c>
      <c r="H60" s="182"/>
      <c r="I60" s="756"/>
      <c r="J60" s="756"/>
      <c r="K60" s="756"/>
      <c r="L60" s="757"/>
      <c r="M60" s="182"/>
      <c r="N60" s="182"/>
      <c r="O60" s="38"/>
      <c r="P60" s="183"/>
    </row>
    <row r="61" spans="1:16" s="21" customFormat="1" ht="12.75" customHeight="1" x14ac:dyDescent="0.2">
      <c r="A61" s="180"/>
      <c r="B61" s="38"/>
      <c r="C61" s="181"/>
      <c r="D61" s="181"/>
      <c r="E61" s="182"/>
      <c r="F61" s="182"/>
      <c r="G61" s="17" t="str">
        <f>Translations!$B$125</f>
        <v>Denumirea organizației (dacă este diferită de operator):</v>
      </c>
      <c r="H61" s="40"/>
      <c r="I61" s="182"/>
      <c r="J61" s="182"/>
      <c r="K61" s="182"/>
      <c r="L61" s="182"/>
      <c r="M61" s="182"/>
      <c r="N61" s="182"/>
      <c r="O61" s="38"/>
      <c r="P61" s="183"/>
    </row>
    <row r="62" spans="1:16" s="21" customFormat="1" ht="12.75" customHeight="1" x14ac:dyDescent="0.2">
      <c r="A62" s="180"/>
      <c r="B62" s="38"/>
      <c r="C62" s="181"/>
      <c r="D62" s="181"/>
      <c r="E62" s="182"/>
      <c r="F62" s="182"/>
      <c r="G62" s="17"/>
      <c r="H62" s="182"/>
      <c r="I62" s="756"/>
      <c r="J62" s="756"/>
      <c r="K62" s="756"/>
      <c r="L62" s="757"/>
      <c r="M62" s="182"/>
      <c r="N62" s="182"/>
      <c r="O62" s="38"/>
      <c r="P62" s="183"/>
    </row>
    <row r="63" spans="1:16" s="21" customFormat="1" ht="12.75" customHeight="1" x14ac:dyDescent="0.2">
      <c r="A63" s="180"/>
      <c r="B63" s="38"/>
      <c r="C63" s="181"/>
      <c r="D63" s="181"/>
      <c r="E63" s="182"/>
      <c r="F63" s="182"/>
      <c r="G63" s="17" t="str">
        <f>Translations!$B$126</f>
        <v>Numărul de telefon:</v>
      </c>
      <c r="H63" s="182"/>
      <c r="I63" s="756"/>
      <c r="J63" s="756"/>
      <c r="K63" s="756"/>
      <c r="L63" s="757"/>
      <c r="M63" s="182"/>
      <c r="N63" s="182"/>
      <c r="O63" s="38"/>
      <c r="P63" s="183"/>
    </row>
    <row r="64" spans="1:16" s="21" customFormat="1" ht="12.75" customHeight="1" x14ac:dyDescent="0.2">
      <c r="A64" s="180"/>
      <c r="B64" s="38"/>
      <c r="C64" s="181"/>
      <c r="D64" s="181"/>
      <c r="E64" s="182"/>
      <c r="F64" s="182"/>
      <c r="G64" s="17" t="str">
        <f>Translations!$B$127</f>
        <v>Adresa de e-mail:</v>
      </c>
      <c r="H64" s="182"/>
      <c r="I64" s="756"/>
      <c r="J64" s="756"/>
      <c r="K64" s="756"/>
      <c r="L64" s="757"/>
      <c r="M64" s="182"/>
      <c r="N64" s="182"/>
      <c r="O64" s="38"/>
      <c r="P64" s="183"/>
    </row>
    <row r="65" spans="1:17" s="21" customFormat="1" ht="12.75" customHeight="1" x14ac:dyDescent="0.2">
      <c r="A65" s="180"/>
      <c r="B65" s="38"/>
      <c r="C65" s="181"/>
      <c r="D65" s="181"/>
      <c r="E65" s="153"/>
      <c r="F65" s="182"/>
      <c r="G65" s="182"/>
      <c r="H65" s="182"/>
      <c r="I65" s="182"/>
      <c r="J65" s="182"/>
      <c r="K65" s="182"/>
      <c r="L65" s="182"/>
      <c r="M65" s="182"/>
      <c r="N65" s="182"/>
      <c r="O65" s="38"/>
      <c r="P65" s="183"/>
    </row>
    <row r="66" spans="1:17" s="21" customFormat="1" ht="12.75" customHeight="1" x14ac:dyDescent="0.2">
      <c r="A66" s="180"/>
      <c r="B66" s="38"/>
      <c r="C66" s="181"/>
      <c r="D66" s="555" t="s">
        <v>113</v>
      </c>
      <c r="E66" s="555" t="str">
        <f>Translations!$B$128</f>
        <v>Persoana de contact alternativă:</v>
      </c>
      <c r="F66" s="182"/>
      <c r="G66" s="17" t="str">
        <f>Translations!$B$121</f>
        <v>Titlu:</v>
      </c>
      <c r="H66" s="182"/>
      <c r="I66" s="773"/>
      <c r="J66" s="773"/>
      <c r="K66" s="773"/>
      <c r="L66" s="757"/>
      <c r="M66" s="182"/>
      <c r="N66" s="182"/>
      <c r="O66" s="38"/>
      <c r="P66" s="183"/>
    </row>
    <row r="67" spans="1:17" s="21" customFormat="1" ht="12.75" customHeight="1" x14ac:dyDescent="0.2">
      <c r="A67" s="180"/>
      <c r="B67" s="38"/>
      <c r="C67" s="181"/>
      <c r="D67" s="181"/>
      <c r="E67" s="153"/>
      <c r="F67" s="182"/>
      <c r="G67" s="17" t="str">
        <f>Translations!$B$122</f>
        <v>Prenume:</v>
      </c>
      <c r="H67" s="182"/>
      <c r="I67" s="773"/>
      <c r="J67" s="773"/>
      <c r="K67" s="773"/>
      <c r="L67" s="757"/>
      <c r="M67" s="182"/>
      <c r="N67" s="182"/>
      <c r="O67" s="38"/>
      <c r="P67" s="183"/>
    </row>
    <row r="68" spans="1:17" s="21" customFormat="1" ht="12.75" customHeight="1" x14ac:dyDescent="0.2">
      <c r="A68" s="180"/>
      <c r="B68" s="38"/>
      <c r="C68" s="181"/>
      <c r="D68" s="181"/>
      <c r="E68" s="153"/>
      <c r="F68" s="182"/>
      <c r="G68" s="17" t="str">
        <f>Translations!$B$123</f>
        <v>Nume de familie:</v>
      </c>
      <c r="H68" s="182"/>
      <c r="I68" s="773"/>
      <c r="J68" s="773"/>
      <c r="K68" s="773"/>
      <c r="L68" s="757"/>
      <c r="M68" s="182"/>
      <c r="N68" s="182"/>
      <c r="O68" s="38"/>
      <c r="P68" s="183"/>
    </row>
    <row r="69" spans="1:17" s="21" customFormat="1" ht="12.75" customHeight="1" x14ac:dyDescent="0.2">
      <c r="A69" s="180"/>
      <c r="B69" s="38"/>
      <c r="C69" s="181"/>
      <c r="D69" s="181"/>
      <c r="E69" s="153"/>
      <c r="F69" s="182"/>
      <c r="G69" s="17" t="str">
        <f>Translations!$B$124</f>
        <v>Funcția ocupată:</v>
      </c>
      <c r="H69" s="182"/>
      <c r="I69" s="773"/>
      <c r="J69" s="773"/>
      <c r="K69" s="773"/>
      <c r="L69" s="757"/>
      <c r="M69" s="182"/>
      <c r="N69" s="182"/>
      <c r="O69" s="38"/>
      <c r="P69" s="183"/>
    </row>
    <row r="70" spans="1:17" s="21" customFormat="1" ht="12.75" customHeight="1" x14ac:dyDescent="0.2">
      <c r="A70" s="180"/>
      <c r="B70" s="38"/>
      <c r="C70" s="181"/>
      <c r="D70" s="181"/>
      <c r="E70" s="153"/>
      <c r="F70" s="182"/>
      <c r="G70" s="17" t="str">
        <f>Translations!$B$125</f>
        <v>Denumirea organizației (dacă este diferită de operator):</v>
      </c>
      <c r="H70" s="40"/>
      <c r="I70" s="182"/>
      <c r="J70" s="182"/>
      <c r="K70" s="182"/>
      <c r="L70" s="182"/>
      <c r="M70" s="182"/>
      <c r="N70" s="182"/>
      <c r="O70" s="38"/>
      <c r="P70" s="183"/>
    </row>
    <row r="71" spans="1:17" s="21" customFormat="1" ht="12.75" customHeight="1" x14ac:dyDescent="0.2">
      <c r="A71" s="180"/>
      <c r="B71" s="38"/>
      <c r="C71" s="181"/>
      <c r="D71" s="181"/>
      <c r="E71" s="153"/>
      <c r="F71" s="182"/>
      <c r="G71" s="17"/>
      <c r="H71" s="182"/>
      <c r="I71" s="773"/>
      <c r="J71" s="773"/>
      <c r="K71" s="773"/>
      <c r="L71" s="757"/>
      <c r="M71" s="182"/>
      <c r="N71" s="182"/>
      <c r="O71" s="38"/>
      <c r="P71" s="183"/>
    </row>
    <row r="72" spans="1:17" s="21" customFormat="1" ht="12.75" customHeight="1" x14ac:dyDescent="0.2">
      <c r="A72" s="180"/>
      <c r="B72" s="38"/>
      <c r="C72" s="181"/>
      <c r="D72" s="181"/>
      <c r="E72" s="153"/>
      <c r="F72" s="182"/>
      <c r="G72" s="17" t="str">
        <f>Translations!$B$126</f>
        <v>Numărul de telefon:</v>
      </c>
      <c r="H72" s="182"/>
      <c r="I72" s="773"/>
      <c r="J72" s="773"/>
      <c r="K72" s="773"/>
      <c r="L72" s="757"/>
      <c r="M72" s="182"/>
      <c r="N72" s="182"/>
      <c r="O72" s="38"/>
      <c r="P72" s="183"/>
    </row>
    <row r="73" spans="1:17" s="21" customFormat="1" ht="12.75" customHeight="1" x14ac:dyDescent="0.2">
      <c r="A73" s="180"/>
      <c r="B73" s="38"/>
      <c r="C73" s="181"/>
      <c r="D73" s="181"/>
      <c r="E73" s="153"/>
      <c r="F73" s="182"/>
      <c r="G73" s="17" t="str">
        <f>Translations!$B$127</f>
        <v>Adresa de e-mail:</v>
      </c>
      <c r="H73" s="182"/>
      <c r="I73" s="773"/>
      <c r="J73" s="773"/>
      <c r="K73" s="773"/>
      <c r="L73" s="757"/>
      <c r="M73" s="182"/>
      <c r="N73" s="182"/>
      <c r="O73" s="38"/>
      <c r="P73" s="183"/>
    </row>
    <row r="74" spans="1:17" ht="12.75" customHeight="1" x14ac:dyDescent="0.2"/>
    <row r="75" spans="1:17" ht="12.75" customHeight="1" x14ac:dyDescent="0.2">
      <c r="P75" s="274"/>
    </row>
    <row r="76" spans="1:17" s="21" customFormat="1" ht="12.75" customHeight="1" x14ac:dyDescent="0.2">
      <c r="A76" s="19"/>
      <c r="B76" s="38"/>
      <c r="C76" s="38"/>
      <c r="D76" s="717" t="str">
        <f>Translations!$B$75</f>
        <v xml:space="preserve">&lt;&lt;&lt; Click aici pentru a trece la foaia următoare &gt;&gt;&gt; </v>
      </c>
      <c r="E76" s="717"/>
      <c r="F76" s="717"/>
      <c r="G76" s="717"/>
      <c r="H76" s="717"/>
      <c r="I76" s="717"/>
      <c r="J76" s="717"/>
      <c r="K76" s="717"/>
      <c r="L76" s="717"/>
      <c r="M76" s="717"/>
      <c r="N76" s="717"/>
      <c r="O76" s="20"/>
      <c r="P76" s="19"/>
      <c r="Q76" s="273"/>
    </row>
    <row r="77" spans="1:17" s="21" customFormat="1" ht="12.75" customHeight="1" x14ac:dyDescent="0.2">
      <c r="A77" s="19"/>
      <c r="B77" s="38"/>
      <c r="C77" s="38"/>
      <c r="D77" s="38"/>
      <c r="E77" s="38"/>
      <c r="F77" s="38"/>
      <c r="G77" s="38"/>
      <c r="H77" s="38"/>
      <c r="I77" s="38"/>
      <c r="J77" s="38"/>
      <c r="K77" s="38"/>
      <c r="L77" s="38"/>
      <c r="M77" s="38"/>
      <c r="N77" s="38"/>
      <c r="O77" s="38"/>
      <c r="P77" s="19"/>
      <c r="Q77" s="273"/>
    </row>
    <row r="78" spans="1:17" s="21" customFormat="1" ht="12.75" hidden="1" x14ac:dyDescent="0.25">
      <c r="A78" s="24" t="s">
        <v>397</v>
      </c>
      <c r="B78" s="24" t="s">
        <v>426</v>
      </c>
      <c r="C78" s="24" t="s">
        <v>426</v>
      </c>
      <c r="D78" s="24" t="s">
        <v>426</v>
      </c>
      <c r="E78" s="24" t="s">
        <v>426</v>
      </c>
      <c r="F78" s="24" t="s">
        <v>426</v>
      </c>
      <c r="G78" s="24" t="s">
        <v>426</v>
      </c>
      <c r="H78" s="24" t="s">
        <v>426</v>
      </c>
      <c r="I78" s="24" t="s">
        <v>426</v>
      </c>
      <c r="J78" s="24" t="s">
        <v>426</v>
      </c>
      <c r="K78" s="24" t="s">
        <v>426</v>
      </c>
      <c r="L78" s="24" t="s">
        <v>426</v>
      </c>
      <c r="M78" s="24" t="s">
        <v>426</v>
      </c>
      <c r="N78" s="24" t="s">
        <v>426</v>
      </c>
      <c r="O78" s="24" t="s">
        <v>426</v>
      </c>
      <c r="P78" s="19"/>
    </row>
    <row r="79" spans="1:17" s="21" customFormat="1" hidden="1" x14ac:dyDescent="0.2">
      <c r="A79" s="24" t="s">
        <v>397</v>
      </c>
      <c r="B79" s="38"/>
      <c r="C79" s="38"/>
      <c r="D79" s="38"/>
      <c r="E79" s="38"/>
      <c r="F79" s="38"/>
      <c r="G79" s="38"/>
      <c r="H79" s="38"/>
      <c r="I79" s="38"/>
      <c r="J79" s="38"/>
      <c r="K79" s="38"/>
      <c r="L79" s="38"/>
      <c r="M79" s="38"/>
      <c r="N79" s="38"/>
      <c r="O79" s="38"/>
      <c r="P79" s="19"/>
      <c r="Q79" s="273"/>
    </row>
  </sheetData>
  <sheetProtection sheet="1" objects="1" scenarios="1" formatCells="0" formatColumns="0" formatRows="0"/>
  <mergeCells count="75">
    <mergeCell ref="I71:L71"/>
    <mergeCell ref="I72:L72"/>
    <mergeCell ref="I73:L73"/>
    <mergeCell ref="I58:L58"/>
    <mergeCell ref="I59:L59"/>
    <mergeCell ref="I60:L60"/>
    <mergeCell ref="I62:L62"/>
    <mergeCell ref="I63:L63"/>
    <mergeCell ref="I64:L64"/>
    <mergeCell ref="I66:L66"/>
    <mergeCell ref="I67:L67"/>
    <mergeCell ref="I68:L68"/>
    <mergeCell ref="E45:H45"/>
    <mergeCell ref="E46:H46"/>
    <mergeCell ref="E47:H47"/>
    <mergeCell ref="E48:H48"/>
    <mergeCell ref="I69:L69"/>
    <mergeCell ref="I48:L48"/>
    <mergeCell ref="E50:N50"/>
    <mergeCell ref="D52:N52"/>
    <mergeCell ref="E54:L54"/>
    <mergeCell ref="E55:L55"/>
    <mergeCell ref="I43:L43"/>
    <mergeCell ref="I44:L44"/>
    <mergeCell ref="I45:L45"/>
    <mergeCell ref="I46:L46"/>
    <mergeCell ref="I47:L47"/>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8:N8"/>
    <mergeCell ref="D10:N10"/>
    <mergeCell ref="D6:N6"/>
    <mergeCell ref="I26:L26"/>
    <mergeCell ref="E26:H26"/>
    <mergeCell ref="D18:N18"/>
    <mergeCell ref="D13:M13"/>
    <mergeCell ref="D14:M14"/>
    <mergeCell ref="D15:M15"/>
    <mergeCell ref="E20:H20"/>
    <mergeCell ref="I20:L20"/>
    <mergeCell ref="D28:N28"/>
    <mergeCell ref="I22:L22"/>
    <mergeCell ref="I24:J24"/>
    <mergeCell ref="K24:L24"/>
    <mergeCell ref="E22:H22"/>
    <mergeCell ref="E24:H24"/>
    <mergeCell ref="D76:N76"/>
    <mergeCell ref="E34:H34"/>
    <mergeCell ref="E32:H32"/>
    <mergeCell ref="E33:H33"/>
    <mergeCell ref="I32:L32"/>
    <mergeCell ref="I33:L33"/>
    <mergeCell ref="I34:L34"/>
    <mergeCell ref="E39:N39"/>
    <mergeCell ref="E41:J41"/>
    <mergeCell ref="E35:L35"/>
    <mergeCell ref="E43:H43"/>
    <mergeCell ref="E44:H44"/>
    <mergeCell ref="I37:L37"/>
    <mergeCell ref="E36:L36"/>
    <mergeCell ref="E37:G37"/>
    <mergeCell ref="I57:L57"/>
  </mergeCells>
  <dataValidations disablePrompts="1" count="2">
    <dataValidation type="list" allowBlank="1" showInputMessage="1" showErrorMessage="1" sqref="I48:L48 I22:L22">
      <formula1>EUconst_MSlist</formula1>
    </dataValidation>
    <dataValidation type="list" allowBlank="1" showInputMessage="1" showErrorMessage="1" sqref="D15">
      <formula1>EUconst_ConfirmAllowUseOfData</formula1>
    </dataValidation>
  </dataValidations>
  <hyperlinks>
    <hyperlink ref="G2:H2" location="JUMP_TOC_Home" display="Table of contents"/>
    <hyperlink ref="E3:F3" location="JUMP_B_I" display="JUMP_B_I"/>
    <hyperlink ref="I2:J2" location="JUMP_A_Top" display="Previous sheet"/>
    <hyperlink ref="E4:F4" location="JUMP_F_Bottom" display="End of sheet"/>
    <hyperlink ref="K2:L2" location="JUMP_C_I" display="JUMP_C_I"/>
    <hyperlink ref="D76:N76"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9"/>
  </sheetPr>
  <dimension ref="A1:Z147"/>
  <sheetViews>
    <sheetView zoomScaleNormal="100" workbookViewId="0">
      <pane ySplit="4" topLeftCell="A95" activePane="bottomLeft" state="frozen"/>
      <selection pane="bottomLeft" activeCell="B2" sqref="B2:D4"/>
    </sheetView>
  </sheetViews>
  <sheetFormatPr defaultColWidth="11.42578125" defaultRowHeight="14.25" x14ac:dyDescent="0.2"/>
  <cols>
    <col min="1" max="1" width="5.7109375" style="183" hidden="1" customWidth="1"/>
    <col min="2" max="4" width="5.7109375" style="38" customWidth="1"/>
    <col min="5" max="14" width="12.7109375" style="38" customWidth="1"/>
    <col min="15" max="15" width="5.7109375" style="38" customWidth="1"/>
    <col min="16" max="19" width="11.42578125" style="183" hidden="1" customWidth="1"/>
    <col min="20" max="16384" width="11.42578125" style="273"/>
  </cols>
  <sheetData>
    <row r="1" spans="1:24" ht="15" hidden="1" thickBot="1" x14ac:dyDescent="0.25">
      <c r="A1" s="183" t="s">
        <v>397</v>
      </c>
      <c r="B1" s="19"/>
      <c r="C1" s="19"/>
      <c r="D1" s="19"/>
      <c r="E1" s="19"/>
      <c r="F1" s="19"/>
      <c r="G1" s="19"/>
      <c r="H1" s="19"/>
      <c r="I1" s="19"/>
      <c r="J1" s="19"/>
      <c r="K1" s="19"/>
      <c r="L1" s="19"/>
      <c r="M1" s="19"/>
      <c r="N1" s="19"/>
      <c r="O1" s="19"/>
      <c r="P1" s="183" t="s">
        <v>397</v>
      </c>
      <c r="Q1" s="183" t="s">
        <v>397</v>
      </c>
      <c r="R1" s="183" t="s">
        <v>397</v>
      </c>
      <c r="S1" s="183" t="s">
        <v>397</v>
      </c>
    </row>
    <row r="2" spans="1:24" ht="15" thickBot="1" x14ac:dyDescent="0.25">
      <c r="A2" s="19"/>
      <c r="B2" s="726" t="str">
        <f>Translations!$B$129</f>
        <v>C. 
InstDescription</v>
      </c>
      <c r="C2" s="727"/>
      <c r="D2" s="728"/>
      <c r="E2" s="332" t="str">
        <f>Translations!$B$2</f>
        <v>Zona de navigare:</v>
      </c>
      <c r="F2" s="333"/>
      <c r="G2" s="735" t="str">
        <f>Translations!$B$18</f>
        <v>Cuprins</v>
      </c>
      <c r="H2" s="649"/>
      <c r="I2" s="649" t="str">
        <f>Translations!$B$19</f>
        <v>Foaia precedentă</v>
      </c>
      <c r="J2" s="649"/>
      <c r="K2" s="649" t="str">
        <f>Translations!$B$3</f>
        <v>Foaia următoare</v>
      </c>
      <c r="L2" s="649"/>
      <c r="M2" s="649"/>
      <c r="N2" s="649"/>
      <c r="O2" s="20"/>
      <c r="P2" s="42"/>
      <c r="Q2" s="42"/>
      <c r="R2" s="42"/>
      <c r="S2" s="42"/>
    </row>
    <row r="3" spans="1:24" ht="15" thickBot="1" x14ac:dyDescent="0.25">
      <c r="A3" s="19"/>
      <c r="B3" s="729"/>
      <c r="C3" s="730"/>
      <c r="D3" s="731"/>
      <c r="E3" s="649" t="str">
        <f>Translations!$B$4</f>
        <v>Începutul foii</v>
      </c>
      <c r="F3" s="739"/>
      <c r="G3" s="808" t="str">
        <f>Translations!$B$130</f>
        <v>Lista subinstalațiilor</v>
      </c>
      <c r="H3" s="809"/>
      <c r="I3" s="809" t="str">
        <f>Translations!$B$131</f>
        <v>Descriere</v>
      </c>
      <c r="J3" s="809"/>
      <c r="K3" s="809" t="str">
        <f>Translations!$B$132</f>
        <v>Conexiuni tehnice</v>
      </c>
      <c r="L3" s="809"/>
      <c r="M3" s="810"/>
      <c r="N3" s="810"/>
      <c r="O3" s="20"/>
    </row>
    <row r="4" spans="1:24" ht="15" thickBot="1" x14ac:dyDescent="0.25">
      <c r="A4" s="19"/>
      <c r="B4" s="732"/>
      <c r="C4" s="733"/>
      <c r="D4" s="734"/>
      <c r="E4" s="649" t="str">
        <f>Translations!$B$5</f>
        <v>Sfârșitul foii</v>
      </c>
      <c r="F4" s="649"/>
      <c r="G4" s="811"/>
      <c r="H4" s="812"/>
      <c r="I4" s="812"/>
      <c r="J4" s="812"/>
      <c r="K4" s="812"/>
      <c r="L4" s="812"/>
      <c r="M4" s="813"/>
      <c r="N4" s="812"/>
      <c r="O4" s="20"/>
    </row>
    <row r="5" spans="1:24" ht="12.75" customHeight="1" x14ac:dyDescent="0.2">
      <c r="A5" s="19"/>
      <c r="O5" s="20"/>
    </row>
    <row r="6" spans="1:24" ht="18" x14ac:dyDescent="0.2">
      <c r="C6" s="2" t="s">
        <v>343</v>
      </c>
      <c r="D6" s="743" t="str">
        <f>Translations!$B$133</f>
        <v>DESCRIEREA INSTALAȚIEI</v>
      </c>
      <c r="E6" s="743"/>
      <c r="F6" s="743"/>
      <c r="G6" s="743"/>
      <c r="H6" s="743"/>
      <c r="I6" s="743"/>
      <c r="J6" s="743"/>
      <c r="K6" s="743"/>
      <c r="L6" s="743"/>
      <c r="M6" s="743"/>
      <c r="N6" s="743"/>
      <c r="P6" s="274"/>
      <c r="Q6" s="274"/>
      <c r="R6" s="274"/>
      <c r="S6" s="274"/>
    </row>
    <row r="7" spans="1:24" ht="12.75" customHeight="1" x14ac:dyDescent="0.2"/>
    <row r="8" spans="1:24" ht="16.5" customHeight="1" x14ac:dyDescent="0.2">
      <c r="C8" s="271" t="s">
        <v>110</v>
      </c>
      <c r="D8" s="784" t="str">
        <f>Translations!$B$130</f>
        <v>Lista subinstalațiilor</v>
      </c>
      <c r="E8" s="784"/>
      <c r="F8" s="784"/>
      <c r="G8" s="784"/>
      <c r="H8" s="784"/>
      <c r="I8" s="784"/>
      <c r="J8" s="784"/>
      <c r="K8" s="784"/>
      <c r="L8" s="784"/>
      <c r="M8" s="784"/>
      <c r="N8" s="784"/>
      <c r="P8" s="274"/>
      <c r="Q8" s="274"/>
      <c r="R8" s="274"/>
      <c r="S8" s="274"/>
    </row>
    <row r="9" spans="1:24" ht="12.75" customHeight="1" x14ac:dyDescent="0.2"/>
    <row r="10" spans="1:24" ht="15" customHeight="1" x14ac:dyDescent="0.2">
      <c r="C10" s="155">
        <v>1</v>
      </c>
      <c r="D10" s="758" t="str">
        <f>Translations!$B$134</f>
        <v>Subinstalații cu referință pentru produse</v>
      </c>
      <c r="E10" s="758"/>
      <c r="F10" s="758"/>
      <c r="G10" s="758"/>
      <c r="H10" s="758"/>
      <c r="I10" s="758"/>
      <c r="J10" s="758"/>
      <c r="K10" s="758"/>
      <c r="L10" s="758"/>
      <c r="M10" s="758"/>
      <c r="N10" s="758"/>
    </row>
    <row r="11" spans="1:24" ht="5.0999999999999996" customHeight="1" x14ac:dyDescent="0.2">
      <c r="D11" s="796"/>
      <c r="E11" s="796"/>
      <c r="F11" s="796"/>
      <c r="G11" s="796"/>
      <c r="H11" s="796"/>
      <c r="I11" s="796"/>
      <c r="J11" s="796"/>
      <c r="K11" s="796"/>
      <c r="L11" s="796"/>
      <c r="M11" s="796"/>
      <c r="N11" s="796"/>
    </row>
    <row r="12" spans="1:24" s="21" customFormat="1" ht="12.75" customHeight="1" x14ac:dyDescent="0.2">
      <c r="A12" s="24"/>
      <c r="B12" s="38"/>
      <c r="C12" s="38"/>
      <c r="D12" s="40"/>
      <c r="E12" s="806" t="str">
        <f>Translations!$B$135</f>
        <v>Pentru fiecare tip de produs, poate fi aleasă o singură subinstalație. Produsele similare care fac obiectul aceleiași referințe pentru produse, în anexa I la FAR, sunt grupate.</v>
      </c>
      <c r="F12" s="807"/>
      <c r="G12" s="807"/>
      <c r="H12" s="807"/>
      <c r="I12" s="807"/>
      <c r="J12" s="807"/>
      <c r="K12" s="807"/>
      <c r="L12" s="807"/>
      <c r="M12" s="807"/>
      <c r="N12" s="807"/>
      <c r="O12" s="38"/>
      <c r="P12" s="19"/>
      <c r="Q12" s="19"/>
      <c r="R12" s="19"/>
      <c r="S12" s="19"/>
      <c r="T12" s="273"/>
      <c r="U12" s="273"/>
      <c r="V12" s="273"/>
      <c r="W12" s="273"/>
      <c r="X12" s="273"/>
    </row>
    <row r="13" spans="1:24" s="21" customFormat="1" ht="12.75" customHeight="1" x14ac:dyDescent="0.2">
      <c r="A13" s="24"/>
      <c r="B13" s="38"/>
      <c r="C13" s="38"/>
      <c r="D13" s="40"/>
      <c r="E13" s="806" t="str">
        <f>Translations!$B$811</f>
        <v>Statutul privind expunerea la un risc semnificativ de relocare a emisiilor de dioxid de carbon („CL”) se bazează pe Regulamentul (UE) 2019/708.</v>
      </c>
      <c r="F13" s="807"/>
      <c r="G13" s="807"/>
      <c r="H13" s="807"/>
      <c r="I13" s="807"/>
      <c r="J13" s="807"/>
      <c r="K13" s="807"/>
      <c r="L13" s="807"/>
      <c r="M13" s="807"/>
      <c r="N13" s="807"/>
      <c r="O13" s="38"/>
      <c r="P13" s="19"/>
      <c r="Q13" s="19"/>
      <c r="R13" s="19"/>
      <c r="S13" s="19"/>
      <c r="T13" s="273"/>
      <c r="U13" s="273"/>
      <c r="V13" s="273"/>
      <c r="W13" s="273"/>
      <c r="X13" s="273"/>
    </row>
    <row r="14" spans="1:24" s="21" customFormat="1" ht="12.75" customHeight="1" x14ac:dyDescent="0.2">
      <c r="A14" s="24"/>
      <c r="B14" s="38"/>
      <c r="C14" s="38"/>
      <c r="D14" s="40"/>
      <c r="E14" s="806" t="str">
        <f>Translations!$B$137</f>
        <v>Denumirea fiecărei subinstalații poate să apară o singură dată. În caz contrar, anumite părți din acest formular nu vor funcționa corespunzător.</v>
      </c>
      <c r="F14" s="807"/>
      <c r="G14" s="807"/>
      <c r="H14" s="807"/>
      <c r="I14" s="807"/>
      <c r="J14" s="807"/>
      <c r="K14" s="807"/>
      <c r="L14" s="807"/>
      <c r="M14" s="807"/>
      <c r="N14" s="807"/>
      <c r="O14" s="38"/>
      <c r="P14" s="19"/>
      <c r="Q14" s="19"/>
      <c r="R14" s="19"/>
      <c r="S14" s="19"/>
      <c r="T14" s="273"/>
      <c r="U14" s="273"/>
      <c r="V14" s="273"/>
      <c r="W14" s="273"/>
      <c r="X14" s="273"/>
    </row>
    <row r="15" spans="1:24" ht="12.75" customHeight="1" x14ac:dyDescent="0.2">
      <c r="E15" s="794" t="str">
        <f>Translations!$B$138</f>
        <v>Precizăm că introducerea corectă a datelor în această secțiune este esențială pentru introducerile ulterioare de date referitoare la subinstalații.</v>
      </c>
      <c r="F15" s="795"/>
      <c r="G15" s="795"/>
      <c r="H15" s="795"/>
      <c r="I15" s="795"/>
      <c r="J15" s="795"/>
      <c r="K15" s="795"/>
      <c r="L15" s="795"/>
      <c r="M15" s="795"/>
      <c r="N15" s="795"/>
    </row>
    <row r="16" spans="1:24" ht="12.75" customHeight="1" thickBot="1" x14ac:dyDescent="0.25">
      <c r="D16" s="4" t="str">
        <f>Translations!$B$139</f>
        <v>Nr.</v>
      </c>
      <c r="E16" s="797" t="str">
        <f>Translations!$B$140</f>
        <v>Tipul de produs</v>
      </c>
      <c r="F16" s="798"/>
      <c r="G16" s="798"/>
      <c r="H16" s="798"/>
      <c r="I16" s="798"/>
      <c r="J16" s="798"/>
      <c r="K16" s="799"/>
      <c r="L16" s="327" t="str">
        <f>Translations!$B$141</f>
        <v>Expusă la riscul de relocare?</v>
      </c>
      <c r="M16" s="527" t="str">
        <f>Translations!$B$812</f>
        <v>CBAM?</v>
      </c>
      <c r="P16" s="30" t="s">
        <v>214</v>
      </c>
      <c r="Q16" s="30" t="s">
        <v>215</v>
      </c>
      <c r="R16" s="30" t="str">
        <f>Translations!$B$694</f>
        <v>Unitate</v>
      </c>
      <c r="S16" s="30" t="s">
        <v>216</v>
      </c>
    </row>
    <row r="17" spans="1:24" ht="12.75" customHeight="1" x14ac:dyDescent="0.2">
      <c r="D17" s="7">
        <v>1</v>
      </c>
      <c r="E17" s="800"/>
      <c r="F17" s="801"/>
      <c r="G17" s="801"/>
      <c r="H17" s="801"/>
      <c r="I17" s="801"/>
      <c r="J17" s="801"/>
      <c r="K17" s="802"/>
      <c r="L17" s="328" t="str">
        <f t="shared" ref="L17:L26" si="0">IF(P17=Euconst_NA,Euconst_NA,INDEX(EUconst_BMlistCLstatus,MATCH(E17,EUconst_BMlistNames,0)))</f>
        <v>N.A.</v>
      </c>
      <c r="M17" s="541" t="str">
        <f>IF(P17=Euconst_NA,Euconst_NA,INDEX(EUconst_BMlistCBAMstatus,MATCH(E17,EUconst_BMlistNames,0)))</f>
        <v>N.A.</v>
      </c>
      <c r="P17" s="31" t="str">
        <f t="shared" ref="P17:P26" si="1">IF(ISBLANK($E17),Euconst_NA,INDEX(EUconst_BMlistMainNumberOfBM,MATCH($E17,EUconst_BMlistNames,0)))</f>
        <v>N.A.</v>
      </c>
      <c r="Q17" s="32" t="str">
        <f>IF(ISNUMBER(P17),COUNT(P17:P$17),"")</f>
        <v/>
      </c>
      <c r="R17" s="31" t="str">
        <f t="shared" ref="R17:R26" si="2">IF(P17=Euconst_NA,EUconst_Tons,INDEX(EUconst_BMlistUnits,P17))</f>
        <v>tone</v>
      </c>
      <c r="S17" s="32" t="str">
        <f t="shared" ref="S17:S26" si="3">IF(ISBLANK(E17),"",COUNTIF($E$17:$E$26,E17))</f>
        <v/>
      </c>
    </row>
    <row r="18" spans="1:24" ht="12.75" customHeight="1" x14ac:dyDescent="0.2">
      <c r="D18" s="6">
        <v>2</v>
      </c>
      <c r="E18" s="803"/>
      <c r="F18" s="804"/>
      <c r="G18" s="804"/>
      <c r="H18" s="804"/>
      <c r="I18" s="804"/>
      <c r="J18" s="804"/>
      <c r="K18" s="805"/>
      <c r="L18" s="329" t="str">
        <f t="shared" si="0"/>
        <v>N.A.</v>
      </c>
      <c r="M18" s="542" t="str">
        <f t="shared" ref="M18:M26" si="4">IF(P18=Euconst_NA,Euconst_NA,INDEX(EUconst_BMlistCBAMstatus,MATCH(E18,EUconst_BMlistNames,0)))</f>
        <v>N.A.</v>
      </c>
      <c r="P18" s="31" t="str">
        <f t="shared" si="1"/>
        <v>N.A.</v>
      </c>
      <c r="Q18" s="33" t="str">
        <f>IF(ISNUMBER(P18),COUNT(P$17:P18),"")</f>
        <v/>
      </c>
      <c r="R18" s="31" t="str">
        <f t="shared" si="2"/>
        <v>tone</v>
      </c>
      <c r="S18" s="33" t="str">
        <f t="shared" si="3"/>
        <v/>
      </c>
    </row>
    <row r="19" spans="1:24" ht="12.75" customHeight="1" x14ac:dyDescent="0.2">
      <c r="D19" s="6">
        <v>3</v>
      </c>
      <c r="E19" s="803"/>
      <c r="F19" s="804"/>
      <c r="G19" s="804"/>
      <c r="H19" s="804"/>
      <c r="I19" s="804"/>
      <c r="J19" s="804"/>
      <c r="K19" s="805"/>
      <c r="L19" s="329" t="str">
        <f t="shared" si="0"/>
        <v>N.A.</v>
      </c>
      <c r="M19" s="542" t="str">
        <f t="shared" si="4"/>
        <v>N.A.</v>
      </c>
      <c r="P19" s="31" t="str">
        <f t="shared" si="1"/>
        <v>N.A.</v>
      </c>
      <c r="Q19" s="33" t="str">
        <f>IF(ISNUMBER(P19),COUNT(P$17:P19),"")</f>
        <v/>
      </c>
      <c r="R19" s="31" t="str">
        <f t="shared" si="2"/>
        <v>tone</v>
      </c>
      <c r="S19" s="33" t="str">
        <f t="shared" si="3"/>
        <v/>
      </c>
    </row>
    <row r="20" spans="1:24" ht="12.75" customHeight="1" x14ac:dyDescent="0.2">
      <c r="D20" s="6">
        <v>4</v>
      </c>
      <c r="E20" s="803"/>
      <c r="F20" s="804"/>
      <c r="G20" s="804"/>
      <c r="H20" s="804"/>
      <c r="I20" s="804"/>
      <c r="J20" s="804"/>
      <c r="K20" s="805"/>
      <c r="L20" s="329" t="str">
        <f t="shared" si="0"/>
        <v>N.A.</v>
      </c>
      <c r="M20" s="542" t="str">
        <f t="shared" si="4"/>
        <v>N.A.</v>
      </c>
      <c r="P20" s="31" t="str">
        <f t="shared" si="1"/>
        <v>N.A.</v>
      </c>
      <c r="Q20" s="33" t="str">
        <f>IF(ISNUMBER(P20),COUNT(P$17:P20),"")</f>
        <v/>
      </c>
      <c r="R20" s="31" t="str">
        <f t="shared" si="2"/>
        <v>tone</v>
      </c>
      <c r="S20" s="33" t="str">
        <f t="shared" si="3"/>
        <v/>
      </c>
    </row>
    <row r="21" spans="1:24" ht="12.75" customHeight="1" x14ac:dyDescent="0.2">
      <c r="D21" s="6">
        <v>5</v>
      </c>
      <c r="E21" s="803"/>
      <c r="F21" s="804"/>
      <c r="G21" s="804"/>
      <c r="H21" s="804"/>
      <c r="I21" s="804"/>
      <c r="J21" s="804"/>
      <c r="K21" s="805"/>
      <c r="L21" s="329" t="str">
        <f t="shared" si="0"/>
        <v>N.A.</v>
      </c>
      <c r="M21" s="542" t="str">
        <f t="shared" si="4"/>
        <v>N.A.</v>
      </c>
      <c r="P21" s="31" t="str">
        <f t="shared" si="1"/>
        <v>N.A.</v>
      </c>
      <c r="Q21" s="33" t="str">
        <f>IF(ISNUMBER(P21),COUNT(P$17:P21),"")</f>
        <v/>
      </c>
      <c r="R21" s="31" t="str">
        <f t="shared" si="2"/>
        <v>tone</v>
      </c>
      <c r="S21" s="33" t="str">
        <f t="shared" si="3"/>
        <v/>
      </c>
    </row>
    <row r="22" spans="1:24" ht="12.75" customHeight="1" x14ac:dyDescent="0.2">
      <c r="D22" s="6">
        <v>6</v>
      </c>
      <c r="E22" s="803"/>
      <c r="F22" s="804"/>
      <c r="G22" s="804"/>
      <c r="H22" s="804"/>
      <c r="I22" s="804"/>
      <c r="J22" s="804"/>
      <c r="K22" s="805"/>
      <c r="L22" s="329" t="str">
        <f t="shared" si="0"/>
        <v>N.A.</v>
      </c>
      <c r="M22" s="542" t="str">
        <f t="shared" si="4"/>
        <v>N.A.</v>
      </c>
      <c r="P22" s="31" t="str">
        <f t="shared" si="1"/>
        <v>N.A.</v>
      </c>
      <c r="Q22" s="33" t="str">
        <f>IF(ISNUMBER(P22),COUNT(P$17:P22),"")</f>
        <v/>
      </c>
      <c r="R22" s="31" t="str">
        <f t="shared" si="2"/>
        <v>tone</v>
      </c>
      <c r="S22" s="33" t="str">
        <f t="shared" si="3"/>
        <v/>
      </c>
    </row>
    <row r="23" spans="1:24" ht="12.75" customHeight="1" x14ac:dyDescent="0.2">
      <c r="D23" s="6">
        <v>7</v>
      </c>
      <c r="E23" s="803"/>
      <c r="F23" s="804"/>
      <c r="G23" s="804"/>
      <c r="H23" s="804"/>
      <c r="I23" s="804"/>
      <c r="J23" s="804"/>
      <c r="K23" s="805"/>
      <c r="L23" s="329" t="str">
        <f t="shared" si="0"/>
        <v>N.A.</v>
      </c>
      <c r="M23" s="542" t="str">
        <f t="shared" si="4"/>
        <v>N.A.</v>
      </c>
      <c r="P23" s="31" t="str">
        <f t="shared" si="1"/>
        <v>N.A.</v>
      </c>
      <c r="Q23" s="33" t="str">
        <f>IF(ISNUMBER(P23),COUNT(P$17:P23),"")</f>
        <v/>
      </c>
      <c r="R23" s="31" t="str">
        <f t="shared" si="2"/>
        <v>tone</v>
      </c>
      <c r="S23" s="33" t="str">
        <f t="shared" si="3"/>
        <v/>
      </c>
    </row>
    <row r="24" spans="1:24" ht="12.75" customHeight="1" x14ac:dyDescent="0.2">
      <c r="D24" s="6">
        <v>8</v>
      </c>
      <c r="E24" s="803"/>
      <c r="F24" s="804"/>
      <c r="G24" s="804"/>
      <c r="H24" s="804"/>
      <c r="I24" s="804"/>
      <c r="J24" s="804"/>
      <c r="K24" s="805"/>
      <c r="L24" s="329" t="str">
        <f t="shared" si="0"/>
        <v>N.A.</v>
      </c>
      <c r="M24" s="542" t="str">
        <f t="shared" si="4"/>
        <v>N.A.</v>
      </c>
      <c r="P24" s="31" t="str">
        <f t="shared" si="1"/>
        <v>N.A.</v>
      </c>
      <c r="Q24" s="33" t="str">
        <f>IF(ISNUMBER(P24),COUNT(P$17:P24),"")</f>
        <v/>
      </c>
      <c r="R24" s="31" t="str">
        <f t="shared" si="2"/>
        <v>tone</v>
      </c>
      <c r="S24" s="33" t="str">
        <f t="shared" si="3"/>
        <v/>
      </c>
    </row>
    <row r="25" spans="1:24" ht="12.75" customHeight="1" x14ac:dyDescent="0.2">
      <c r="D25" s="6">
        <v>9</v>
      </c>
      <c r="E25" s="803"/>
      <c r="F25" s="804"/>
      <c r="G25" s="804"/>
      <c r="H25" s="804"/>
      <c r="I25" s="804"/>
      <c r="J25" s="804"/>
      <c r="K25" s="805"/>
      <c r="L25" s="329" t="str">
        <f t="shared" si="0"/>
        <v>N.A.</v>
      </c>
      <c r="M25" s="542" t="str">
        <f t="shared" si="4"/>
        <v>N.A.</v>
      </c>
      <c r="P25" s="31" t="str">
        <f t="shared" si="1"/>
        <v>N.A.</v>
      </c>
      <c r="Q25" s="33" t="str">
        <f>IF(ISNUMBER(P25),COUNT(P$17:P25),"")</f>
        <v/>
      </c>
      <c r="R25" s="31" t="str">
        <f t="shared" si="2"/>
        <v>tone</v>
      </c>
      <c r="S25" s="33" t="str">
        <f t="shared" si="3"/>
        <v/>
      </c>
    </row>
    <row r="26" spans="1:24" ht="12.75" customHeight="1" thickBot="1" x14ac:dyDescent="0.25">
      <c r="D26" s="3">
        <v>10</v>
      </c>
      <c r="E26" s="814"/>
      <c r="F26" s="815"/>
      <c r="G26" s="815"/>
      <c r="H26" s="815"/>
      <c r="I26" s="815"/>
      <c r="J26" s="815"/>
      <c r="K26" s="816"/>
      <c r="L26" s="330" t="str">
        <f t="shared" si="0"/>
        <v>N.A.</v>
      </c>
      <c r="M26" s="543" t="str">
        <f t="shared" si="4"/>
        <v>N.A.</v>
      </c>
      <c r="P26" s="31" t="str">
        <f t="shared" si="1"/>
        <v>N.A.</v>
      </c>
      <c r="Q26" s="34" t="str">
        <f>IF(ISNUMBER(P26),COUNT(P$17:P26),"")</f>
        <v/>
      </c>
      <c r="R26" s="31" t="str">
        <f t="shared" si="2"/>
        <v>tone</v>
      </c>
      <c r="S26" s="34" t="str">
        <f t="shared" si="3"/>
        <v/>
      </c>
    </row>
    <row r="27" spans="1:24" ht="12.75" customHeight="1" x14ac:dyDescent="0.2">
      <c r="P27" s="275"/>
      <c r="Q27" s="275"/>
      <c r="R27" s="275"/>
      <c r="S27" s="275"/>
    </row>
    <row r="28" spans="1:24" ht="15" customHeight="1" x14ac:dyDescent="0.2">
      <c r="C28" s="155">
        <v>2</v>
      </c>
      <c r="D28" s="758" t="str">
        <f>Translations!$B$142</f>
        <v>Subinstalații cu abordări alternative</v>
      </c>
      <c r="E28" s="758"/>
      <c r="F28" s="758"/>
      <c r="G28" s="758"/>
      <c r="H28" s="758"/>
      <c r="I28" s="758"/>
      <c r="J28" s="758"/>
      <c r="K28" s="758"/>
      <c r="L28" s="758"/>
      <c r="M28" s="758"/>
      <c r="N28" s="758"/>
    </row>
    <row r="29" spans="1:24" ht="5.0999999999999996" customHeight="1" x14ac:dyDescent="0.2">
      <c r="D29" s="796"/>
      <c r="E29" s="796"/>
      <c r="F29" s="796"/>
      <c r="G29" s="796"/>
      <c r="H29" s="796"/>
      <c r="I29" s="796"/>
      <c r="J29" s="796"/>
      <c r="K29" s="796"/>
      <c r="L29" s="796"/>
      <c r="M29" s="796"/>
      <c r="N29" s="796"/>
    </row>
    <row r="30" spans="1:24" s="21" customFormat="1" ht="25.5" customHeight="1" x14ac:dyDescent="0.2">
      <c r="A30" s="24"/>
      <c r="B30" s="38"/>
      <c r="C30" s="38"/>
      <c r="D30" s="40"/>
      <c r="E30" s="806" t="str">
        <f>Translations!$B$813</f>
        <v>Pentru fiecare tip de abordare alternativă, pot exista maximum trei subinstalații, una expusă unui risc semnificativ de relocare a emisiilor de dioxid de carbon (departajate între cele acoperite și cele neacoperite de CBAM), celelalte neexpuse acestui risc.</v>
      </c>
      <c r="F30" s="807"/>
      <c r="G30" s="807"/>
      <c r="H30" s="807"/>
      <c r="I30" s="807"/>
      <c r="J30" s="807"/>
      <c r="K30" s="807"/>
      <c r="L30" s="807"/>
      <c r="M30" s="807"/>
      <c r="N30" s="807"/>
      <c r="O30" s="38"/>
      <c r="P30" s="183"/>
      <c r="Q30" s="183"/>
      <c r="R30" s="183"/>
      <c r="S30" s="19"/>
      <c r="T30" s="273"/>
      <c r="U30" s="273"/>
      <c r="V30" s="273"/>
      <c r="W30" s="273"/>
      <c r="X30" s="273"/>
    </row>
    <row r="31" spans="1:24" s="21" customFormat="1" ht="12.75" customHeight="1" x14ac:dyDescent="0.2">
      <c r="A31" s="24"/>
      <c r="B31" s="38"/>
      <c r="C31" s="38"/>
      <c r="D31" s="40"/>
      <c r="E31" s="806" t="str">
        <f>Translations!$B$814</f>
        <v>Prin derogare de la această regulă, pentru energia termică măsurabilă este definită o a patra subinstalație pentru termoficare.</v>
      </c>
      <c r="F31" s="807"/>
      <c r="G31" s="807"/>
      <c r="H31" s="807"/>
      <c r="I31" s="807"/>
      <c r="J31" s="807"/>
      <c r="K31" s="807"/>
      <c r="L31" s="807"/>
      <c r="M31" s="807"/>
      <c r="N31" s="807"/>
      <c r="O31" s="38"/>
      <c r="P31" s="183"/>
      <c r="Q31" s="183"/>
      <c r="R31" s="183"/>
      <c r="S31" s="19"/>
      <c r="T31" s="273"/>
      <c r="U31" s="273"/>
      <c r="V31" s="273"/>
      <c r="W31" s="273"/>
      <c r="X31" s="273"/>
    </row>
    <row r="32" spans="1:24" s="21" customFormat="1" ht="12.75" customHeight="1" x14ac:dyDescent="0.2">
      <c r="A32" s="24"/>
      <c r="B32" s="38"/>
      <c r="C32" s="38"/>
      <c r="D32" s="38"/>
      <c r="E32" s="806" t="str">
        <f>Translations!$B$815</f>
        <v>Statutul CBAM al subinstalației depinde dacă codurile NC ale mărfurilor produse sunt enumerate în anexa I la Regulamentul (UE) 2023/956.</v>
      </c>
      <c r="F32" s="807"/>
      <c r="G32" s="807"/>
      <c r="H32" s="807"/>
      <c r="I32" s="807"/>
      <c r="J32" s="807"/>
      <c r="K32" s="807"/>
      <c r="L32" s="807"/>
      <c r="M32" s="807"/>
      <c r="N32" s="807"/>
      <c r="O32" s="38"/>
      <c r="P32" s="183"/>
      <c r="Q32" s="183"/>
      <c r="R32" s="183"/>
      <c r="S32" s="19"/>
      <c r="T32" s="273"/>
      <c r="U32" s="273"/>
      <c r="V32" s="273"/>
      <c r="W32" s="273"/>
      <c r="X32" s="273"/>
    </row>
    <row r="33" spans="1:24" s="21" customFormat="1" ht="12.75" customHeight="1" x14ac:dyDescent="0.2">
      <c r="A33" s="24"/>
      <c r="B33" s="38"/>
      <c r="C33" s="38"/>
      <c r="D33" s="40"/>
      <c r="E33" s="825" t="str">
        <f>Translations!$B$145</f>
        <v>Pentru fiecare tip de subinstalație, vă rugăm să indicați dacă acest lucru este aplicabil sau nu instalației dumneavoastră. Nu lăsați niciun câmp galben necompletat.</v>
      </c>
      <c r="F33" s="826"/>
      <c r="G33" s="826"/>
      <c r="H33" s="826"/>
      <c r="I33" s="826"/>
      <c r="J33" s="826"/>
      <c r="K33" s="826"/>
      <c r="L33" s="826"/>
      <c r="M33" s="826"/>
      <c r="N33" s="826"/>
      <c r="O33" s="38"/>
      <c r="P33" s="183"/>
      <c r="Q33" s="183"/>
      <c r="R33" s="183"/>
      <c r="S33" s="19"/>
      <c r="T33" s="273"/>
      <c r="U33" s="273"/>
      <c r="V33" s="273"/>
      <c r="W33" s="273"/>
      <c r="X33" s="273"/>
    </row>
    <row r="34" spans="1:24" ht="12.75" customHeight="1" x14ac:dyDescent="0.2">
      <c r="C34" s="193"/>
      <c r="D34" s="193"/>
      <c r="E34" s="794" t="str">
        <f>Translations!$B$138</f>
        <v>Precizăm că introducerea corectă a datelor în această secțiune este esențială pentru introducerile ulterioare de date referitoare la subinstalații.</v>
      </c>
      <c r="F34" s="795"/>
      <c r="G34" s="795"/>
      <c r="H34" s="795"/>
      <c r="I34" s="795"/>
      <c r="J34" s="795"/>
      <c r="K34" s="795"/>
      <c r="L34" s="795"/>
      <c r="M34" s="795"/>
      <c r="N34" s="795"/>
      <c r="S34" s="275"/>
    </row>
    <row r="35" spans="1:24" ht="12.75" customHeight="1" thickBot="1" x14ac:dyDescent="0.25">
      <c r="C35" s="14"/>
      <c r="D35" s="8" t="str">
        <f>Translations!$B$139</f>
        <v>Nr.</v>
      </c>
      <c r="E35" s="788" t="str">
        <f>Translations!$B$148</f>
        <v>Tipul subinstalației</v>
      </c>
      <c r="F35" s="789"/>
      <c r="G35" s="789"/>
      <c r="H35" s="789"/>
      <c r="I35" s="789"/>
      <c r="J35" s="790"/>
      <c r="K35" s="28" t="str">
        <f>Translations!$B$149</f>
        <v>aplicabil?</v>
      </c>
      <c r="L35" s="558" t="str">
        <f>Translations!$B$141</f>
        <v>Expusă la riscul de relocare?</v>
      </c>
      <c r="M35" s="327" t="str">
        <f>Translations!$B$812</f>
        <v>CBAM?</v>
      </c>
      <c r="N35" s="14"/>
      <c r="P35" s="31" t="s">
        <v>214</v>
      </c>
      <c r="Q35" s="31" t="s">
        <v>215</v>
      </c>
      <c r="R35" s="31" t="str">
        <f>Translations!$B$694</f>
        <v>Unitate</v>
      </c>
      <c r="S35" s="276"/>
    </row>
    <row r="36" spans="1:24" ht="12.75" customHeight="1" x14ac:dyDescent="0.2">
      <c r="C36" s="14"/>
      <c r="D36" s="528">
        <v>11</v>
      </c>
      <c r="E36" s="791" t="str">
        <f t="shared" ref="E36:E45" si="5">INDEX(EUconst_FallBackListNames,D36-10)</f>
        <v>Subinstalație cu referință pentru energie termică (RR | non-CBAM)</v>
      </c>
      <c r="F36" s="792"/>
      <c r="G36" s="792"/>
      <c r="H36" s="792"/>
      <c r="I36" s="792"/>
      <c r="J36" s="793"/>
      <c r="K36" s="248"/>
      <c r="L36" s="324" t="b">
        <f t="shared" ref="L36:L45" si="6">INDEX(EUconst_FallBackListCLstatus,MATCH($E36,EUconst_FallBackListNames,0))</f>
        <v>1</v>
      </c>
      <c r="M36" s="324" t="b">
        <f t="shared" ref="M36:M45" si="7">INDEX(EUconst_FallBackListCBAMstatus,MATCH($E36,EUconst_FallBackListNames,0))</f>
        <v>0</v>
      </c>
      <c r="N36" s="9"/>
      <c r="P36" s="35" t="str">
        <f t="shared" ref="P36:P45" si="8">IF(ISBLANK($K36),Euconst_NA,IF($K36,INDEX(EUconst_FallBackListNumber,MATCH($E36,EUconst_FallBackListNames,0)),Euconst_NA))</f>
        <v>N.A.</v>
      </c>
      <c r="Q36" s="35" t="str">
        <f>IF(ISNUMBER(P36),COUNT(P36:P$36)+MAX($Q$17:$Q$26),"")</f>
        <v/>
      </c>
      <c r="R36" s="35" t="str">
        <f t="shared" ref="R36:R45" si="9">INDEX(EUconst_FallBackListUnits,MATCH($E36,EUconst_FallBackListNames,0))</f>
        <v>TJ</v>
      </c>
      <c r="S36" s="276"/>
    </row>
    <row r="37" spans="1:24" ht="12.75" customHeight="1" x14ac:dyDescent="0.2">
      <c r="C37" s="14"/>
      <c r="D37" s="529">
        <f t="shared" ref="D37:D44" si="10">D36+1</f>
        <v>12</v>
      </c>
      <c r="E37" s="775" t="str">
        <f t="shared" si="5"/>
        <v>Subinstalație cu referință pentru energie termică (non-RR | non-CBAM)</v>
      </c>
      <c r="F37" s="776"/>
      <c r="G37" s="776"/>
      <c r="H37" s="776"/>
      <c r="I37" s="776"/>
      <c r="J37" s="777"/>
      <c r="K37" s="249"/>
      <c r="L37" s="325" t="b">
        <f t="shared" si="6"/>
        <v>0</v>
      </c>
      <c r="M37" s="325" t="b">
        <f t="shared" si="7"/>
        <v>0</v>
      </c>
      <c r="N37" s="9"/>
      <c r="P37" s="33" t="str">
        <f t="shared" si="8"/>
        <v>N.A.</v>
      </c>
      <c r="Q37" s="33" t="str">
        <f>IF(ISNUMBER(P37),COUNT(P$36:P37)+MAX($Q$17:$Q$26),"")</f>
        <v/>
      </c>
      <c r="R37" s="33" t="str">
        <f t="shared" si="9"/>
        <v>TJ</v>
      </c>
      <c r="S37" s="276"/>
    </row>
    <row r="38" spans="1:24" ht="12.75" customHeight="1" x14ac:dyDescent="0.2">
      <c r="C38" s="14"/>
      <c r="D38" s="529">
        <f t="shared" si="10"/>
        <v>13</v>
      </c>
      <c r="E38" s="775" t="str">
        <f>INDEX(EUconst_FallBackListNames,D38-10)</f>
        <v>Subinstalație cu referință pentru energie termică (RR | CBAM)</v>
      </c>
      <c r="F38" s="776"/>
      <c r="G38" s="776"/>
      <c r="H38" s="776"/>
      <c r="I38" s="776"/>
      <c r="J38" s="777"/>
      <c r="K38" s="249"/>
      <c r="L38" s="325" t="b">
        <f t="shared" si="6"/>
        <v>1</v>
      </c>
      <c r="M38" s="325" t="b">
        <f t="shared" si="7"/>
        <v>1</v>
      </c>
      <c r="N38" s="9"/>
      <c r="P38" s="33" t="str">
        <f t="shared" si="8"/>
        <v>N.A.</v>
      </c>
      <c r="Q38" s="33" t="str">
        <f>IF(ISNUMBER(P38),COUNT(P$36:P38)+MAX($Q$17:$Q$26),"")</f>
        <v/>
      </c>
      <c r="R38" s="33" t="str">
        <f t="shared" si="9"/>
        <v>TJ</v>
      </c>
      <c r="S38" s="276"/>
    </row>
    <row r="39" spans="1:24" ht="12.75" customHeight="1" x14ac:dyDescent="0.2">
      <c r="C39" s="14"/>
      <c r="D39" s="529">
        <f t="shared" si="10"/>
        <v>14</v>
      </c>
      <c r="E39" s="775" t="str">
        <f t="shared" si="5"/>
        <v>Subinstalație de termoficare</v>
      </c>
      <c r="F39" s="776"/>
      <c r="G39" s="776"/>
      <c r="H39" s="776"/>
      <c r="I39" s="776"/>
      <c r="J39" s="777"/>
      <c r="K39" s="249"/>
      <c r="L39" s="325" t="b">
        <f t="shared" si="6"/>
        <v>0</v>
      </c>
      <c r="M39" s="325" t="b">
        <f t="shared" si="7"/>
        <v>0</v>
      </c>
      <c r="N39" s="9"/>
      <c r="P39" s="33" t="str">
        <f t="shared" si="8"/>
        <v>N.A.</v>
      </c>
      <c r="Q39" s="33" t="str">
        <f>IF(ISNUMBER(P39),COUNT(P$36:P39)+MAX($Q$17:$Q$26),"")</f>
        <v/>
      </c>
      <c r="R39" s="33" t="str">
        <f t="shared" si="9"/>
        <v>TJ</v>
      </c>
      <c r="S39" s="276"/>
    </row>
    <row r="40" spans="1:24" ht="12.75" customHeight="1" x14ac:dyDescent="0.2">
      <c r="C40" s="14"/>
      <c r="D40" s="529">
        <f t="shared" si="10"/>
        <v>15</v>
      </c>
      <c r="E40" s="775" t="str">
        <f t="shared" si="5"/>
        <v>Subinstalație cu referință pentru combustibil (RR | non-CBAM)</v>
      </c>
      <c r="F40" s="776"/>
      <c r="G40" s="776"/>
      <c r="H40" s="776"/>
      <c r="I40" s="776"/>
      <c r="J40" s="777"/>
      <c r="K40" s="249"/>
      <c r="L40" s="325" t="b">
        <f t="shared" si="6"/>
        <v>1</v>
      </c>
      <c r="M40" s="325" t="b">
        <f t="shared" si="7"/>
        <v>0</v>
      </c>
      <c r="N40" s="9"/>
      <c r="P40" s="33" t="str">
        <f t="shared" si="8"/>
        <v>N.A.</v>
      </c>
      <c r="Q40" s="33" t="str">
        <f>IF(ISNUMBER(P40),COUNT(P$36:P40)+MAX($Q$17:$Q$26),"")</f>
        <v/>
      </c>
      <c r="R40" s="33" t="str">
        <f t="shared" si="9"/>
        <v>TJ</v>
      </c>
      <c r="S40" s="276"/>
    </row>
    <row r="41" spans="1:24" ht="12.75" customHeight="1" x14ac:dyDescent="0.2">
      <c r="C41" s="14"/>
      <c r="D41" s="529">
        <f t="shared" si="10"/>
        <v>16</v>
      </c>
      <c r="E41" s="775" t="str">
        <f t="shared" si="5"/>
        <v>Subinstalație cu referință pentru combustibil (non-RR | non-CBAM)</v>
      </c>
      <c r="F41" s="776"/>
      <c r="G41" s="776"/>
      <c r="H41" s="776"/>
      <c r="I41" s="776"/>
      <c r="J41" s="777"/>
      <c r="K41" s="249"/>
      <c r="L41" s="325" t="b">
        <f t="shared" si="6"/>
        <v>0</v>
      </c>
      <c r="M41" s="325" t="b">
        <f t="shared" si="7"/>
        <v>0</v>
      </c>
      <c r="N41" s="9"/>
      <c r="P41" s="33" t="str">
        <f t="shared" si="8"/>
        <v>N.A.</v>
      </c>
      <c r="Q41" s="33" t="str">
        <f>IF(ISNUMBER(P41),COUNT(P$36:P41)+MAX($Q$17:$Q$26),"")</f>
        <v/>
      </c>
      <c r="R41" s="33" t="str">
        <f t="shared" si="9"/>
        <v>TJ</v>
      </c>
      <c r="S41" s="276"/>
    </row>
    <row r="42" spans="1:24" ht="12.75" customHeight="1" x14ac:dyDescent="0.2">
      <c r="C42" s="14"/>
      <c r="D42" s="529">
        <f t="shared" si="10"/>
        <v>17</v>
      </c>
      <c r="E42" s="775" t="str">
        <f>INDEX(EUconst_FallBackListNames,D42-10)</f>
        <v>Subinstalație cu referință pentru combustibil (RR | CBAM)</v>
      </c>
      <c r="F42" s="776"/>
      <c r="G42" s="776"/>
      <c r="H42" s="776"/>
      <c r="I42" s="776"/>
      <c r="J42" s="776"/>
      <c r="K42" s="532"/>
      <c r="L42" s="525" t="b">
        <f t="shared" si="6"/>
        <v>1</v>
      </c>
      <c r="M42" s="325" t="b">
        <f t="shared" si="7"/>
        <v>1</v>
      </c>
      <c r="N42" s="9"/>
      <c r="P42" s="33" t="str">
        <f t="shared" si="8"/>
        <v>N.A.</v>
      </c>
      <c r="Q42" s="33" t="str">
        <f>IF(ISNUMBER(P42),COUNT(P$36:P42)+MAX($Q$17:$Q$26),"")</f>
        <v/>
      </c>
      <c r="R42" s="33" t="str">
        <f t="shared" si="9"/>
        <v>TJ</v>
      </c>
      <c r="S42" s="276"/>
    </row>
    <row r="43" spans="1:24" ht="12.75" customHeight="1" x14ac:dyDescent="0.2">
      <c r="C43" s="14"/>
      <c r="D43" s="529">
        <f t="shared" si="10"/>
        <v>18</v>
      </c>
      <c r="E43" s="775" t="str">
        <f>INDEX(EUconst_FallBackListNames,D43-10)</f>
        <v>Subinstalație a emisiilor de proces (RR | non-CBAM)</v>
      </c>
      <c r="F43" s="776"/>
      <c r="G43" s="776"/>
      <c r="H43" s="776"/>
      <c r="I43" s="776"/>
      <c r="J43" s="776"/>
      <c r="K43" s="532"/>
      <c r="L43" s="525" t="b">
        <f t="shared" si="6"/>
        <v>1</v>
      </c>
      <c r="M43" s="531" t="b">
        <f t="shared" si="7"/>
        <v>0</v>
      </c>
      <c r="N43" s="9"/>
      <c r="P43" s="33" t="str">
        <f t="shared" si="8"/>
        <v>N.A.</v>
      </c>
      <c r="Q43" s="33" t="str">
        <f>IF(ISNUMBER(P43),COUNT(P$36:P43)+MAX($Q$17:$Q$26),"")</f>
        <v/>
      </c>
      <c r="R43" s="33" t="str">
        <f t="shared" si="9"/>
        <v>t CO2e</v>
      </c>
      <c r="S43" s="276"/>
    </row>
    <row r="44" spans="1:24" ht="12.75" customHeight="1" x14ac:dyDescent="0.2">
      <c r="C44" s="14"/>
      <c r="D44" s="529">
        <f t="shared" si="10"/>
        <v>19</v>
      </c>
      <c r="E44" s="775" t="str">
        <f>INDEX(EUconst_FallBackListNames,D44-10)</f>
        <v>Subinstalație a emisiilor de proces (non-RR | non-CBAM)</v>
      </c>
      <c r="F44" s="776"/>
      <c r="G44" s="776"/>
      <c r="H44" s="776"/>
      <c r="I44" s="776"/>
      <c r="J44" s="776"/>
      <c r="K44" s="532"/>
      <c r="L44" s="525" t="b">
        <f t="shared" si="6"/>
        <v>0</v>
      </c>
      <c r="M44" s="531" t="b">
        <f t="shared" si="7"/>
        <v>0</v>
      </c>
      <c r="N44" s="9"/>
      <c r="P44" s="33" t="str">
        <f t="shared" si="8"/>
        <v>N.A.</v>
      </c>
      <c r="Q44" s="33" t="str">
        <f>IF(ISNUMBER(P44),COUNT(P$36:P44)+MAX($Q$17:$Q$26),"")</f>
        <v/>
      </c>
      <c r="R44" s="33" t="str">
        <f t="shared" si="9"/>
        <v>t CO2e</v>
      </c>
      <c r="S44" s="276"/>
    </row>
    <row r="45" spans="1:24" ht="12.75" customHeight="1" thickBot="1" x14ac:dyDescent="0.25">
      <c r="C45" s="14"/>
      <c r="D45" s="530">
        <v>20</v>
      </c>
      <c r="E45" s="786" t="str">
        <f t="shared" si="5"/>
        <v>Subinstalație a emisiilor de proces (RR | CBAM)</v>
      </c>
      <c r="F45" s="787"/>
      <c r="G45" s="787"/>
      <c r="H45" s="787"/>
      <c r="I45" s="787"/>
      <c r="J45" s="787"/>
      <c r="K45" s="533"/>
      <c r="L45" s="526" t="b">
        <f t="shared" si="6"/>
        <v>1</v>
      </c>
      <c r="M45" s="326" t="b">
        <f t="shared" si="7"/>
        <v>1</v>
      </c>
      <c r="N45" s="9"/>
      <c r="P45" s="34" t="str">
        <f t="shared" si="8"/>
        <v>N.A.</v>
      </c>
      <c r="Q45" s="34" t="str">
        <f>IF(ISNUMBER(P45),COUNT(P$36:P45)+MAX($Q$17:$Q$26),"")</f>
        <v/>
      </c>
      <c r="R45" s="34" t="str">
        <f t="shared" si="9"/>
        <v>t CO2e</v>
      </c>
      <c r="S45" s="276"/>
    </row>
    <row r="46" spans="1:24" ht="12.75" customHeight="1" x14ac:dyDescent="0.2"/>
    <row r="47" spans="1:24" ht="16.5" customHeight="1" x14ac:dyDescent="0.2">
      <c r="C47" s="271" t="s">
        <v>212</v>
      </c>
      <c r="D47" s="784" t="str">
        <f>Translations!$B$150</f>
        <v>Descrierea instalației</v>
      </c>
      <c r="E47" s="784"/>
      <c r="F47" s="784"/>
      <c r="G47" s="784"/>
      <c r="H47" s="784"/>
      <c r="I47" s="784"/>
      <c r="J47" s="784"/>
      <c r="K47" s="784"/>
      <c r="L47" s="784"/>
      <c r="M47" s="784"/>
      <c r="N47" s="784"/>
      <c r="P47" s="274"/>
      <c r="Q47" s="274"/>
      <c r="R47" s="274"/>
      <c r="S47" s="274"/>
    </row>
    <row r="48" spans="1:24" ht="12.75" customHeight="1" x14ac:dyDescent="0.2">
      <c r="D48" s="560"/>
      <c r="E48" s="560"/>
      <c r="F48" s="560"/>
      <c r="G48" s="560"/>
      <c r="H48" s="560"/>
      <c r="I48" s="560"/>
      <c r="J48" s="560"/>
      <c r="K48" s="560"/>
      <c r="L48" s="560"/>
      <c r="M48" s="560"/>
      <c r="N48" s="560"/>
    </row>
    <row r="49" spans="1:19" ht="12.75" customHeight="1" x14ac:dyDescent="0.2">
      <c r="D49" s="561" t="s">
        <v>112</v>
      </c>
      <c r="E49" s="817" t="str">
        <f>Translations!$B$151</f>
        <v>Descrierea instalației, inclusiv a principalelor sale procese</v>
      </c>
      <c r="F49" s="817"/>
      <c r="G49" s="817"/>
      <c r="H49" s="817"/>
      <c r="I49" s="817"/>
      <c r="J49" s="817"/>
      <c r="K49" s="817"/>
      <c r="L49" s="817"/>
      <c r="M49" s="817"/>
      <c r="N49" s="817"/>
    </row>
    <row r="50" spans="1:19" ht="25.5" customHeight="1" x14ac:dyDescent="0.2">
      <c r="E50" s="818" t="str">
        <f>Translations!$B$152</f>
        <v xml:space="preserve">Dacă descrierea prevăzută în secțiunea 1(c) din anexa VI la FAR depășește spațiul furnizat aici, vă rugăm să faceți referire la un document anexat (și apoi să precizați aici denumirea exactă a documentului). </v>
      </c>
      <c r="F50" s="818"/>
      <c r="G50" s="818"/>
      <c r="H50" s="818"/>
      <c r="I50" s="818"/>
      <c r="J50" s="818"/>
      <c r="K50" s="818"/>
      <c r="L50" s="818"/>
      <c r="M50" s="818"/>
      <c r="N50" s="818"/>
    </row>
    <row r="51" spans="1:19" ht="50.1" customHeight="1" x14ac:dyDescent="0.2">
      <c r="E51" s="827"/>
      <c r="F51" s="828"/>
      <c r="G51" s="828"/>
      <c r="H51" s="828"/>
      <c r="I51" s="828"/>
      <c r="J51" s="828"/>
      <c r="K51" s="828"/>
      <c r="L51" s="828"/>
      <c r="M51" s="828"/>
      <c r="N51" s="829"/>
    </row>
    <row r="52" spans="1:19" ht="50.1" customHeight="1" x14ac:dyDescent="0.2">
      <c r="E52" s="819"/>
      <c r="F52" s="820"/>
      <c r="G52" s="820"/>
      <c r="H52" s="820"/>
      <c r="I52" s="820"/>
      <c r="J52" s="820"/>
      <c r="K52" s="820"/>
      <c r="L52" s="820"/>
      <c r="M52" s="820"/>
      <c r="N52" s="821"/>
    </row>
    <row r="53" spans="1:19" ht="50.1" customHeight="1" x14ac:dyDescent="0.2">
      <c r="E53" s="822"/>
      <c r="F53" s="823"/>
      <c r="G53" s="823"/>
      <c r="H53" s="823"/>
      <c r="I53" s="823"/>
      <c r="J53" s="823"/>
      <c r="K53" s="823"/>
      <c r="L53" s="823"/>
      <c r="M53" s="823"/>
      <c r="N53" s="824"/>
    </row>
    <row r="54" spans="1:19" s="278" customFormat="1" ht="12.75" customHeight="1" x14ac:dyDescent="0.2">
      <c r="A54" s="277"/>
      <c r="B54" s="12"/>
      <c r="C54" s="12"/>
      <c r="D54" s="12"/>
      <c r="E54" s="785"/>
      <c r="F54" s="785"/>
      <c r="G54" s="785"/>
      <c r="H54" s="785"/>
      <c r="I54" s="785"/>
      <c r="J54" s="785"/>
      <c r="K54" s="785"/>
      <c r="L54" s="785"/>
      <c r="M54" s="785"/>
      <c r="N54" s="785"/>
      <c r="O54" s="38"/>
      <c r="P54" s="277"/>
      <c r="Q54" s="277"/>
      <c r="R54" s="277"/>
      <c r="S54" s="277"/>
    </row>
    <row r="55" spans="1:19" s="278" customFormat="1" ht="12.75" customHeight="1" x14ac:dyDescent="0.2">
      <c r="A55" s="277"/>
      <c r="B55" s="12"/>
      <c r="C55" s="12"/>
      <c r="D55" s="561" t="s">
        <v>113</v>
      </c>
      <c r="E55" s="778" t="str">
        <f>Translations!$B$153</f>
        <v>Trimitere la cel mai recent plan de monitorizare aprobat:</v>
      </c>
      <c r="F55" s="778"/>
      <c r="G55" s="778"/>
      <c r="H55" s="778"/>
      <c r="I55" s="778"/>
      <c r="J55" s="779"/>
      <c r="K55" s="780"/>
      <c r="L55" s="780"/>
      <c r="M55" s="780"/>
      <c r="N55" s="781"/>
      <c r="O55" s="38"/>
      <c r="P55" s="277"/>
      <c r="Q55" s="277"/>
      <c r="R55" s="277"/>
      <c r="S55" s="277"/>
    </row>
    <row r="56" spans="1:19" s="278" customFormat="1" ht="12.75" customHeight="1" x14ac:dyDescent="0.2">
      <c r="A56" s="277"/>
      <c r="B56" s="12"/>
      <c r="C56" s="12"/>
      <c r="D56" s="12"/>
      <c r="E56" s="782" t="str">
        <f>Translations!$B$154</f>
        <v>Vă rugăm să furnizați o trimitere la planul de monitorizare în conformitate cu Regulamentul privind monitorizarea și raportarea în care toate sursele de emisii sunt enumerate în conformitate cu secțiunea 1(c) din anexa VI la FAR.</v>
      </c>
      <c r="F56" s="782"/>
      <c r="G56" s="782"/>
      <c r="H56" s="782"/>
      <c r="I56" s="782"/>
      <c r="J56" s="782"/>
      <c r="K56" s="782"/>
      <c r="L56" s="782"/>
      <c r="M56" s="782"/>
      <c r="N56" s="782"/>
      <c r="O56" s="38"/>
      <c r="P56" s="277"/>
      <c r="Q56" s="277"/>
      <c r="R56" s="277"/>
      <c r="S56" s="277"/>
    </row>
    <row r="57" spans="1:19" s="278" customFormat="1" ht="5.0999999999999996" customHeight="1" x14ac:dyDescent="0.2">
      <c r="A57" s="277"/>
      <c r="B57" s="12"/>
      <c r="C57" s="12"/>
      <c r="D57" s="12"/>
      <c r="E57" s="562"/>
      <c r="F57" s="562"/>
      <c r="G57" s="562"/>
      <c r="H57" s="562"/>
      <c r="I57" s="562"/>
      <c r="J57" s="562"/>
      <c r="K57" s="562"/>
      <c r="L57" s="562"/>
      <c r="M57" s="562"/>
      <c r="N57" s="562"/>
      <c r="O57" s="38"/>
      <c r="P57" s="277"/>
      <c r="Q57" s="277"/>
      <c r="R57" s="277"/>
      <c r="S57" s="277"/>
    </row>
    <row r="58" spans="1:19" s="278" customFormat="1" ht="12.75" customHeight="1" x14ac:dyDescent="0.2">
      <c r="A58" s="277"/>
      <c r="B58" s="12"/>
      <c r="C58" s="12"/>
      <c r="D58" s="561" t="s">
        <v>114</v>
      </c>
      <c r="E58" s="830" t="str">
        <f>Translations!$B$155</f>
        <v>Trimitere la o diagramă a fluxurilor:</v>
      </c>
      <c r="F58" s="830"/>
      <c r="G58" s="830"/>
      <c r="H58" s="830"/>
      <c r="I58" s="830"/>
      <c r="J58" s="779"/>
      <c r="K58" s="780"/>
      <c r="L58" s="780"/>
      <c r="M58" s="780"/>
      <c r="N58" s="781"/>
      <c r="O58" s="38"/>
      <c r="P58" s="277"/>
      <c r="Q58" s="277"/>
      <c r="R58" s="277"/>
      <c r="S58" s="277"/>
    </row>
    <row r="59" spans="1:19" ht="25.5" customHeight="1" x14ac:dyDescent="0.2">
      <c r="E59" s="783" t="str">
        <f>Translations!$B$156</f>
        <v>Vă rugăm să furnizați o diagramă a fluxurilor în conformitate cu secțiunea 1(d) din anexa VI la FAR, care să conțină cel puțin informațiile de mai jos, să furnizați o referință (numele fișierului, data) și să atașați o copie atunci când prezentați acest plan metodologic de monitorizare autorității competente.</v>
      </c>
      <c r="F59" s="783"/>
      <c r="G59" s="783"/>
      <c r="H59" s="783"/>
      <c r="I59" s="783"/>
      <c r="J59" s="783"/>
      <c r="K59" s="783"/>
      <c r="L59" s="783"/>
      <c r="M59" s="783"/>
      <c r="N59" s="783"/>
    </row>
    <row r="60" spans="1:19" ht="12.75" customHeight="1" x14ac:dyDescent="0.2">
      <c r="E60" s="166" t="s">
        <v>263</v>
      </c>
      <c r="F60" s="783" t="str">
        <f>Translations!$B$157</f>
        <v>Elementele tehnice ale instalației, identificarea surselor de emisii, precum și a unităților producătoare și consumatoare de energie termică</v>
      </c>
      <c r="G60" s="783"/>
      <c r="H60" s="783"/>
      <c r="I60" s="783"/>
      <c r="J60" s="783"/>
      <c r="K60" s="783"/>
      <c r="L60" s="783"/>
      <c r="M60" s="783"/>
      <c r="N60" s="783"/>
    </row>
    <row r="61" spans="1:19" ht="12.75" customHeight="1" x14ac:dyDescent="0.2">
      <c r="E61" s="166" t="s">
        <v>263</v>
      </c>
      <c r="F61" s="783" t="str">
        <f>Translations!$B$816</f>
        <v>Toate fluxurile de energie și de materiale, în special fluxurile-sursă, energia termică măsurabilă și energia termică nemăsurabilă, energia electrică, după caz, și gazele reziduale</v>
      </c>
      <c r="G61" s="783"/>
      <c r="H61" s="783"/>
      <c r="I61" s="783"/>
      <c r="J61" s="783"/>
      <c r="K61" s="783"/>
      <c r="L61" s="783"/>
      <c r="M61" s="783"/>
      <c r="N61" s="783"/>
    </row>
    <row r="62" spans="1:19" ht="12.75" customHeight="1" x14ac:dyDescent="0.2">
      <c r="E62" s="166" t="s">
        <v>263</v>
      </c>
      <c r="F62" s="783" t="str">
        <f>Translations!$B$159</f>
        <v>Punctele în care se fac măsurători și dispozitivele de măsurare</v>
      </c>
      <c r="G62" s="783"/>
      <c r="H62" s="783"/>
      <c r="I62" s="783"/>
      <c r="J62" s="783"/>
      <c r="K62" s="783"/>
      <c r="L62" s="783"/>
      <c r="M62" s="783"/>
      <c r="N62" s="783"/>
    </row>
    <row r="63" spans="1:19" ht="25.5" customHeight="1" x14ac:dyDescent="0.2">
      <c r="E63" s="166" t="s">
        <v>263</v>
      </c>
      <c r="F63" s="783" t="str">
        <f>Translations!$B$817</f>
        <v>Limitele subinstalațiilor, inclusiv distincția dintre subinstalațiile care deservesc sectoare considerate a fi expuse unui risc semnificativ de relocare a emisiilor de dioxid de carbon și subinstalațiile care deservesc alte sectoare, pe baza codurilor CAEN rev. 2 sau a codurilor PRODCOM 2010, precum și departajarea dintre mărfurile vizate și cele nevizate de CBAM.</v>
      </c>
      <c r="G63" s="783"/>
      <c r="H63" s="783"/>
      <c r="I63" s="783"/>
      <c r="J63" s="783"/>
      <c r="K63" s="783"/>
      <c r="L63" s="783"/>
      <c r="M63" s="783"/>
      <c r="N63" s="783"/>
    </row>
    <row r="64" spans="1:19" ht="12.75" customHeight="1" x14ac:dyDescent="0.2">
      <c r="E64" s="782" t="str">
        <f>Translations!$B$161</f>
        <v>În cazuri mai complexe, pentru fiecare subinstalație relevantă în conformitate cu punctul (a).iii. din foile F și G, ar trebui să fie prezentate diagrame mai detaliate ale fluxurilor.</v>
      </c>
      <c r="F64" s="782"/>
      <c r="G64" s="782"/>
      <c r="H64" s="782"/>
      <c r="I64" s="782"/>
      <c r="J64" s="782"/>
      <c r="K64" s="782"/>
      <c r="L64" s="782"/>
      <c r="M64" s="782"/>
      <c r="N64" s="782"/>
    </row>
    <row r="65" spans="3:19" ht="12.75" customHeight="1" x14ac:dyDescent="0.2">
      <c r="E65" s="782" t="str">
        <f>Translations!$B$162</f>
        <v>Vă rugăm să includeți, de asemenea, o imagine (mai mică) a diagramei respective a fluxurilor în caseta de mai jos.</v>
      </c>
      <c r="F65" s="782"/>
      <c r="G65" s="782"/>
      <c r="H65" s="782"/>
      <c r="I65" s="782"/>
      <c r="J65" s="782"/>
      <c r="K65" s="782"/>
      <c r="L65" s="782"/>
      <c r="M65" s="782"/>
      <c r="N65" s="782"/>
    </row>
    <row r="66" spans="3:19" ht="75" customHeight="1" x14ac:dyDescent="0.2">
      <c r="E66" s="827"/>
      <c r="F66" s="828"/>
      <c r="G66" s="828"/>
      <c r="H66" s="828"/>
      <c r="I66" s="828"/>
      <c r="J66" s="828"/>
      <c r="K66" s="828"/>
      <c r="L66" s="828"/>
      <c r="M66" s="828"/>
      <c r="N66" s="829"/>
    </row>
    <row r="67" spans="3:19" ht="75" customHeight="1" x14ac:dyDescent="0.2">
      <c r="E67" s="819"/>
      <c r="F67" s="820"/>
      <c r="G67" s="820"/>
      <c r="H67" s="820"/>
      <c r="I67" s="820"/>
      <c r="J67" s="820"/>
      <c r="K67" s="820"/>
      <c r="L67" s="820"/>
      <c r="M67" s="820"/>
      <c r="N67" s="821"/>
    </row>
    <row r="68" spans="3:19" ht="75" customHeight="1" x14ac:dyDescent="0.2">
      <c r="E68" s="822"/>
      <c r="F68" s="823"/>
      <c r="G68" s="823"/>
      <c r="H68" s="823"/>
      <c r="I68" s="823"/>
      <c r="J68" s="823"/>
      <c r="K68" s="823"/>
      <c r="L68" s="823"/>
      <c r="M68" s="823"/>
      <c r="N68" s="824"/>
    </row>
    <row r="69" spans="3:19" ht="12.75" customHeight="1" x14ac:dyDescent="0.2">
      <c r="E69" s="349"/>
      <c r="F69" s="349"/>
      <c r="G69" s="349"/>
      <c r="H69" s="349"/>
      <c r="I69" s="349"/>
      <c r="J69" s="349"/>
      <c r="K69" s="349"/>
      <c r="L69" s="349"/>
      <c r="M69" s="349"/>
      <c r="N69" s="349"/>
    </row>
    <row r="70" spans="3:19" ht="16.5" customHeight="1" x14ac:dyDescent="0.2">
      <c r="C70" s="271" t="s">
        <v>519</v>
      </c>
      <c r="D70" s="784" t="str">
        <f>Translations!$B$163</f>
        <v>Conexiuni cu alte instalații EU ETS sau cu entități din afara ETS</v>
      </c>
      <c r="E70" s="784"/>
      <c r="F70" s="784"/>
      <c r="G70" s="784"/>
      <c r="H70" s="784"/>
      <c r="I70" s="784"/>
      <c r="J70" s="784"/>
      <c r="K70" s="784"/>
      <c r="L70" s="784"/>
      <c r="M70" s="784"/>
      <c r="N70" s="784"/>
      <c r="P70" s="274"/>
      <c r="Q70" s="274"/>
      <c r="R70" s="274"/>
      <c r="S70" s="274"/>
    </row>
    <row r="71" spans="3:19" ht="12.75" customHeight="1" x14ac:dyDescent="0.2">
      <c r="E71" s="349"/>
      <c r="F71" s="349"/>
      <c r="G71" s="349"/>
      <c r="H71" s="349"/>
      <c r="I71" s="349"/>
      <c r="J71" s="349"/>
      <c r="K71" s="349"/>
      <c r="L71" s="349"/>
      <c r="M71" s="349"/>
      <c r="N71" s="349"/>
    </row>
    <row r="72" spans="3:19" ht="12.75" customHeight="1" x14ac:dyDescent="0.2">
      <c r="D72" s="41" t="s">
        <v>112</v>
      </c>
      <c r="E72" s="830" t="str">
        <f>Translations!$B$164</f>
        <v>Vă rugăm să introduceți aici informațiile necesare pentru identificarea conexiunilor tehnice ale instalației dumneavoastră:</v>
      </c>
      <c r="F72" s="831"/>
      <c r="G72" s="831"/>
      <c r="H72" s="831"/>
      <c r="I72" s="831"/>
      <c r="J72" s="831"/>
      <c r="K72" s="831"/>
      <c r="L72" s="831"/>
      <c r="M72" s="831"/>
      <c r="N72" s="831"/>
    </row>
    <row r="73" spans="3:19" ht="12.75" customHeight="1" x14ac:dyDescent="0.2">
      <c r="D73" s="581"/>
      <c r="E73" s="737" t="str">
        <f>Translations!$B$165</f>
        <v>Aceste informații sunt necesare autorității competente pentru a asigura coerența datelor furnizate și pentru a evita dubla contabilizare a datelor de alocare.</v>
      </c>
      <c r="F73" s="737"/>
      <c r="G73" s="737"/>
      <c r="H73" s="737"/>
      <c r="I73" s="737"/>
      <c r="J73" s="737"/>
      <c r="K73" s="737"/>
      <c r="L73" s="737"/>
      <c r="M73" s="737"/>
      <c r="N73" s="737"/>
    </row>
    <row r="74" spans="3:19" ht="12.75" customHeight="1" x14ac:dyDescent="0.2">
      <c r="D74" s="581"/>
      <c r="E74" s="737" t="str">
        <f>Translations!$B$166</f>
        <v>Sunt relevante numai cazurile în care energia termică măsurabilă, gazele reziduale sau CO2 în cadrul activităților de captare și stocare a dioxidului de carbon (CSC) depășesc limitele instalației.</v>
      </c>
      <c r="F74" s="737"/>
      <c r="G74" s="737"/>
      <c r="H74" s="737"/>
      <c r="I74" s="737"/>
      <c r="J74" s="737"/>
      <c r="K74" s="737"/>
      <c r="L74" s="737"/>
      <c r="M74" s="737"/>
      <c r="N74" s="737"/>
    </row>
    <row r="75" spans="3:19" ht="12.75" customHeight="1" x14ac:dyDescent="0.2">
      <c r="D75" s="581"/>
      <c r="E75" s="737" t="str">
        <f>Translations!$B$167</f>
        <v>Prin „import” se înțelege ceea ce intră în limitele instalației la care se referă acest raport, iar prin „export” - ceea ce părăsește aceste limite.</v>
      </c>
      <c r="F75" s="737"/>
      <c r="G75" s="737"/>
      <c r="H75" s="737"/>
      <c r="I75" s="737"/>
      <c r="J75" s="737"/>
      <c r="K75" s="737"/>
      <c r="L75" s="737"/>
      <c r="M75" s="737"/>
      <c r="N75" s="737"/>
    </row>
    <row r="76" spans="3:19" ht="12.75" customHeight="1" x14ac:dyDescent="0.2">
      <c r="D76" s="581"/>
      <c r="E76" s="737" t="str">
        <f>Translations!$B$168</f>
        <v>Fluxurile de materiale și/sau energie între subinstalații nu sunt relevante, cu excepția energiei termice rezultate în urma producerii de acid azotic.</v>
      </c>
      <c r="F76" s="737"/>
      <c r="G76" s="737"/>
      <c r="H76" s="737"/>
      <c r="I76" s="737"/>
      <c r="J76" s="737"/>
      <c r="K76" s="737"/>
      <c r="L76" s="737"/>
      <c r="M76" s="737"/>
      <c r="N76" s="737"/>
    </row>
    <row r="77" spans="3:19" ht="12.75" customHeight="1" x14ac:dyDescent="0.2">
      <c r="D77" s="581"/>
      <c r="E77" s="737" t="str">
        <f>Translations!$B$169</f>
        <v>Tipuri de conexiuni posibile:</v>
      </c>
      <c r="F77" s="737"/>
      <c r="G77" s="737"/>
      <c r="H77" s="737"/>
      <c r="I77" s="737"/>
      <c r="J77" s="737"/>
      <c r="K77" s="737"/>
      <c r="L77" s="737"/>
      <c r="M77" s="737"/>
      <c r="N77" s="737"/>
    </row>
    <row r="78" spans="3:19" ht="12.75" customHeight="1" x14ac:dyDescent="0.2">
      <c r="D78" s="581"/>
      <c r="E78" s="15" t="s">
        <v>263</v>
      </c>
      <c r="F78" s="836" t="str">
        <f>Translations!$B$170</f>
        <v>Energie termică măsurabilă</v>
      </c>
      <c r="G78" s="836"/>
      <c r="H78" s="836"/>
      <c r="I78" s="836"/>
      <c r="J78" s="836"/>
      <c r="K78" s="836"/>
      <c r="L78" s="836"/>
      <c r="M78" s="836"/>
      <c r="N78" s="836"/>
    </row>
    <row r="79" spans="3:19" ht="12.75" customHeight="1" x14ac:dyDescent="0.2">
      <c r="D79" s="581"/>
      <c r="E79" s="15" t="s">
        <v>263</v>
      </c>
      <c r="F79" s="836" t="str">
        <f>Translations!$B$171</f>
        <v>Gaze reziduale</v>
      </c>
      <c r="G79" s="836"/>
      <c r="H79" s="836"/>
      <c r="I79" s="836"/>
      <c r="J79" s="836"/>
      <c r="K79" s="836"/>
      <c r="L79" s="836"/>
      <c r="M79" s="836"/>
      <c r="N79" s="836"/>
    </row>
    <row r="80" spans="3:19" ht="12.75" customHeight="1" x14ac:dyDescent="0.2">
      <c r="D80" s="581"/>
      <c r="E80" s="15" t="s">
        <v>263</v>
      </c>
      <c r="F80" s="836" t="str">
        <f>Translations!$B$172</f>
        <v>CO2 transferat în scopul stocării geologice (CSC)</v>
      </c>
      <c r="G80" s="836"/>
      <c r="H80" s="836"/>
      <c r="I80" s="836"/>
      <c r="J80" s="836"/>
      <c r="K80" s="836"/>
      <c r="L80" s="836"/>
      <c r="M80" s="836"/>
      <c r="N80" s="836"/>
    </row>
    <row r="81" spans="1:26" ht="12.75" customHeight="1" x14ac:dyDescent="0.2">
      <c r="D81" s="581"/>
      <c r="E81" s="15" t="s">
        <v>263</v>
      </c>
      <c r="F81" s="836" t="str">
        <f>Translations!$B$173</f>
        <v>CO2 transferat în vederea utilizării în instalația respectivă (CUC)</v>
      </c>
      <c r="G81" s="836"/>
      <c r="H81" s="836"/>
      <c r="I81" s="836"/>
      <c r="J81" s="836"/>
      <c r="K81" s="836"/>
      <c r="L81" s="836"/>
      <c r="M81" s="836"/>
      <c r="N81" s="836"/>
    </row>
    <row r="82" spans="1:26" s="21" customFormat="1" ht="15" x14ac:dyDescent="0.2">
      <c r="A82" s="24"/>
      <c r="B82" s="38"/>
      <c r="C82" s="38"/>
      <c r="D82" s="156"/>
      <c r="E82" s="420" t="s">
        <v>263</v>
      </c>
      <c r="F82" s="806" t="str">
        <f>Translations!$B$174</f>
        <v>Produse intermediare care fac obiectul referinței pentru produse [secțiunile 1.6 și 3.1(l) din anexa IV la FAR]</v>
      </c>
      <c r="G82" s="807"/>
      <c r="H82" s="807"/>
      <c r="I82" s="807"/>
      <c r="J82" s="807"/>
      <c r="K82" s="807"/>
      <c r="L82" s="807"/>
      <c r="M82" s="807"/>
      <c r="N82" s="807"/>
      <c r="O82" s="38"/>
      <c r="P82" s="19"/>
      <c r="Q82" s="19"/>
      <c r="R82" s="19"/>
      <c r="S82" s="19"/>
      <c r="T82" s="273"/>
      <c r="U82" s="273"/>
      <c r="V82" s="273"/>
      <c r="W82" s="273"/>
      <c r="X82" s="273"/>
      <c r="Y82" s="273"/>
      <c r="Z82" s="273"/>
    </row>
    <row r="83" spans="1:26" ht="12.75" customHeight="1" x14ac:dyDescent="0.2">
      <c r="D83" s="581"/>
      <c r="E83" s="737" t="str">
        <f>Translations!$B$175</f>
        <v>Opțiunile pentru direcția fluxului sunt (din perspectiva instalației la care se referă acest raport):</v>
      </c>
      <c r="F83" s="737"/>
      <c r="G83" s="737"/>
      <c r="H83" s="737"/>
      <c r="I83" s="737"/>
      <c r="J83" s="737"/>
      <c r="K83" s="737"/>
      <c r="L83" s="737"/>
      <c r="M83" s="737"/>
      <c r="N83" s="737"/>
    </row>
    <row r="84" spans="1:26" ht="12.75" customHeight="1" x14ac:dyDescent="0.2">
      <c r="D84" s="581"/>
      <c r="E84" s="15" t="s">
        <v>263</v>
      </c>
      <c r="F84" s="836" t="str">
        <f>Translations!$B$176</f>
        <v>Import (către această instalație)</v>
      </c>
      <c r="G84" s="836"/>
      <c r="H84" s="836"/>
      <c r="I84" s="836"/>
      <c r="J84" s="836"/>
      <c r="K84" s="836"/>
      <c r="L84" s="836"/>
      <c r="M84" s="836"/>
      <c r="N84" s="836"/>
    </row>
    <row r="85" spans="1:26" ht="12.75" customHeight="1" x14ac:dyDescent="0.2">
      <c r="D85" s="581"/>
      <c r="E85" s="15" t="s">
        <v>263</v>
      </c>
      <c r="F85" s="836" t="str">
        <f>Translations!$B$177</f>
        <v>Export (de la această instalație)</v>
      </c>
      <c r="G85" s="836"/>
      <c r="H85" s="836"/>
      <c r="I85" s="836"/>
      <c r="J85" s="836"/>
      <c r="K85" s="836"/>
      <c r="L85" s="836"/>
      <c r="M85" s="836"/>
      <c r="N85" s="836"/>
    </row>
    <row r="86" spans="1:26" ht="12.75" customHeight="1" x14ac:dyDescent="0.2">
      <c r="D86" s="581"/>
      <c r="E86" s="837" t="str">
        <f>Translations!$B$178</f>
        <v>Caz special: Producția de acid azotic:</v>
      </c>
      <c r="F86" s="837"/>
      <c r="G86" s="837"/>
      <c r="H86" s="837"/>
      <c r="I86" s="837"/>
      <c r="J86" s="837"/>
      <c r="K86" s="837"/>
      <c r="L86" s="837"/>
      <c r="M86" s="837"/>
      <c r="N86" s="837"/>
    </row>
    <row r="87" spans="1:26" ht="12.75" customHeight="1" x14ac:dyDescent="0.2">
      <c r="D87" s="581"/>
      <c r="E87" s="168" t="s">
        <v>263</v>
      </c>
      <c r="F87" s="835" t="str">
        <f>Translations!$B$179</f>
        <v>Vă rugăm să selectați această opțiune dacă instalația dumneavoastră utilizează energie termică rezultată din producerea acidului azotic.</v>
      </c>
      <c r="G87" s="835"/>
      <c r="H87" s="835"/>
      <c r="I87" s="835"/>
      <c r="J87" s="835"/>
      <c r="K87" s="835"/>
      <c r="L87" s="835"/>
      <c r="M87" s="835"/>
      <c r="N87" s="835"/>
    </row>
    <row r="88" spans="1:26" ht="12.75" customHeight="1" x14ac:dyDescent="0.2">
      <c r="D88" s="581"/>
      <c r="E88" s="168" t="s">
        <v>263</v>
      </c>
      <c r="F88" s="835" t="str">
        <f>Translations!$B$180</f>
        <v>Vă rugăm să indicați acest fapt chiar dacă producerea acidului azotic face parte din instalația dumneavoastră, nu numai dacă instalația dumneavoastră este conectată la o astfel de instalație.</v>
      </c>
      <c r="G88" s="835"/>
      <c r="H88" s="835"/>
      <c r="I88" s="835"/>
      <c r="J88" s="835"/>
      <c r="K88" s="835"/>
      <c r="L88" s="835"/>
      <c r="M88" s="835"/>
      <c r="N88" s="835"/>
    </row>
    <row r="89" spans="1:26" ht="12.75" customHeight="1" x14ac:dyDescent="0.2">
      <c r="D89" s="581"/>
      <c r="E89" s="168" t="s">
        <v>263</v>
      </c>
      <c r="F89" s="835" t="str">
        <f>Translations!$B$181</f>
        <v>Această informație este relevantă pentru bilanțul termic (foaia „E_EnergyFlows”, secțiunea II).</v>
      </c>
      <c r="G89" s="835"/>
      <c r="H89" s="835"/>
      <c r="I89" s="835"/>
      <c r="J89" s="835"/>
      <c r="K89" s="835"/>
      <c r="L89" s="835"/>
      <c r="M89" s="835"/>
      <c r="N89" s="835"/>
    </row>
    <row r="90" spans="1:26" s="21" customFormat="1" ht="12.75" customHeight="1" x14ac:dyDescent="0.2">
      <c r="A90" s="24"/>
      <c r="B90" s="416"/>
      <c r="C90" s="416"/>
      <c r="D90" s="194"/>
      <c r="E90" s="416"/>
      <c r="F90" s="416"/>
      <c r="G90" s="416"/>
      <c r="H90" s="416"/>
      <c r="I90" s="416"/>
      <c r="J90" s="416"/>
      <c r="K90" s="416"/>
      <c r="L90" s="416"/>
      <c r="M90" s="20"/>
      <c r="N90" s="20"/>
      <c r="O90" s="38"/>
      <c r="P90" s="42"/>
      <c r="Q90" s="19"/>
      <c r="R90" s="19"/>
      <c r="S90" s="19"/>
    </row>
    <row r="91" spans="1:26" s="21" customFormat="1" ht="12.75" customHeight="1" thickBot="1" x14ac:dyDescent="0.25">
      <c r="A91" s="24"/>
      <c r="B91" s="38"/>
      <c r="C91" s="38"/>
      <c r="D91" s="139"/>
      <c r="E91" s="157" t="str">
        <f>Translations!$B$139</f>
        <v>Nr.</v>
      </c>
      <c r="F91" s="832" t="str">
        <f>Translations!$B$182</f>
        <v>Denumirea instalației sau a entității</v>
      </c>
      <c r="G91" s="833"/>
      <c r="H91" s="834"/>
      <c r="I91" s="832" t="str">
        <f>Translations!$B$183</f>
        <v>Tipul entității</v>
      </c>
      <c r="J91" s="834"/>
      <c r="K91" s="832" t="str">
        <f>Translations!$B$184</f>
        <v>Tipul conexiunii</v>
      </c>
      <c r="L91" s="834"/>
      <c r="M91" s="832" t="str">
        <f>Translations!$B$185</f>
        <v>Direcția fluxului</v>
      </c>
      <c r="N91" s="833"/>
      <c r="O91" s="38"/>
      <c r="P91" s="158"/>
      <c r="Q91" s="158" t="s">
        <v>215</v>
      </c>
      <c r="R91" s="159" t="s">
        <v>618</v>
      </c>
      <c r="S91" s="19"/>
    </row>
    <row r="92" spans="1:26" s="21" customFormat="1" ht="12.75" customHeight="1" x14ac:dyDescent="0.25">
      <c r="A92" s="24"/>
      <c r="B92" s="38"/>
      <c r="C92" s="38"/>
      <c r="D92" s="139"/>
      <c r="E92" s="160">
        <v>1</v>
      </c>
      <c r="F92" s="844"/>
      <c r="G92" s="849"/>
      <c r="H92" s="846"/>
      <c r="I92" s="844"/>
      <c r="J92" s="845"/>
      <c r="K92" s="844"/>
      <c r="L92" s="846"/>
      <c r="M92" s="847"/>
      <c r="N92" s="848"/>
      <c r="O92" s="38"/>
      <c r="P92" s="158"/>
      <c r="Q92" s="32" t="str">
        <f>IF(NOT(ISBLANK(F92)),COUNTA($F92:$F$101),"")</f>
        <v/>
      </c>
      <c r="R92" s="32" t="str">
        <f>IF(ISBLANK(I92),"",OR(MATCH(I92,EUconst_ConnectedEntityTypes,0)=1,MATCH(I92,EUconst_ConnectedEntityTypes,0)=3))</f>
        <v/>
      </c>
      <c r="S92" s="19"/>
    </row>
    <row r="93" spans="1:26" s="21" customFormat="1" ht="12.75" customHeight="1" x14ac:dyDescent="0.25">
      <c r="A93" s="24"/>
      <c r="B93" s="38"/>
      <c r="C93" s="38"/>
      <c r="D93" s="139"/>
      <c r="E93" s="161">
        <f>E92+1</f>
        <v>2</v>
      </c>
      <c r="F93" s="838"/>
      <c r="G93" s="843"/>
      <c r="H93" s="840"/>
      <c r="I93" s="838"/>
      <c r="J93" s="839"/>
      <c r="K93" s="838"/>
      <c r="L93" s="840"/>
      <c r="M93" s="841"/>
      <c r="N93" s="842"/>
      <c r="O93" s="38"/>
      <c r="P93" s="158"/>
      <c r="Q93" s="33" t="str">
        <f>IF(NOT(ISBLANK(F93)),COUNTA($F93:$F$101),"")</f>
        <v/>
      </c>
      <c r="R93" s="33" t="str">
        <f t="shared" ref="R93:R101" si="11">IF(ISBLANK(I93),"",OR(MATCH(I93,EUconst_ConnectedEntityTypes,0)=1,MATCH(I93,EUconst_ConnectedEntityTypes,0)=3))</f>
        <v/>
      </c>
      <c r="S93" s="19"/>
    </row>
    <row r="94" spans="1:26" s="21" customFormat="1" ht="12.75" customHeight="1" x14ac:dyDescent="0.25">
      <c r="A94" s="24"/>
      <c r="B94" s="38"/>
      <c r="C94" s="38"/>
      <c r="D94" s="139"/>
      <c r="E94" s="161">
        <f t="shared" ref="E94:E101" si="12">E93+1</f>
        <v>3</v>
      </c>
      <c r="F94" s="838"/>
      <c r="G94" s="843"/>
      <c r="H94" s="840"/>
      <c r="I94" s="838"/>
      <c r="J94" s="839"/>
      <c r="K94" s="838"/>
      <c r="L94" s="840"/>
      <c r="M94" s="841"/>
      <c r="N94" s="842"/>
      <c r="O94" s="38"/>
      <c r="P94" s="158"/>
      <c r="Q94" s="33" t="str">
        <f>IF(NOT(ISBLANK(F94)),COUNTA($F94:$F$101),"")</f>
        <v/>
      </c>
      <c r="R94" s="33" t="str">
        <f t="shared" si="11"/>
        <v/>
      </c>
      <c r="S94" s="19"/>
    </row>
    <row r="95" spans="1:26" s="21" customFormat="1" ht="12.75" customHeight="1" x14ac:dyDescent="0.25">
      <c r="A95" s="24"/>
      <c r="B95" s="38"/>
      <c r="C95" s="38"/>
      <c r="D95" s="139"/>
      <c r="E95" s="161">
        <f t="shared" si="12"/>
        <v>4</v>
      </c>
      <c r="F95" s="838"/>
      <c r="G95" s="843"/>
      <c r="H95" s="840"/>
      <c r="I95" s="838"/>
      <c r="J95" s="839"/>
      <c r="K95" s="838"/>
      <c r="L95" s="840"/>
      <c r="M95" s="841"/>
      <c r="N95" s="842"/>
      <c r="O95" s="38"/>
      <c r="P95" s="158"/>
      <c r="Q95" s="33" t="str">
        <f>IF(NOT(ISBLANK(F95)),COUNTA($F95:$F$101),"")</f>
        <v/>
      </c>
      <c r="R95" s="33" t="str">
        <f t="shared" si="11"/>
        <v/>
      </c>
      <c r="S95" s="19"/>
    </row>
    <row r="96" spans="1:26" s="21" customFormat="1" ht="12.75" customHeight="1" x14ac:dyDescent="0.25">
      <c r="A96" s="24"/>
      <c r="B96" s="38"/>
      <c r="C96" s="38"/>
      <c r="D96" s="139"/>
      <c r="E96" s="161">
        <f t="shared" si="12"/>
        <v>5</v>
      </c>
      <c r="F96" s="838"/>
      <c r="G96" s="843"/>
      <c r="H96" s="840"/>
      <c r="I96" s="838"/>
      <c r="J96" s="839"/>
      <c r="K96" s="838"/>
      <c r="L96" s="840"/>
      <c r="M96" s="841"/>
      <c r="N96" s="842"/>
      <c r="O96" s="38"/>
      <c r="P96" s="158"/>
      <c r="Q96" s="33" t="str">
        <f>IF(NOT(ISBLANK(F96)),COUNTA($F96:$F$101),"")</f>
        <v/>
      </c>
      <c r="R96" s="33" t="str">
        <f t="shared" si="11"/>
        <v/>
      </c>
      <c r="S96" s="19"/>
    </row>
    <row r="97" spans="1:19" s="21" customFormat="1" ht="12.75" customHeight="1" x14ac:dyDescent="0.25">
      <c r="A97" s="24"/>
      <c r="B97" s="38"/>
      <c r="C97" s="38"/>
      <c r="D97" s="139"/>
      <c r="E97" s="161">
        <f t="shared" si="12"/>
        <v>6</v>
      </c>
      <c r="F97" s="838"/>
      <c r="G97" s="843"/>
      <c r="H97" s="840"/>
      <c r="I97" s="838"/>
      <c r="J97" s="839"/>
      <c r="K97" s="838"/>
      <c r="L97" s="840"/>
      <c r="M97" s="841"/>
      <c r="N97" s="842"/>
      <c r="O97" s="38"/>
      <c r="P97" s="158"/>
      <c r="Q97" s="33" t="str">
        <f>IF(NOT(ISBLANK(F97)),COUNTA($F97:$F$101),"")</f>
        <v/>
      </c>
      <c r="R97" s="33" t="str">
        <f t="shared" si="11"/>
        <v/>
      </c>
      <c r="S97" s="19"/>
    </row>
    <row r="98" spans="1:19" s="21" customFormat="1" ht="12.75" customHeight="1" x14ac:dyDescent="0.25">
      <c r="A98" s="24"/>
      <c r="B98" s="38"/>
      <c r="C98" s="38"/>
      <c r="D98" s="139"/>
      <c r="E98" s="161">
        <f t="shared" si="12"/>
        <v>7</v>
      </c>
      <c r="F98" s="838"/>
      <c r="G98" s="843"/>
      <c r="H98" s="840"/>
      <c r="I98" s="838"/>
      <c r="J98" s="839"/>
      <c r="K98" s="838"/>
      <c r="L98" s="840"/>
      <c r="M98" s="841"/>
      <c r="N98" s="842"/>
      <c r="O98" s="38"/>
      <c r="P98" s="158"/>
      <c r="Q98" s="33" t="str">
        <f>IF(NOT(ISBLANK(F98)),COUNTA($F98:$F$101),"")</f>
        <v/>
      </c>
      <c r="R98" s="33" t="str">
        <f t="shared" si="11"/>
        <v/>
      </c>
      <c r="S98" s="19"/>
    </row>
    <row r="99" spans="1:19" s="21" customFormat="1" ht="12.75" customHeight="1" x14ac:dyDescent="0.25">
      <c r="A99" s="24"/>
      <c r="B99" s="38"/>
      <c r="C99" s="38"/>
      <c r="D99" s="139"/>
      <c r="E99" s="161">
        <f t="shared" si="12"/>
        <v>8</v>
      </c>
      <c r="F99" s="838"/>
      <c r="G99" s="843"/>
      <c r="H99" s="840"/>
      <c r="I99" s="838"/>
      <c r="J99" s="839"/>
      <c r="K99" s="838"/>
      <c r="L99" s="840"/>
      <c r="M99" s="841"/>
      <c r="N99" s="842"/>
      <c r="O99" s="38"/>
      <c r="P99" s="158"/>
      <c r="Q99" s="33" t="str">
        <f>IF(NOT(ISBLANK(F99)),COUNTA($F99:$F$101),"")</f>
        <v/>
      </c>
      <c r="R99" s="33" t="str">
        <f t="shared" si="11"/>
        <v/>
      </c>
      <c r="S99" s="19"/>
    </row>
    <row r="100" spans="1:19" s="21" customFormat="1" ht="12.75" customHeight="1" x14ac:dyDescent="0.25">
      <c r="A100" s="24"/>
      <c r="B100" s="38"/>
      <c r="C100" s="38"/>
      <c r="D100" s="139"/>
      <c r="E100" s="161">
        <f t="shared" si="12"/>
        <v>9</v>
      </c>
      <c r="F100" s="838"/>
      <c r="G100" s="843"/>
      <c r="H100" s="840"/>
      <c r="I100" s="838"/>
      <c r="J100" s="839"/>
      <c r="K100" s="838"/>
      <c r="L100" s="840"/>
      <c r="M100" s="841"/>
      <c r="N100" s="842"/>
      <c r="O100" s="38"/>
      <c r="P100" s="158"/>
      <c r="Q100" s="33" t="str">
        <f>IF(NOT(ISBLANK(F100)),COUNTA($F100:$F$101),"")</f>
        <v/>
      </c>
      <c r="R100" s="33" t="str">
        <f t="shared" si="11"/>
        <v/>
      </c>
      <c r="S100" s="19"/>
    </row>
    <row r="101" spans="1:19" s="21" customFormat="1" ht="12.75" customHeight="1" thickBot="1" x14ac:dyDescent="0.3">
      <c r="A101" s="24"/>
      <c r="B101" s="38"/>
      <c r="C101" s="38"/>
      <c r="D101" s="139"/>
      <c r="E101" s="162">
        <f t="shared" si="12"/>
        <v>10</v>
      </c>
      <c r="F101" s="873"/>
      <c r="G101" s="877"/>
      <c r="H101" s="874"/>
      <c r="I101" s="873"/>
      <c r="J101" s="878"/>
      <c r="K101" s="873"/>
      <c r="L101" s="874"/>
      <c r="M101" s="875"/>
      <c r="N101" s="876"/>
      <c r="O101" s="38"/>
      <c r="P101" s="158"/>
      <c r="Q101" s="34" t="str">
        <f>IF(NOT(ISBLANK(F101)),COUNTA($F101:$F$101),"")</f>
        <v/>
      </c>
      <c r="R101" s="34" t="str">
        <f t="shared" si="11"/>
        <v/>
      </c>
      <c r="S101" s="19"/>
    </row>
    <row r="102" spans="1:19" s="21" customFormat="1" ht="12.75" customHeight="1" x14ac:dyDescent="0.25">
      <c r="A102" s="24"/>
      <c r="B102" s="38"/>
      <c r="C102" s="38"/>
      <c r="D102" s="139"/>
      <c r="E102" s="163"/>
      <c r="F102" s="163"/>
      <c r="G102" s="163"/>
      <c r="H102" s="163"/>
      <c r="I102" s="163"/>
      <c r="J102" s="163"/>
      <c r="K102" s="163"/>
      <c r="L102" s="163"/>
      <c r="M102" s="163"/>
      <c r="N102" s="163"/>
      <c r="O102" s="38"/>
      <c r="P102" s="19"/>
      <c r="Q102" s="19"/>
      <c r="R102" s="19"/>
      <c r="S102" s="19"/>
    </row>
    <row r="103" spans="1:19" s="21" customFormat="1" ht="12.75" customHeight="1" x14ac:dyDescent="0.25">
      <c r="A103" s="24"/>
      <c r="B103" s="38"/>
      <c r="C103" s="38"/>
      <c r="D103" s="41" t="s">
        <v>113</v>
      </c>
      <c r="E103" s="830" t="str">
        <f>Translations!$B$186</f>
        <v>Vă rugăm să introduceți aici alte informații referitoare la instalațiile conectate, dacă este cazul:</v>
      </c>
      <c r="F103" s="831"/>
      <c r="G103" s="831"/>
      <c r="H103" s="831"/>
      <c r="I103" s="831"/>
      <c r="J103" s="831"/>
      <c r="K103" s="831"/>
      <c r="L103" s="831"/>
      <c r="M103" s="831"/>
      <c r="N103" s="831"/>
      <c r="O103" s="38"/>
      <c r="P103" s="19"/>
      <c r="Q103" s="19"/>
      <c r="R103" s="19"/>
      <c r="S103" s="19"/>
    </row>
    <row r="104" spans="1:19" s="21" customFormat="1" ht="25.5" customHeight="1" x14ac:dyDescent="0.25">
      <c r="A104" s="24"/>
      <c r="B104" s="38"/>
      <c r="C104" s="38"/>
      <c r="D104" s="40"/>
      <c r="E104" s="806" t="str">
        <f>Translations!$B$187</f>
        <v>Identificatorul instalației este obligatoriu dacă instalația conectată este inclusă în EU ETS și dacă aceasta a fost deja inclusă în EU ETS înainte de 30 iunie 2019 pentru prima perioadă de alocare și înainte de 30 iunie 2024 pentru cea de a doua perioadă de alocare.</v>
      </c>
      <c r="F104" s="831"/>
      <c r="G104" s="831"/>
      <c r="H104" s="831"/>
      <c r="I104" s="831"/>
      <c r="J104" s="831"/>
      <c r="K104" s="831"/>
      <c r="L104" s="831"/>
      <c r="M104" s="831"/>
      <c r="N104" s="831"/>
      <c r="O104" s="38"/>
      <c r="P104" s="19"/>
      <c r="Q104" s="19"/>
      <c r="R104" s="19"/>
      <c r="S104" s="19"/>
    </row>
    <row r="105" spans="1:19" s="21" customFormat="1" ht="12.75" customHeight="1" x14ac:dyDescent="0.2">
      <c r="A105" s="24"/>
      <c r="B105" s="38"/>
      <c r="C105" s="38"/>
      <c r="D105" s="38"/>
      <c r="E105" s="164" t="str">
        <f>Translations!$B$139</f>
        <v>Nr.</v>
      </c>
      <c r="F105" s="832" t="str">
        <f>Translations!$B$188</f>
        <v>Identificatorul instalației, utilizat în CITL</v>
      </c>
      <c r="G105" s="834"/>
      <c r="H105" s="832" t="str">
        <f>Translations!$B$189</f>
        <v>Numele persoanei de contact</v>
      </c>
      <c r="I105" s="834"/>
      <c r="J105" s="864" t="str">
        <f>Translations!$B$190</f>
        <v>adresa (de e-mail)</v>
      </c>
      <c r="K105" s="833"/>
      <c r="L105" s="834"/>
      <c r="M105" s="832" t="str">
        <f>Translations!$B$191</f>
        <v>numărul de telefon</v>
      </c>
      <c r="N105" s="865"/>
      <c r="O105" s="38"/>
      <c r="P105" s="19"/>
      <c r="Q105" s="19"/>
      <c r="R105" s="19"/>
      <c r="S105" s="19"/>
    </row>
    <row r="106" spans="1:19" s="21" customFormat="1" ht="12.75" customHeight="1" x14ac:dyDescent="0.25">
      <c r="A106" s="24"/>
      <c r="B106" s="38"/>
      <c r="C106" s="38"/>
      <c r="D106" s="38"/>
      <c r="E106" s="165">
        <v>1</v>
      </c>
      <c r="F106" s="866"/>
      <c r="G106" s="867"/>
      <c r="H106" s="868"/>
      <c r="I106" s="869"/>
      <c r="J106" s="868"/>
      <c r="K106" s="870"/>
      <c r="L106" s="869"/>
      <c r="M106" s="871"/>
      <c r="N106" s="872"/>
      <c r="O106" s="38"/>
      <c r="P106" s="19"/>
      <c r="Q106" s="19"/>
      <c r="R106" s="19"/>
      <c r="S106" s="19"/>
    </row>
    <row r="107" spans="1:19" s="21" customFormat="1" ht="12.75" customHeight="1" x14ac:dyDescent="0.25">
      <c r="A107" s="24"/>
      <c r="B107" s="38"/>
      <c r="C107" s="38"/>
      <c r="D107" s="38"/>
      <c r="E107" s="161">
        <f>E106+1</f>
        <v>2</v>
      </c>
      <c r="F107" s="857"/>
      <c r="G107" s="858"/>
      <c r="H107" s="859"/>
      <c r="I107" s="860"/>
      <c r="J107" s="859"/>
      <c r="K107" s="861"/>
      <c r="L107" s="860"/>
      <c r="M107" s="862"/>
      <c r="N107" s="863"/>
      <c r="O107" s="38"/>
      <c r="P107" s="19"/>
      <c r="Q107" s="19"/>
      <c r="R107" s="19"/>
      <c r="S107" s="19"/>
    </row>
    <row r="108" spans="1:19" s="21" customFormat="1" ht="12.75" customHeight="1" x14ac:dyDescent="0.25">
      <c r="A108" s="24"/>
      <c r="B108" s="38"/>
      <c r="C108" s="38"/>
      <c r="D108" s="38"/>
      <c r="E108" s="161">
        <f t="shared" ref="E108:E115" si="13">E107+1</f>
        <v>3</v>
      </c>
      <c r="F108" s="857"/>
      <c r="G108" s="858"/>
      <c r="H108" s="859"/>
      <c r="I108" s="860"/>
      <c r="J108" s="859"/>
      <c r="K108" s="861"/>
      <c r="L108" s="860"/>
      <c r="M108" s="862"/>
      <c r="N108" s="863"/>
      <c r="O108" s="38"/>
      <c r="P108" s="19"/>
      <c r="Q108" s="19"/>
      <c r="R108" s="19"/>
      <c r="S108" s="19"/>
    </row>
    <row r="109" spans="1:19" s="21" customFormat="1" ht="12.75" customHeight="1" x14ac:dyDescent="0.25">
      <c r="A109" s="24"/>
      <c r="B109" s="38"/>
      <c r="C109" s="38"/>
      <c r="D109" s="38"/>
      <c r="E109" s="161">
        <f t="shared" si="13"/>
        <v>4</v>
      </c>
      <c r="F109" s="857"/>
      <c r="G109" s="858"/>
      <c r="H109" s="859"/>
      <c r="I109" s="860"/>
      <c r="J109" s="859"/>
      <c r="K109" s="861"/>
      <c r="L109" s="860"/>
      <c r="M109" s="862"/>
      <c r="N109" s="863"/>
      <c r="O109" s="38"/>
      <c r="P109" s="19"/>
      <c r="Q109" s="19"/>
      <c r="R109" s="19"/>
      <c r="S109" s="19"/>
    </row>
    <row r="110" spans="1:19" s="21" customFormat="1" ht="12.75" customHeight="1" x14ac:dyDescent="0.25">
      <c r="A110" s="24"/>
      <c r="B110" s="38"/>
      <c r="C110" s="38"/>
      <c r="D110" s="38"/>
      <c r="E110" s="161">
        <f t="shared" si="13"/>
        <v>5</v>
      </c>
      <c r="F110" s="857"/>
      <c r="G110" s="858"/>
      <c r="H110" s="859"/>
      <c r="I110" s="860"/>
      <c r="J110" s="859"/>
      <c r="K110" s="861"/>
      <c r="L110" s="860"/>
      <c r="M110" s="862"/>
      <c r="N110" s="863"/>
      <c r="O110" s="38"/>
      <c r="P110" s="19"/>
      <c r="Q110" s="19"/>
      <c r="R110" s="19"/>
      <c r="S110" s="19"/>
    </row>
    <row r="111" spans="1:19" s="21" customFormat="1" ht="12.75" customHeight="1" x14ac:dyDescent="0.25">
      <c r="A111" s="24"/>
      <c r="B111" s="38"/>
      <c r="C111" s="38"/>
      <c r="D111" s="38"/>
      <c r="E111" s="161">
        <f t="shared" si="13"/>
        <v>6</v>
      </c>
      <c r="F111" s="857"/>
      <c r="G111" s="858"/>
      <c r="H111" s="859"/>
      <c r="I111" s="860"/>
      <c r="J111" s="859"/>
      <c r="K111" s="861"/>
      <c r="L111" s="860"/>
      <c r="M111" s="862"/>
      <c r="N111" s="863"/>
      <c r="O111" s="38"/>
      <c r="P111" s="19"/>
      <c r="Q111" s="19"/>
      <c r="R111" s="19"/>
      <c r="S111" s="19"/>
    </row>
    <row r="112" spans="1:19" s="21" customFormat="1" ht="12.75" customHeight="1" x14ac:dyDescent="0.25">
      <c r="A112" s="24"/>
      <c r="B112" s="38"/>
      <c r="C112" s="38"/>
      <c r="D112" s="38"/>
      <c r="E112" s="161">
        <f t="shared" si="13"/>
        <v>7</v>
      </c>
      <c r="F112" s="857"/>
      <c r="G112" s="858"/>
      <c r="H112" s="859"/>
      <c r="I112" s="860"/>
      <c r="J112" s="859"/>
      <c r="K112" s="861"/>
      <c r="L112" s="860"/>
      <c r="M112" s="862"/>
      <c r="N112" s="863"/>
      <c r="O112" s="38"/>
      <c r="P112" s="19"/>
      <c r="Q112" s="19"/>
      <c r="R112" s="19"/>
      <c r="S112" s="19"/>
    </row>
    <row r="113" spans="1:19" s="21" customFormat="1" ht="12.75" customHeight="1" x14ac:dyDescent="0.25">
      <c r="A113" s="24"/>
      <c r="B113" s="38"/>
      <c r="C113" s="38"/>
      <c r="D113" s="38"/>
      <c r="E113" s="161">
        <f t="shared" si="13"/>
        <v>8</v>
      </c>
      <c r="F113" s="857"/>
      <c r="G113" s="858"/>
      <c r="H113" s="859"/>
      <c r="I113" s="860"/>
      <c r="J113" s="859"/>
      <c r="K113" s="861"/>
      <c r="L113" s="860"/>
      <c r="M113" s="862"/>
      <c r="N113" s="863"/>
      <c r="O113" s="38"/>
      <c r="P113" s="19"/>
      <c r="Q113" s="19"/>
      <c r="R113" s="19"/>
      <c r="S113" s="19"/>
    </row>
    <row r="114" spans="1:19" s="21" customFormat="1" ht="12.75" customHeight="1" x14ac:dyDescent="0.25">
      <c r="A114" s="24"/>
      <c r="B114" s="38"/>
      <c r="C114" s="38"/>
      <c r="D114" s="38"/>
      <c r="E114" s="161">
        <f t="shared" si="13"/>
        <v>9</v>
      </c>
      <c r="F114" s="857"/>
      <c r="G114" s="858"/>
      <c r="H114" s="859"/>
      <c r="I114" s="860"/>
      <c r="J114" s="859"/>
      <c r="K114" s="861"/>
      <c r="L114" s="860"/>
      <c r="M114" s="862"/>
      <c r="N114" s="863"/>
      <c r="O114" s="38"/>
      <c r="P114" s="19"/>
      <c r="Q114" s="19"/>
      <c r="R114" s="19"/>
      <c r="S114" s="19"/>
    </row>
    <row r="115" spans="1:19" s="21" customFormat="1" ht="12.75" customHeight="1" x14ac:dyDescent="0.25">
      <c r="A115" s="24"/>
      <c r="B115" s="38"/>
      <c r="C115" s="38"/>
      <c r="D115" s="38"/>
      <c r="E115" s="162">
        <f t="shared" si="13"/>
        <v>10</v>
      </c>
      <c r="F115" s="850"/>
      <c r="G115" s="851"/>
      <c r="H115" s="852"/>
      <c r="I115" s="853"/>
      <c r="J115" s="852"/>
      <c r="K115" s="854"/>
      <c r="L115" s="853"/>
      <c r="M115" s="855"/>
      <c r="N115" s="856"/>
      <c r="O115" s="38"/>
      <c r="P115" s="19"/>
      <c r="Q115" s="19"/>
      <c r="R115" s="19"/>
      <c r="S115" s="19"/>
    </row>
    <row r="116" spans="1:19" s="21" customFormat="1" ht="12.75" customHeight="1" x14ac:dyDescent="0.25">
      <c r="A116" s="24"/>
      <c r="B116" s="38"/>
      <c r="C116" s="38"/>
      <c r="D116" s="38"/>
      <c r="E116" s="163"/>
      <c r="F116" s="163"/>
      <c r="G116" s="163"/>
      <c r="H116" s="163"/>
      <c r="I116" s="163"/>
      <c r="J116" s="163"/>
      <c r="K116" s="163"/>
      <c r="L116" s="163"/>
      <c r="M116" s="163"/>
      <c r="N116" s="163"/>
      <c r="O116" s="38"/>
      <c r="P116" s="19"/>
      <c r="Q116" s="19"/>
      <c r="R116" s="19"/>
      <c r="S116" s="19"/>
    </row>
    <row r="117" spans="1:19" ht="12.75" customHeight="1" x14ac:dyDescent="0.2"/>
    <row r="118" spans="1:19" ht="12.75" customHeight="1" x14ac:dyDescent="0.2"/>
    <row r="119" spans="1:19" ht="12.75" customHeight="1" x14ac:dyDescent="0.2"/>
    <row r="120" spans="1:19" s="21" customFormat="1" ht="12.75" hidden="1" customHeight="1" x14ac:dyDescent="0.25">
      <c r="A120" s="19" t="s">
        <v>397</v>
      </c>
      <c r="B120" s="24" t="s">
        <v>426</v>
      </c>
      <c r="C120" s="24" t="s">
        <v>426</v>
      </c>
      <c r="D120" s="24" t="s">
        <v>426</v>
      </c>
      <c r="E120" s="24" t="s">
        <v>426</v>
      </c>
      <c r="F120" s="24" t="s">
        <v>426</v>
      </c>
      <c r="G120" s="24" t="s">
        <v>426</v>
      </c>
      <c r="H120" s="24" t="s">
        <v>426</v>
      </c>
      <c r="I120" s="24" t="s">
        <v>426</v>
      </c>
      <c r="J120" s="24" t="s">
        <v>426</v>
      </c>
      <c r="K120" s="24" t="s">
        <v>426</v>
      </c>
      <c r="L120" s="24" t="s">
        <v>426</v>
      </c>
      <c r="M120" s="24" t="s">
        <v>426</v>
      </c>
      <c r="N120" s="24" t="s">
        <v>426</v>
      </c>
      <c r="O120" s="24" t="s">
        <v>426</v>
      </c>
      <c r="P120" s="19" t="s">
        <v>426</v>
      </c>
      <c r="Q120" s="19" t="s">
        <v>426</v>
      </c>
      <c r="R120" s="19" t="s">
        <v>426</v>
      </c>
      <c r="S120" s="19" t="s">
        <v>426</v>
      </c>
    </row>
    <row r="121" spans="1:19" ht="12.75" hidden="1" customHeight="1" x14ac:dyDescent="0.2">
      <c r="A121" s="19" t="s">
        <v>397</v>
      </c>
    </row>
    <row r="122" spans="1:19" ht="12.75" hidden="1" customHeight="1" x14ac:dyDescent="0.2">
      <c r="A122" s="19" t="s">
        <v>397</v>
      </c>
      <c r="E122" s="36" t="str">
        <f>Translations!$B$818</f>
        <v>Lista subinstalațiilor pentru listele verticale:</v>
      </c>
    </row>
    <row r="123" spans="1:19" ht="12.75" hidden="1" customHeight="1" x14ac:dyDescent="0.2">
      <c r="A123" s="19" t="s">
        <v>397</v>
      </c>
      <c r="E123" s="169"/>
      <c r="F123" s="169" t="str">
        <f>Translations!$B$148</f>
        <v>Tipul subinstalației</v>
      </c>
      <c r="G123" s="169"/>
      <c r="H123" s="169" t="s">
        <v>424</v>
      </c>
      <c r="I123" s="169" t="s">
        <v>425</v>
      </c>
      <c r="J123" s="169"/>
      <c r="K123" s="170" t="s">
        <v>580</v>
      </c>
    </row>
    <row r="124" spans="1:19" ht="12.75" hidden="1" customHeight="1" x14ac:dyDescent="0.2">
      <c r="A124" s="19" t="s">
        <v>397</v>
      </c>
      <c r="E124" s="171">
        <v>1</v>
      </c>
      <c r="F124" s="172" t="str">
        <f t="shared" ref="F124:F143" si="14">IF($E124&gt;MAX($Q$17:$Q$45),Euconst_NA,INDEX($E$17:$E$45,MATCH($E124,$Q$17:$Q$45,0)))</f>
        <v>N.A.</v>
      </c>
      <c r="G124" s="169"/>
      <c r="H124" s="173" t="b">
        <f t="shared" ref="H124:H143" si="15">(E124&lt;=MAX($Q$17:$Q$26))</f>
        <v>0</v>
      </c>
      <c r="I124" s="174" t="str">
        <f t="shared" ref="I124:I143" si="16">IF(H124,MATCH(F124,EUconst_BMlistNames,0),"")</f>
        <v/>
      </c>
      <c r="J124" s="174"/>
      <c r="K124" s="175" t="b">
        <f>COUNTIF(CNTR_SubInstListNames,Euconst_NA)&lt;19</f>
        <v>0</v>
      </c>
    </row>
    <row r="125" spans="1:19" ht="12.75" hidden="1" customHeight="1" x14ac:dyDescent="0.2">
      <c r="A125" s="19" t="s">
        <v>397</v>
      </c>
      <c r="E125" s="171">
        <f t="shared" ref="E125:E143" si="17">E124+1</f>
        <v>2</v>
      </c>
      <c r="F125" s="172" t="str">
        <f t="shared" si="14"/>
        <v>N.A.</v>
      </c>
      <c r="G125" s="169"/>
      <c r="H125" s="173" t="b">
        <f t="shared" si="15"/>
        <v>0</v>
      </c>
      <c r="I125" s="174" t="str">
        <f t="shared" si="16"/>
        <v/>
      </c>
      <c r="J125" s="174"/>
      <c r="K125" s="169"/>
    </row>
    <row r="126" spans="1:19" ht="12.75" hidden="1" customHeight="1" x14ac:dyDescent="0.2">
      <c r="A126" s="19" t="s">
        <v>397</v>
      </c>
      <c r="E126" s="171">
        <f t="shared" si="17"/>
        <v>3</v>
      </c>
      <c r="F126" s="172" t="str">
        <f t="shared" si="14"/>
        <v>N.A.</v>
      </c>
      <c r="G126" s="169"/>
      <c r="H126" s="173" t="b">
        <f t="shared" si="15"/>
        <v>0</v>
      </c>
      <c r="I126" s="174" t="str">
        <f t="shared" si="16"/>
        <v/>
      </c>
      <c r="J126" s="174"/>
      <c r="K126" s="169"/>
    </row>
    <row r="127" spans="1:19" ht="12.75" hidden="1" customHeight="1" x14ac:dyDescent="0.2">
      <c r="A127" s="19" t="s">
        <v>397</v>
      </c>
      <c r="E127" s="171">
        <f t="shared" si="17"/>
        <v>4</v>
      </c>
      <c r="F127" s="172" t="str">
        <f t="shared" si="14"/>
        <v>N.A.</v>
      </c>
      <c r="G127" s="169"/>
      <c r="H127" s="173" t="b">
        <f t="shared" si="15"/>
        <v>0</v>
      </c>
      <c r="I127" s="174" t="str">
        <f t="shared" si="16"/>
        <v/>
      </c>
      <c r="J127" s="174"/>
      <c r="K127" s="169"/>
    </row>
    <row r="128" spans="1:19" ht="12.75" hidden="1" customHeight="1" x14ac:dyDescent="0.2">
      <c r="A128" s="19" t="s">
        <v>397</v>
      </c>
      <c r="E128" s="171">
        <f t="shared" si="17"/>
        <v>5</v>
      </c>
      <c r="F128" s="172" t="str">
        <f t="shared" si="14"/>
        <v>N.A.</v>
      </c>
      <c r="G128" s="169"/>
      <c r="H128" s="173" t="b">
        <f t="shared" si="15"/>
        <v>0</v>
      </c>
      <c r="I128" s="174" t="str">
        <f t="shared" si="16"/>
        <v/>
      </c>
      <c r="J128" s="174"/>
      <c r="K128" s="169"/>
    </row>
    <row r="129" spans="1:11" ht="12.75" hidden="1" customHeight="1" x14ac:dyDescent="0.2">
      <c r="A129" s="19" t="s">
        <v>397</v>
      </c>
      <c r="E129" s="171">
        <f t="shared" si="17"/>
        <v>6</v>
      </c>
      <c r="F129" s="172" t="str">
        <f t="shared" si="14"/>
        <v>N.A.</v>
      </c>
      <c r="G129" s="169"/>
      <c r="H129" s="173" t="b">
        <f t="shared" si="15"/>
        <v>0</v>
      </c>
      <c r="I129" s="174" t="str">
        <f t="shared" si="16"/>
        <v/>
      </c>
      <c r="J129" s="174"/>
      <c r="K129" s="169"/>
    </row>
    <row r="130" spans="1:11" ht="12.75" hidden="1" customHeight="1" x14ac:dyDescent="0.2">
      <c r="A130" s="19" t="s">
        <v>397</v>
      </c>
      <c r="E130" s="171">
        <f t="shared" si="17"/>
        <v>7</v>
      </c>
      <c r="F130" s="172" t="str">
        <f t="shared" si="14"/>
        <v>N.A.</v>
      </c>
      <c r="G130" s="169"/>
      <c r="H130" s="173" t="b">
        <f t="shared" si="15"/>
        <v>0</v>
      </c>
      <c r="I130" s="174" t="str">
        <f t="shared" si="16"/>
        <v/>
      </c>
      <c r="J130" s="174"/>
      <c r="K130" s="169"/>
    </row>
    <row r="131" spans="1:11" ht="12.75" hidden="1" customHeight="1" x14ac:dyDescent="0.2">
      <c r="A131" s="19" t="s">
        <v>397</v>
      </c>
      <c r="E131" s="171">
        <f t="shared" si="17"/>
        <v>8</v>
      </c>
      <c r="F131" s="172" t="str">
        <f t="shared" si="14"/>
        <v>N.A.</v>
      </c>
      <c r="G131" s="169"/>
      <c r="H131" s="173" t="b">
        <f t="shared" si="15"/>
        <v>0</v>
      </c>
      <c r="I131" s="174" t="str">
        <f t="shared" si="16"/>
        <v/>
      </c>
      <c r="J131" s="174"/>
      <c r="K131" s="169"/>
    </row>
    <row r="132" spans="1:11" ht="12.75" hidden="1" customHeight="1" x14ac:dyDescent="0.2">
      <c r="A132" s="19" t="s">
        <v>397</v>
      </c>
      <c r="E132" s="171">
        <f t="shared" si="17"/>
        <v>9</v>
      </c>
      <c r="F132" s="172" t="str">
        <f t="shared" si="14"/>
        <v>N.A.</v>
      </c>
      <c r="G132" s="169"/>
      <c r="H132" s="173" t="b">
        <f t="shared" si="15"/>
        <v>0</v>
      </c>
      <c r="I132" s="174" t="str">
        <f t="shared" si="16"/>
        <v/>
      </c>
      <c r="J132" s="174"/>
      <c r="K132" s="169"/>
    </row>
    <row r="133" spans="1:11" ht="12.75" hidden="1" customHeight="1" x14ac:dyDescent="0.2">
      <c r="A133" s="19" t="s">
        <v>397</v>
      </c>
      <c r="E133" s="171">
        <f t="shared" si="17"/>
        <v>10</v>
      </c>
      <c r="F133" s="172" t="str">
        <f t="shared" si="14"/>
        <v>N.A.</v>
      </c>
      <c r="G133" s="169"/>
      <c r="H133" s="173" t="b">
        <f t="shared" si="15"/>
        <v>0</v>
      </c>
      <c r="I133" s="174" t="str">
        <f t="shared" si="16"/>
        <v/>
      </c>
      <c r="J133" s="174"/>
      <c r="K133" s="169"/>
    </row>
    <row r="134" spans="1:11" ht="12.75" hidden="1" customHeight="1" x14ac:dyDescent="0.2">
      <c r="A134" s="19" t="s">
        <v>397</v>
      </c>
      <c r="E134" s="171">
        <f t="shared" si="17"/>
        <v>11</v>
      </c>
      <c r="F134" s="172" t="str">
        <f t="shared" si="14"/>
        <v>N.A.</v>
      </c>
      <c r="G134" s="169"/>
      <c r="H134" s="173" t="b">
        <f t="shared" si="15"/>
        <v>0</v>
      </c>
      <c r="I134" s="174" t="str">
        <f t="shared" si="16"/>
        <v/>
      </c>
      <c r="J134" s="174"/>
      <c r="K134" s="169"/>
    </row>
    <row r="135" spans="1:11" ht="12.75" hidden="1" customHeight="1" x14ac:dyDescent="0.2">
      <c r="A135" s="19" t="s">
        <v>397</v>
      </c>
      <c r="E135" s="171">
        <f t="shared" si="17"/>
        <v>12</v>
      </c>
      <c r="F135" s="172" t="str">
        <f t="shared" si="14"/>
        <v>N.A.</v>
      </c>
      <c r="G135" s="169"/>
      <c r="H135" s="173" t="b">
        <f t="shared" si="15"/>
        <v>0</v>
      </c>
      <c r="I135" s="174" t="str">
        <f t="shared" si="16"/>
        <v/>
      </c>
      <c r="J135" s="174"/>
      <c r="K135" s="169"/>
    </row>
    <row r="136" spans="1:11" ht="12.75" hidden="1" customHeight="1" x14ac:dyDescent="0.2">
      <c r="A136" s="19" t="s">
        <v>397</v>
      </c>
      <c r="E136" s="171">
        <f t="shared" si="17"/>
        <v>13</v>
      </c>
      <c r="F136" s="172" t="str">
        <f t="shared" si="14"/>
        <v>N.A.</v>
      </c>
      <c r="G136" s="169"/>
      <c r="H136" s="173" t="b">
        <f t="shared" si="15"/>
        <v>0</v>
      </c>
      <c r="I136" s="174" t="str">
        <f t="shared" si="16"/>
        <v/>
      </c>
      <c r="J136" s="174"/>
      <c r="K136" s="169"/>
    </row>
    <row r="137" spans="1:11" ht="12.75" hidden="1" customHeight="1" x14ac:dyDescent="0.2">
      <c r="A137" s="19" t="s">
        <v>397</v>
      </c>
      <c r="E137" s="171">
        <f t="shared" si="17"/>
        <v>14</v>
      </c>
      <c r="F137" s="172" t="str">
        <f t="shared" si="14"/>
        <v>N.A.</v>
      </c>
      <c r="G137" s="169"/>
      <c r="H137" s="173" t="b">
        <f t="shared" si="15"/>
        <v>0</v>
      </c>
      <c r="I137" s="174" t="str">
        <f t="shared" si="16"/>
        <v/>
      </c>
      <c r="J137" s="174"/>
      <c r="K137" s="169"/>
    </row>
    <row r="138" spans="1:11" ht="12.75" hidden="1" customHeight="1" x14ac:dyDescent="0.2">
      <c r="A138" s="19" t="s">
        <v>397</v>
      </c>
      <c r="E138" s="171">
        <f t="shared" si="17"/>
        <v>15</v>
      </c>
      <c r="F138" s="172" t="str">
        <f t="shared" si="14"/>
        <v>N.A.</v>
      </c>
      <c r="G138" s="169"/>
      <c r="H138" s="173" t="b">
        <f t="shared" si="15"/>
        <v>0</v>
      </c>
      <c r="I138" s="174" t="str">
        <f t="shared" si="16"/>
        <v/>
      </c>
      <c r="J138" s="174"/>
      <c r="K138" s="169"/>
    </row>
    <row r="139" spans="1:11" ht="12.75" hidden="1" customHeight="1" x14ac:dyDescent="0.2">
      <c r="A139" s="19" t="s">
        <v>397</v>
      </c>
      <c r="E139" s="171">
        <f t="shared" si="17"/>
        <v>16</v>
      </c>
      <c r="F139" s="172" t="str">
        <f t="shared" si="14"/>
        <v>N.A.</v>
      </c>
      <c r="G139" s="169"/>
      <c r="H139" s="173" t="b">
        <f t="shared" si="15"/>
        <v>0</v>
      </c>
      <c r="I139" s="174" t="str">
        <f t="shared" si="16"/>
        <v/>
      </c>
      <c r="J139" s="174"/>
      <c r="K139" s="169"/>
    </row>
    <row r="140" spans="1:11" ht="12.75" hidden="1" customHeight="1" x14ac:dyDescent="0.2">
      <c r="A140" s="19" t="s">
        <v>397</v>
      </c>
      <c r="E140" s="171">
        <f t="shared" si="17"/>
        <v>17</v>
      </c>
      <c r="F140" s="172" t="str">
        <f t="shared" si="14"/>
        <v>N.A.</v>
      </c>
      <c r="G140" s="169"/>
      <c r="H140" s="173" t="b">
        <f t="shared" si="15"/>
        <v>0</v>
      </c>
      <c r="I140" s="174" t="str">
        <f t="shared" si="16"/>
        <v/>
      </c>
      <c r="J140" s="174"/>
      <c r="K140" s="169"/>
    </row>
    <row r="141" spans="1:11" ht="12.75" hidden="1" customHeight="1" x14ac:dyDescent="0.2">
      <c r="A141" s="19" t="s">
        <v>397</v>
      </c>
      <c r="E141" s="171">
        <f t="shared" si="17"/>
        <v>18</v>
      </c>
      <c r="F141" s="172" t="str">
        <f t="shared" si="14"/>
        <v>N.A.</v>
      </c>
      <c r="G141" s="169"/>
      <c r="H141" s="173" t="b">
        <f t="shared" si="15"/>
        <v>0</v>
      </c>
      <c r="I141" s="174" t="str">
        <f t="shared" si="16"/>
        <v/>
      </c>
      <c r="J141" s="174"/>
      <c r="K141" s="169"/>
    </row>
    <row r="142" spans="1:11" ht="12.75" hidden="1" customHeight="1" x14ac:dyDescent="0.2">
      <c r="A142" s="19" t="s">
        <v>397</v>
      </c>
      <c r="E142" s="171">
        <f t="shared" si="17"/>
        <v>19</v>
      </c>
      <c r="F142" s="172" t="str">
        <f t="shared" si="14"/>
        <v>N.A.</v>
      </c>
      <c r="G142" s="169"/>
      <c r="H142" s="173" t="b">
        <f t="shared" si="15"/>
        <v>0</v>
      </c>
      <c r="I142" s="174" t="str">
        <f t="shared" si="16"/>
        <v/>
      </c>
      <c r="J142" s="174"/>
      <c r="K142" s="169"/>
    </row>
    <row r="143" spans="1:11" ht="12.75" hidden="1" customHeight="1" x14ac:dyDescent="0.2">
      <c r="A143" s="19" t="s">
        <v>397</v>
      </c>
      <c r="E143" s="171">
        <f t="shared" si="17"/>
        <v>20</v>
      </c>
      <c r="F143" s="172" t="str">
        <f t="shared" si="14"/>
        <v>N.A.</v>
      </c>
      <c r="G143" s="169"/>
      <c r="H143" s="173" t="b">
        <f t="shared" si="15"/>
        <v>0</v>
      </c>
      <c r="I143" s="174" t="str">
        <f t="shared" si="16"/>
        <v/>
      </c>
      <c r="J143" s="174"/>
      <c r="K143" s="169"/>
    </row>
    <row r="144" spans="1:11" ht="12.75" hidden="1" customHeight="1" x14ac:dyDescent="0.2">
      <c r="A144" s="19" t="s">
        <v>397</v>
      </c>
    </row>
    <row r="145" spans="1:7" hidden="1" x14ac:dyDescent="0.2">
      <c r="A145" s="19" t="s">
        <v>397</v>
      </c>
    </row>
    <row r="146" spans="1:7" hidden="1" x14ac:dyDescent="0.2">
      <c r="A146" s="19" t="s">
        <v>397</v>
      </c>
      <c r="E146" s="18" t="s">
        <v>698</v>
      </c>
      <c r="F146" s="18"/>
      <c r="G146" s="173" t="b">
        <f>COUNTA($E$17:$E$26,CNTR_FallBackSubInstRelevant)&gt;0</f>
        <v>0</v>
      </c>
    </row>
    <row r="147" spans="1:7" hidden="1" x14ac:dyDescent="0.2">
      <c r="A147" s="19" t="s">
        <v>397</v>
      </c>
    </row>
  </sheetData>
  <sheetProtection sheet="1" objects="1" scenarios="1" formatCells="0" formatColumns="0" formatRows="0"/>
  <mergeCells count="183">
    <mergeCell ref="E104:N104"/>
    <mergeCell ref="F95:H95"/>
    <mergeCell ref="I95:J95"/>
    <mergeCell ref="K95:L95"/>
    <mergeCell ref="M95:N95"/>
    <mergeCell ref="F96:H96"/>
    <mergeCell ref="I96:J96"/>
    <mergeCell ref="K96:L96"/>
    <mergeCell ref="M96:N96"/>
    <mergeCell ref="F97:H97"/>
    <mergeCell ref="I97:J97"/>
    <mergeCell ref="K97:L97"/>
    <mergeCell ref="M97:N97"/>
    <mergeCell ref="I100:J100"/>
    <mergeCell ref="K100:L100"/>
    <mergeCell ref="M100:N100"/>
    <mergeCell ref="F101:H101"/>
    <mergeCell ref="I101:J101"/>
    <mergeCell ref="F105:G105"/>
    <mergeCell ref="H105:I105"/>
    <mergeCell ref="F107:G107"/>
    <mergeCell ref="H107:I107"/>
    <mergeCell ref="J107:L107"/>
    <mergeCell ref="M107:N107"/>
    <mergeCell ref="F98:H98"/>
    <mergeCell ref="I98:J98"/>
    <mergeCell ref="K98:L98"/>
    <mergeCell ref="M98:N98"/>
    <mergeCell ref="J105:L105"/>
    <mergeCell ref="M105:N105"/>
    <mergeCell ref="F106:G106"/>
    <mergeCell ref="H106:I106"/>
    <mergeCell ref="J106:L106"/>
    <mergeCell ref="M106:N106"/>
    <mergeCell ref="F99:H99"/>
    <mergeCell ref="I99:J99"/>
    <mergeCell ref="K99:L99"/>
    <mergeCell ref="K101:L101"/>
    <mergeCell ref="M101:N101"/>
    <mergeCell ref="E103:N103"/>
    <mergeCell ref="M99:N99"/>
    <mergeCell ref="F100:H100"/>
    <mergeCell ref="F108:G108"/>
    <mergeCell ref="H108:I108"/>
    <mergeCell ref="J108:L108"/>
    <mergeCell ref="M108:N108"/>
    <mergeCell ref="F109:G109"/>
    <mergeCell ref="H109:I109"/>
    <mergeCell ref="J109:L109"/>
    <mergeCell ref="M109:N109"/>
    <mergeCell ref="F114:G114"/>
    <mergeCell ref="H114:I114"/>
    <mergeCell ref="J114:L114"/>
    <mergeCell ref="M114:N114"/>
    <mergeCell ref="F115:G115"/>
    <mergeCell ref="H115:I115"/>
    <mergeCell ref="J115:L115"/>
    <mergeCell ref="M115:N115"/>
    <mergeCell ref="F110:G110"/>
    <mergeCell ref="H110:I110"/>
    <mergeCell ref="J110:L110"/>
    <mergeCell ref="M110:N110"/>
    <mergeCell ref="F111:G111"/>
    <mergeCell ref="H111:I111"/>
    <mergeCell ref="J111:L111"/>
    <mergeCell ref="M111:N111"/>
    <mergeCell ref="F112:G112"/>
    <mergeCell ref="H112:I112"/>
    <mergeCell ref="J112:L112"/>
    <mergeCell ref="M112:N112"/>
    <mergeCell ref="F113:G113"/>
    <mergeCell ref="H113:I113"/>
    <mergeCell ref="J113:L113"/>
    <mergeCell ref="M113:N113"/>
    <mergeCell ref="I93:J93"/>
    <mergeCell ref="K93:L93"/>
    <mergeCell ref="M93:N93"/>
    <mergeCell ref="F94:H94"/>
    <mergeCell ref="I94:J94"/>
    <mergeCell ref="K94:L94"/>
    <mergeCell ref="M94:N94"/>
    <mergeCell ref="I92:J92"/>
    <mergeCell ref="K92:L92"/>
    <mergeCell ref="M92:N92"/>
    <mergeCell ref="F93:H93"/>
    <mergeCell ref="F92:H92"/>
    <mergeCell ref="F91:H91"/>
    <mergeCell ref="I91:J91"/>
    <mergeCell ref="K91:L91"/>
    <mergeCell ref="M91:N91"/>
    <mergeCell ref="F89:N89"/>
    <mergeCell ref="E75:N75"/>
    <mergeCell ref="E76:N76"/>
    <mergeCell ref="F78:N78"/>
    <mergeCell ref="F88:N88"/>
    <mergeCell ref="E77:N77"/>
    <mergeCell ref="F87:N87"/>
    <mergeCell ref="F79:N79"/>
    <mergeCell ref="F80:N80"/>
    <mergeCell ref="E83:N83"/>
    <mergeCell ref="F81:N81"/>
    <mergeCell ref="F85:N85"/>
    <mergeCell ref="E86:N86"/>
    <mergeCell ref="F84:N84"/>
    <mergeCell ref="E72:N72"/>
    <mergeCell ref="E73:N73"/>
    <mergeCell ref="E74:N74"/>
    <mergeCell ref="J58:N58"/>
    <mergeCell ref="E58:I58"/>
    <mergeCell ref="E64:N64"/>
    <mergeCell ref="F82:N82"/>
    <mergeCell ref="E68:N68"/>
    <mergeCell ref="E67:N67"/>
    <mergeCell ref="E66:N66"/>
    <mergeCell ref="E65:N65"/>
    <mergeCell ref="D6:N6"/>
    <mergeCell ref="E25:K25"/>
    <mergeCell ref="E26:K26"/>
    <mergeCell ref="E12:N12"/>
    <mergeCell ref="E13:N13"/>
    <mergeCell ref="E49:N49"/>
    <mergeCell ref="E50:N50"/>
    <mergeCell ref="E59:N59"/>
    <mergeCell ref="F60:N60"/>
    <mergeCell ref="E52:N52"/>
    <mergeCell ref="E53:N53"/>
    <mergeCell ref="E14:N14"/>
    <mergeCell ref="E30:N30"/>
    <mergeCell ref="E31:N31"/>
    <mergeCell ref="E33:N33"/>
    <mergeCell ref="D47:N47"/>
    <mergeCell ref="E21:K21"/>
    <mergeCell ref="E22:K22"/>
    <mergeCell ref="E23:K23"/>
    <mergeCell ref="E24:K24"/>
    <mergeCell ref="E51:N51"/>
    <mergeCell ref="E34:N34"/>
    <mergeCell ref="D29:N29"/>
    <mergeCell ref="D28:N28"/>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E35:J35"/>
    <mergeCell ref="E36:J36"/>
    <mergeCell ref="E37:J37"/>
    <mergeCell ref="E38:J38"/>
    <mergeCell ref="E39:J39"/>
    <mergeCell ref="E40:J40"/>
    <mergeCell ref="D8:N8"/>
    <mergeCell ref="D10:N10"/>
    <mergeCell ref="E15:N15"/>
    <mergeCell ref="D11:N11"/>
    <mergeCell ref="E16:K16"/>
    <mergeCell ref="E17:K17"/>
    <mergeCell ref="E18:K18"/>
    <mergeCell ref="E19:K19"/>
    <mergeCell ref="E20:K20"/>
    <mergeCell ref="E32:N32"/>
    <mergeCell ref="E41:J41"/>
    <mergeCell ref="E42:J42"/>
    <mergeCell ref="E55:I55"/>
    <mergeCell ref="J55:N55"/>
    <mergeCell ref="E56:N56"/>
    <mergeCell ref="F61:N61"/>
    <mergeCell ref="F62:N62"/>
    <mergeCell ref="F63:N63"/>
    <mergeCell ref="D70:N70"/>
    <mergeCell ref="E54:N54"/>
    <mergeCell ref="E43:J43"/>
    <mergeCell ref="E44:J44"/>
    <mergeCell ref="E45:J45"/>
  </mergeCells>
  <conditionalFormatting sqref="R3:S3">
    <cfRule type="expression" dxfId="321" priority="12" stopIfTrue="1">
      <formula>$G$286</formula>
    </cfRule>
  </conditionalFormatting>
  <conditionalFormatting sqref="R4:S4">
    <cfRule type="expression" dxfId="320" priority="13" stopIfTrue="1">
      <formula>$G$290</formula>
    </cfRule>
  </conditionalFormatting>
  <conditionalFormatting sqref="F106:G115">
    <cfRule type="expression" dxfId="319" priority="1" stopIfTrue="1">
      <formula>AND(CNTR_ExistConnectionEntries,ISBLANK($F92))</formula>
    </cfRule>
    <cfRule type="expression" dxfId="318" priority="2" stopIfTrue="1">
      <formula>($R92=FALSE)</formula>
    </cfRule>
  </conditionalFormatting>
  <conditionalFormatting sqref="H106:N115">
    <cfRule type="expression" dxfId="317" priority="3" stopIfTrue="1">
      <formula>AND(CNTR_ExistConnectionEntries,ISBLANK($F92))</formula>
    </cfRule>
    <cfRule type="expression" dxfId="316" priority="4" stopIfTrue="1">
      <formula>($R92=FALSE)</formula>
    </cfRule>
  </conditionalFormatting>
  <dataValidations count="5">
    <dataValidation type="list" allowBlank="1" showInputMessage="1" showErrorMessage="1" sqref="K36:K45">
      <formula1>Euconst_TrueFalse</formula1>
    </dataValidation>
    <dataValidation type="list" allowBlank="1" showInputMessage="1" showErrorMessage="1" sqref="E17:E26">
      <formula1>EUconst_BMlistNames</formula1>
    </dataValidation>
    <dataValidation type="list" allowBlank="1" showInputMessage="1" showErrorMessage="1" sqref="M92:N101 JD92:JE101 SZ92:TA101 ACV92:ACW101 AMR92:AMS101 AWN92:AWO101 BGJ92:BGK101 BQF92:BQG101 CAB92:CAC101 CJX92:CJY101 CTT92:CTU101 DDP92:DDQ101 DNL92:DNM101 DXH92:DXI101 EHD92:EHE101 EQZ92:ERA101 FAV92:FAW101 FKR92:FKS101 FUN92:FUO101 GEJ92:GEK101 GOF92:GOG101 GYB92:GYC101 HHX92:HHY101 HRT92:HRU101 IBP92:IBQ101 ILL92:ILM101 IVH92:IVI101 JFD92:JFE101 JOZ92:JPA101 JYV92:JYW101 KIR92:KIS101 KSN92:KSO101 LCJ92:LCK101 LMF92:LMG101 LWB92:LWC101 MFX92:MFY101 MPT92:MPU101 MZP92:MZQ101 NJL92:NJM101 NTH92:NTI101 ODD92:ODE101 OMZ92:ONA101 OWV92:OWW101 PGR92:PGS101 PQN92:PQO101 QAJ92:QAK101 QKF92:QKG101 QUB92:QUC101 RDX92:RDY101 RNT92:RNU101 RXP92:RXQ101 SHL92:SHM101 SRH92:SRI101 TBD92:TBE101 TKZ92:TLA101 TUV92:TUW101 UER92:UES101 UON92:UOO101 UYJ92:UYK101 VIF92:VIG101 VSB92:VSC101 WBX92:WBY101 WLT92:WLU101 WVP92:WVQ101">
      <formula1>EUconst_ConnectionTransferTypes</formula1>
    </dataValidation>
    <dataValidation type="list" allowBlank="1" showInputMessage="1" showErrorMessage="1" sqref="K92:L101 JB92:JC101 SX92:SY101 ACT92:ACU101 AMP92:AMQ101 AWL92:AWM101 BGH92:BGI101 BQD92:BQE101 BZZ92:CAA101 CJV92:CJW101 CTR92:CTS101 DDN92:DDO101 DNJ92:DNK101 DXF92:DXG101 EHB92:EHC101 EQX92:EQY101 FAT92:FAU101 FKP92:FKQ101 FUL92:FUM101 GEH92:GEI101 GOD92:GOE101 GXZ92:GYA101 HHV92:HHW101 HRR92:HRS101 IBN92:IBO101 ILJ92:ILK101 IVF92:IVG101 JFB92:JFC101 JOX92:JOY101 JYT92:JYU101 KIP92:KIQ101 KSL92:KSM101 LCH92:LCI101 LMD92:LME101 LVZ92:LWA101 MFV92:MFW101 MPR92:MPS101 MZN92:MZO101 NJJ92:NJK101 NTF92:NTG101 ODB92:ODC101 OMX92:OMY101 OWT92:OWU101 PGP92:PGQ101 PQL92:PQM101 QAH92:QAI101 QKD92:QKE101 QTZ92:QUA101 RDV92:RDW101 RNR92:RNS101 RXN92:RXO101 SHJ92:SHK101 SRF92:SRG101 TBB92:TBC101 TKX92:TKY101 TUT92:TUU101 UEP92:UEQ101 UOL92:UOM101 UYH92:UYI101 VID92:VIE101 VRZ92:VSA101 WBV92:WBW101 WLR92:WLS101 WVN92:WVO101">
      <formula1>EUconst_ConnectionTypes</formula1>
    </dataValidation>
    <dataValidation type="list" allowBlank="1" showInputMessage="1" showErrorMessage="1" sqref="I92:I101 IZ92:IZ101 SV92:SV101 ACR92:ACR101 AMN92:AMN101 AWJ92:AWJ101 BGF92:BGF101 BQB92:BQB101 BZX92:BZX101 CJT92:CJT101 CTP92:CTP101 DDL92:DDL101 DNH92:DNH101 DXD92:DXD101 EGZ92:EGZ101 EQV92:EQV101 FAR92:FAR101 FKN92:FKN101 FUJ92:FUJ101 GEF92:GEF101 GOB92:GOB101 GXX92:GXX101 HHT92:HHT101 HRP92:HRP101 IBL92:IBL101 ILH92:ILH101 IVD92:IVD101 JEZ92:JEZ101 JOV92:JOV101 JYR92:JYR101 KIN92:KIN101 KSJ92:KSJ101 LCF92:LCF101 LMB92:LMB101 LVX92:LVX101 MFT92:MFT101 MPP92:MPP101 MZL92:MZL101 NJH92:NJH101 NTD92:NTD101 OCZ92:OCZ101 OMV92:OMV101 OWR92:OWR101 PGN92:PGN101 PQJ92:PQJ101 QAF92:QAF101 QKB92:QKB101 QTX92:QTX101 RDT92:RDT101 RNP92:RNP101 RXL92:RXL101 SHH92:SHH101 SRD92:SRD101 TAZ92:TAZ101 TKV92:TKV101 TUR92:TUR101 UEN92:UEN101 UOJ92:UOJ101 UYF92:UYF101 VIB92:VIB101 VRX92:VRX101 WBT92:WBT101 WLP92:WLP101 WVL92:WVL101">
      <formula1>EUconst_ConnectedEntityTypes</formula1>
    </dataValidation>
  </dataValidations>
  <hyperlinks>
    <hyperlink ref="G2:H2" location="JUMP_TOC_Home" display="Table of contents"/>
    <hyperlink ref="E3:F3" location="JUMP_C_Top" display="Top of sheet"/>
    <hyperlink ref="I2:J2" location="JUMP_B_I" display="Previous sheet"/>
    <hyperlink ref="E4:F4" location="JUMP_F_Bottom" display="End of sheet"/>
    <hyperlink ref="K2:L2" location="JUMP_D_Top" display="Next sheet"/>
    <hyperlink ref="G3:H3" location="JUMP_C_I" display="List of sub-installations"/>
    <hyperlink ref="I3:J3" location="JUMP_C_II" display="Description"/>
    <hyperlink ref="K3:L3" location="JUMP_C_III" display="Technical connections"/>
  </hyperlinks>
  <pageMargins left="0.7" right="0.7" top="0.78740157499999996" bottom="0.78740157499999996" header="0.3" footer="0.3"/>
  <pageSetup paperSize="9" scale="56"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sheetPr>
  <dimension ref="A1:P124"/>
  <sheetViews>
    <sheetView zoomScaleNormal="100" workbookViewId="0">
      <pane ySplit="4" topLeftCell="A122" activePane="bottomLeft" state="frozen"/>
      <selection pane="bottomLeft" activeCell="B2" sqref="B2:D4"/>
    </sheetView>
  </sheetViews>
  <sheetFormatPr defaultColWidth="11.42578125" defaultRowHeight="14.25" x14ac:dyDescent="0.2"/>
  <cols>
    <col min="1" max="1" width="5.7109375" style="274" hidden="1" customWidth="1"/>
    <col min="2" max="4" width="5.7109375" style="38" customWidth="1"/>
    <col min="5" max="14" width="12.7109375" style="38" customWidth="1"/>
    <col min="15" max="15" width="5.7109375" style="38" customWidth="1"/>
    <col min="16" max="16" width="11.42578125" style="274" hidden="1" customWidth="1"/>
    <col min="17" max="16384" width="11.42578125" style="273"/>
  </cols>
  <sheetData>
    <row r="1" spans="1:16" ht="15" hidden="1" thickBot="1" x14ac:dyDescent="0.25">
      <c r="A1" s="274" t="s">
        <v>397</v>
      </c>
      <c r="B1" s="19"/>
      <c r="C1" s="19"/>
      <c r="D1" s="19"/>
      <c r="E1" s="19"/>
      <c r="F1" s="19"/>
      <c r="G1" s="19"/>
      <c r="H1" s="19"/>
      <c r="I1" s="19"/>
      <c r="J1" s="19"/>
      <c r="K1" s="19"/>
      <c r="L1" s="19"/>
      <c r="M1" s="19"/>
      <c r="N1" s="19"/>
      <c r="O1" s="19"/>
      <c r="P1" s="274" t="s">
        <v>397</v>
      </c>
    </row>
    <row r="2" spans="1:16" ht="15" thickBot="1" x14ac:dyDescent="0.25">
      <c r="A2" s="19"/>
      <c r="B2" s="726" t="str">
        <f>Translations!$B$192</f>
        <v>D. 
MethProc</v>
      </c>
      <c r="C2" s="727"/>
      <c r="D2" s="728"/>
      <c r="E2" s="332" t="str">
        <f>Translations!$B$2</f>
        <v>Zona de navigare:</v>
      </c>
      <c r="F2" s="333"/>
      <c r="G2" s="735" t="str">
        <f>Translations!$B$18</f>
        <v>Cuprins</v>
      </c>
      <c r="H2" s="649"/>
      <c r="I2" s="649" t="str">
        <f>Translations!$B$19</f>
        <v>Foaia precedentă</v>
      </c>
      <c r="J2" s="649"/>
      <c r="K2" s="649" t="str">
        <f>Translations!$B$3</f>
        <v>Foaia următoare</v>
      </c>
      <c r="L2" s="649"/>
      <c r="M2" s="649"/>
      <c r="N2" s="649"/>
      <c r="O2" s="20"/>
    </row>
    <row r="3" spans="1:16" ht="15" thickBot="1" x14ac:dyDescent="0.25">
      <c r="A3" s="19"/>
      <c r="B3" s="729"/>
      <c r="C3" s="730"/>
      <c r="D3" s="731"/>
      <c r="E3" s="649" t="str">
        <f>Translations!$B$4</f>
        <v>Începutul foii</v>
      </c>
      <c r="F3" s="739"/>
      <c r="G3" s="808" t="str">
        <f>Translations!$B$193</f>
        <v>Metode la nivelul instalației</v>
      </c>
      <c r="H3" s="809"/>
      <c r="I3" s="809" t="str">
        <f>Translations!$B$194</f>
        <v>Proceduri</v>
      </c>
      <c r="J3" s="809"/>
      <c r="K3" s="810"/>
      <c r="L3" s="810"/>
      <c r="M3" s="810"/>
      <c r="N3" s="810"/>
      <c r="O3" s="20"/>
    </row>
    <row r="4" spans="1:16" ht="15" thickBot="1" x14ac:dyDescent="0.25">
      <c r="A4" s="19"/>
      <c r="B4" s="732"/>
      <c r="C4" s="733"/>
      <c r="D4" s="734"/>
      <c r="E4" s="649" t="str">
        <f>Translations!$B$5</f>
        <v>Sfârșitul foii</v>
      </c>
      <c r="F4" s="649"/>
      <c r="G4" s="811"/>
      <c r="H4" s="812"/>
      <c r="I4" s="812"/>
      <c r="J4" s="812"/>
      <c r="K4" s="812"/>
      <c r="L4" s="812"/>
      <c r="M4" s="813"/>
      <c r="N4" s="812"/>
      <c r="O4" s="20"/>
    </row>
    <row r="5" spans="1:16" x14ac:dyDescent="0.2">
      <c r="A5" s="19"/>
      <c r="O5" s="20"/>
    </row>
    <row r="6" spans="1:16" ht="18" x14ac:dyDescent="0.2">
      <c r="C6" s="2" t="s">
        <v>422</v>
      </c>
      <c r="D6" s="743" t="str">
        <f>Translations!$B$195</f>
        <v>Metode și proceduri la nivelul instalației</v>
      </c>
      <c r="E6" s="743"/>
      <c r="F6" s="743"/>
      <c r="G6" s="743"/>
      <c r="H6" s="743"/>
      <c r="I6" s="743"/>
      <c r="J6" s="743"/>
      <c r="K6" s="743"/>
      <c r="L6" s="743"/>
      <c r="M6" s="743"/>
      <c r="N6" s="743"/>
    </row>
    <row r="8" spans="1:16" ht="16.5" customHeight="1" x14ac:dyDescent="0.2">
      <c r="C8" s="271" t="s">
        <v>110</v>
      </c>
      <c r="D8" s="784" t="str">
        <f>Translations!$B$193</f>
        <v>Metode la nivelul instalației</v>
      </c>
      <c r="E8" s="784"/>
      <c r="F8" s="784"/>
      <c r="G8" s="784"/>
      <c r="H8" s="784"/>
      <c r="I8" s="784"/>
      <c r="J8" s="784"/>
      <c r="K8" s="784"/>
      <c r="L8" s="784"/>
      <c r="M8" s="784"/>
      <c r="N8" s="784"/>
    </row>
    <row r="9" spans="1:16" ht="12.75" customHeight="1" x14ac:dyDescent="0.2"/>
    <row r="10" spans="1:16" ht="30" customHeight="1" x14ac:dyDescent="0.2">
      <c r="D10" s="907" t="str">
        <f>Translations!$B$196</f>
        <v>Datele din această secțiune sunt relevante numai dacă instalația are mai multe subinstalații ȘI toate unitățile fizice sunt utilizate de mai multe subinstalații. În caz contrar, vă rugăm să treceți la secțiunea II de mai jos.</v>
      </c>
      <c r="E10" s="907"/>
      <c r="F10" s="907"/>
      <c r="G10" s="907"/>
      <c r="H10" s="907"/>
      <c r="I10" s="907"/>
      <c r="J10" s="907"/>
      <c r="K10" s="907"/>
      <c r="L10" s="907"/>
      <c r="M10" s="907"/>
      <c r="N10" s="907"/>
    </row>
    <row r="11" spans="1:16" ht="5.0999999999999996" customHeight="1" x14ac:dyDescent="0.2"/>
    <row r="12" spans="1:16" ht="12.75" customHeight="1" x14ac:dyDescent="0.2">
      <c r="D12" s="561" t="s">
        <v>112</v>
      </c>
      <c r="E12" s="917" t="str">
        <f>Translations!$B$197</f>
        <v>Părți fizice ale instalațiilor care deservesc mai multe subinstalații</v>
      </c>
      <c r="F12" s="917"/>
      <c r="G12" s="917"/>
      <c r="H12" s="917"/>
      <c r="I12" s="917"/>
      <c r="J12" s="917"/>
      <c r="K12" s="917"/>
      <c r="L12" s="917"/>
      <c r="M12" s="917"/>
      <c r="N12" s="917"/>
    </row>
    <row r="13" spans="1:16" ht="25.5" customHeight="1" x14ac:dyDescent="0.2">
      <c r="E13" s="900" t="str">
        <f>Translations!$B$198</f>
        <v>În conformitate cu cerințele de la secțiunea 2(b) din anexa VI la FAR, vă rugăm să enumerați toate părțile fizice ale instalațiilor și unităților care deservesc mai multe subinstalații, inclusiv sistemele de alimentare cu energie termică, cazanele utilizate în comun și unitățile de cogenerare etc.</v>
      </c>
      <c r="F13" s="901"/>
      <c r="G13" s="901"/>
      <c r="H13" s="901"/>
      <c r="I13" s="901"/>
      <c r="J13" s="901"/>
      <c r="K13" s="901"/>
      <c r="L13" s="901"/>
      <c r="M13" s="901"/>
      <c r="N13" s="901"/>
    </row>
    <row r="14" spans="1:16" ht="12.75" customHeight="1" x14ac:dyDescent="0.2">
      <c r="E14" s="900" t="str">
        <f>Translations!$B$199</f>
        <v>Pentru fiecare parte sau unitate, vă rugăm să selectați toate subinstalațiile relevante din listele verticale care conțin toate subinstalațiile selectate în secțiunea C.I.</v>
      </c>
      <c r="F14" s="901"/>
      <c r="G14" s="901"/>
      <c r="H14" s="901"/>
      <c r="I14" s="901"/>
      <c r="J14" s="901"/>
      <c r="K14" s="901"/>
      <c r="L14" s="901"/>
      <c r="M14" s="901"/>
      <c r="N14" s="901"/>
    </row>
    <row r="15" spans="1:16" ht="12.75" customHeight="1" x14ac:dyDescent="0.2">
      <c r="E15" s="900" t="str">
        <f>Translations!$B$200</f>
        <v>Unitățile care deservesc doar o subinstalație nu ar trebui să fie enumerate aici, ci ar trebui să fie descrise în detaliu în secțiunea (a) a subinstalației relevante din foile F și G.</v>
      </c>
      <c r="F15" s="901"/>
      <c r="G15" s="901"/>
      <c r="H15" s="901"/>
      <c r="I15" s="901"/>
      <c r="J15" s="901"/>
      <c r="K15" s="901"/>
      <c r="L15" s="901"/>
      <c r="M15" s="901"/>
      <c r="N15" s="901"/>
    </row>
    <row r="16" spans="1:16" ht="25.5" customHeight="1" x14ac:dyDescent="0.2">
      <c r="E16" s="900" t="str">
        <f>Translations!$B$201</f>
        <v>De exemplu, dacă un cazan produce energie termică măsurabilă consumată de două subinstalații ale produsului de referință, cazanul ar trebui să figureze mai jos și ambele subinstalații ar trebui selectate din lista verticală. În cazul în care energia termică este consumată doar de una dintre cele două subinstalații, nu este necesară nici o înregistrare aici, ci în fișa F.I. (a).</v>
      </c>
      <c r="F16" s="901"/>
      <c r="G16" s="901"/>
      <c r="H16" s="901"/>
      <c r="I16" s="901"/>
      <c r="J16" s="901"/>
      <c r="K16" s="901"/>
      <c r="L16" s="901"/>
      <c r="M16" s="901"/>
      <c r="N16" s="901"/>
    </row>
    <row r="17" spans="5:14" ht="5.0999999999999996" customHeight="1" x14ac:dyDescent="0.2"/>
    <row r="18" spans="5:14" ht="12.75" customHeight="1" x14ac:dyDescent="0.2">
      <c r="E18" s="918" t="str">
        <f>Translations!$B$202</f>
        <v>Ref.</v>
      </c>
      <c r="F18" s="921" t="str">
        <f>Translations!$B$203</f>
        <v>Partea fizică a instalației sau a unității</v>
      </c>
      <c r="G18" s="922"/>
      <c r="H18" s="922"/>
      <c r="I18" s="923"/>
      <c r="J18" s="920" t="str">
        <f>Translations!$B$204</f>
        <v>Subinstalații relevante</v>
      </c>
      <c r="K18" s="920"/>
      <c r="L18" s="920"/>
      <c r="M18" s="920"/>
      <c r="N18" s="920"/>
    </row>
    <row r="19" spans="5:14" ht="12.75" customHeight="1" x14ac:dyDescent="0.2">
      <c r="E19" s="919"/>
      <c r="F19" s="924"/>
      <c r="G19" s="925"/>
      <c r="H19" s="925"/>
      <c r="I19" s="926"/>
      <c r="J19" s="563">
        <v>1</v>
      </c>
      <c r="K19" s="563">
        <v>2</v>
      </c>
      <c r="L19" s="563">
        <v>3</v>
      </c>
      <c r="M19" s="563">
        <v>4</v>
      </c>
      <c r="N19" s="563">
        <v>5</v>
      </c>
    </row>
    <row r="20" spans="5:14" ht="12.75" customHeight="1" x14ac:dyDescent="0.2">
      <c r="E20" s="176" t="s">
        <v>633</v>
      </c>
      <c r="F20" s="766"/>
      <c r="G20" s="766"/>
      <c r="H20" s="766"/>
      <c r="I20" s="766"/>
      <c r="J20" s="292"/>
      <c r="K20" s="292"/>
      <c r="L20" s="292"/>
      <c r="M20" s="292"/>
      <c r="N20" s="292"/>
    </row>
    <row r="21" spans="5:14" ht="12.75" customHeight="1" x14ac:dyDescent="0.2">
      <c r="E21" s="176" t="s">
        <v>634</v>
      </c>
      <c r="F21" s="766"/>
      <c r="G21" s="766"/>
      <c r="H21" s="766"/>
      <c r="I21" s="766"/>
      <c r="J21" s="292"/>
      <c r="K21" s="292"/>
      <c r="L21" s="292"/>
      <c r="M21" s="292"/>
      <c r="N21" s="292"/>
    </row>
    <row r="22" spans="5:14" ht="12.75" customHeight="1" x14ac:dyDescent="0.2">
      <c r="E22" s="176" t="s">
        <v>635</v>
      </c>
      <c r="F22" s="766"/>
      <c r="G22" s="766"/>
      <c r="H22" s="766"/>
      <c r="I22" s="766"/>
      <c r="J22" s="292"/>
      <c r="K22" s="292"/>
      <c r="L22" s="292"/>
      <c r="M22" s="292"/>
      <c r="N22" s="292"/>
    </row>
    <row r="23" spans="5:14" ht="12.75" customHeight="1" x14ac:dyDescent="0.2">
      <c r="E23" s="176" t="s">
        <v>636</v>
      </c>
      <c r="F23" s="766"/>
      <c r="G23" s="766"/>
      <c r="H23" s="766"/>
      <c r="I23" s="766"/>
      <c r="J23" s="292"/>
      <c r="K23" s="292"/>
      <c r="L23" s="292"/>
      <c r="M23" s="292"/>
      <c r="N23" s="292"/>
    </row>
    <row r="24" spans="5:14" ht="12.75" customHeight="1" x14ac:dyDescent="0.2">
      <c r="E24" s="176" t="s">
        <v>637</v>
      </c>
      <c r="F24" s="766"/>
      <c r="G24" s="766"/>
      <c r="H24" s="766"/>
      <c r="I24" s="766"/>
      <c r="J24" s="292"/>
      <c r="K24" s="292"/>
      <c r="L24" s="292"/>
      <c r="M24" s="292"/>
      <c r="N24" s="292"/>
    </row>
    <row r="25" spans="5:14" ht="12.75" customHeight="1" x14ac:dyDescent="0.2">
      <c r="E25" s="176" t="s">
        <v>638</v>
      </c>
      <c r="F25" s="766"/>
      <c r="G25" s="766"/>
      <c r="H25" s="766"/>
      <c r="I25" s="766"/>
      <c r="J25" s="292"/>
      <c r="K25" s="292"/>
      <c r="L25" s="292"/>
      <c r="M25" s="292"/>
      <c r="N25" s="292"/>
    </row>
    <row r="26" spans="5:14" ht="12.75" customHeight="1" x14ac:dyDescent="0.2">
      <c r="E26" s="176" t="s">
        <v>639</v>
      </c>
      <c r="F26" s="766"/>
      <c r="G26" s="766"/>
      <c r="H26" s="766"/>
      <c r="I26" s="766"/>
      <c r="J26" s="292"/>
      <c r="K26" s="292"/>
      <c r="L26" s="292"/>
      <c r="M26" s="292"/>
      <c r="N26" s="292"/>
    </row>
    <row r="27" spans="5:14" ht="12.75" customHeight="1" x14ac:dyDescent="0.2">
      <c r="E27" s="176" t="s">
        <v>640</v>
      </c>
      <c r="F27" s="766"/>
      <c r="G27" s="766"/>
      <c r="H27" s="766"/>
      <c r="I27" s="766"/>
      <c r="J27" s="292"/>
      <c r="K27" s="292"/>
      <c r="L27" s="292"/>
      <c r="M27" s="292"/>
      <c r="N27" s="292"/>
    </row>
    <row r="28" spans="5:14" ht="12.75" customHeight="1" x14ac:dyDescent="0.2">
      <c r="E28" s="176" t="s">
        <v>641</v>
      </c>
      <c r="F28" s="766"/>
      <c r="G28" s="766"/>
      <c r="H28" s="766"/>
      <c r="I28" s="766"/>
      <c r="J28" s="292"/>
      <c r="K28" s="292"/>
      <c r="L28" s="292"/>
      <c r="M28" s="292"/>
      <c r="N28" s="292"/>
    </row>
    <row r="29" spans="5:14" ht="12.75" customHeight="1" x14ac:dyDescent="0.2">
      <c r="E29" s="176" t="s">
        <v>642</v>
      </c>
      <c r="F29" s="766"/>
      <c r="G29" s="766"/>
      <c r="H29" s="766"/>
      <c r="I29" s="766"/>
      <c r="J29" s="292"/>
      <c r="K29" s="292"/>
      <c r="L29" s="292"/>
      <c r="M29" s="292"/>
      <c r="N29" s="292"/>
    </row>
    <row r="30" spans="5:14" ht="12.75" customHeight="1" x14ac:dyDescent="0.2">
      <c r="E30" s="176" t="s">
        <v>643</v>
      </c>
      <c r="F30" s="766"/>
      <c r="G30" s="766"/>
      <c r="H30" s="766"/>
      <c r="I30" s="766"/>
      <c r="J30" s="292"/>
      <c r="K30" s="292"/>
      <c r="L30" s="292"/>
      <c r="M30" s="292"/>
      <c r="N30" s="292"/>
    </row>
    <row r="31" spans="5:14" ht="12.75" customHeight="1" x14ac:dyDescent="0.2">
      <c r="E31" s="176" t="s">
        <v>644</v>
      </c>
      <c r="F31" s="766"/>
      <c r="G31" s="766"/>
      <c r="H31" s="766"/>
      <c r="I31" s="766"/>
      <c r="J31" s="292"/>
      <c r="K31" s="292"/>
      <c r="L31" s="292"/>
      <c r="M31" s="292"/>
      <c r="N31" s="292"/>
    </row>
    <row r="32" spans="5:14" ht="12.75" customHeight="1" x14ac:dyDescent="0.2">
      <c r="E32" s="176" t="s">
        <v>645</v>
      </c>
      <c r="F32" s="766"/>
      <c r="G32" s="766"/>
      <c r="H32" s="766"/>
      <c r="I32" s="766"/>
      <c r="J32" s="292"/>
      <c r="K32" s="292"/>
      <c r="L32" s="292"/>
      <c r="M32" s="292"/>
      <c r="N32" s="292"/>
    </row>
    <row r="33" spans="3:14" ht="12.75" customHeight="1" x14ac:dyDescent="0.2">
      <c r="E33" s="176" t="s">
        <v>646</v>
      </c>
      <c r="F33" s="766"/>
      <c r="G33" s="766"/>
      <c r="H33" s="766"/>
      <c r="I33" s="766"/>
      <c r="J33" s="292"/>
      <c r="K33" s="292"/>
      <c r="L33" s="292"/>
      <c r="M33" s="292"/>
      <c r="N33" s="292"/>
    </row>
    <row r="34" spans="3:14" ht="12.75" customHeight="1" x14ac:dyDescent="0.2">
      <c r="E34" s="176" t="s">
        <v>647</v>
      </c>
      <c r="F34" s="766"/>
      <c r="G34" s="766"/>
      <c r="H34" s="766"/>
      <c r="I34" s="766"/>
      <c r="J34" s="292"/>
      <c r="K34" s="292"/>
      <c r="L34" s="292"/>
      <c r="M34" s="292"/>
      <c r="N34" s="292"/>
    </row>
    <row r="35" spans="3:14" ht="5.0999999999999996" customHeight="1" x14ac:dyDescent="0.2"/>
    <row r="36" spans="3:14" ht="12.75" customHeight="1" x14ac:dyDescent="0.2">
      <c r="D36" s="561" t="s">
        <v>113</v>
      </c>
      <c r="E36" s="778" t="str">
        <f>Translations!$B$205</f>
        <v>Metode de atribuire a unor părți din instalații și a emisiilor acestora subinstalațiilor respective:</v>
      </c>
      <c r="F36" s="778"/>
      <c r="G36" s="778"/>
      <c r="H36" s="778"/>
      <c r="I36" s="778"/>
      <c r="J36" s="778"/>
      <c r="K36" s="778"/>
      <c r="L36" s="778"/>
      <c r="M36" s="778"/>
      <c r="N36" s="778"/>
    </row>
    <row r="37" spans="3:14" ht="12.75" customHeight="1" x14ac:dyDescent="0.2">
      <c r="D37" s="564"/>
      <c r="E37" s="783" t="str">
        <f>Translations!$B$206</f>
        <v>În conformitate cu secțiunea 2(d) din anexa VI la FAR, vă rugăm să descrieți, pentru fiecare subinstalație identificată la punctul (a) de mai sus, metodele de atribuire a unor părți din instalații și a emisiilor acestora subinstalațiilor respective.</v>
      </c>
      <c r="F37" s="783"/>
      <c r="G37" s="783"/>
      <c r="H37" s="783"/>
      <c r="I37" s="783"/>
      <c r="J37" s="783"/>
      <c r="K37" s="783"/>
      <c r="L37" s="783"/>
      <c r="M37" s="783"/>
      <c r="N37" s="783"/>
    </row>
    <row r="38" spans="3:14" ht="12.75" customHeight="1" x14ac:dyDescent="0.2">
      <c r="D38" s="564"/>
      <c r="E38" s="783" t="str">
        <f>Translations!$B$207</f>
        <v>Această descriere ar trebui să țină seama în special de dispozițiile din secțiunea 3.2.1 din anexa VII la FAR.</v>
      </c>
      <c r="F38" s="783"/>
      <c r="G38" s="783"/>
      <c r="H38" s="783"/>
      <c r="I38" s="783"/>
      <c r="J38" s="783"/>
      <c r="K38" s="783"/>
      <c r="L38" s="783"/>
      <c r="M38" s="783"/>
      <c r="N38" s="783"/>
    </row>
    <row r="39" spans="3:14" ht="12.75" customHeight="1" x14ac:dyDescent="0.2">
      <c r="D39" s="564"/>
      <c r="E39" s="783" t="str">
        <f>Translations!$B$208</f>
        <v>Dacă metodele relevante sunt descrise suficient de detaliat în conformitate cu punctul (a) din foile F și G ale tuturor subinstalațiilor relevante, vă rugăm să indicați acest lucru aici.</v>
      </c>
      <c r="F39" s="783"/>
      <c r="G39" s="783"/>
      <c r="H39" s="783"/>
      <c r="I39" s="783"/>
      <c r="J39" s="783"/>
      <c r="K39" s="783"/>
      <c r="L39" s="783"/>
      <c r="M39" s="783"/>
      <c r="N39" s="783"/>
    </row>
    <row r="40" spans="3:14" ht="12.75" customHeight="1" x14ac:dyDescent="0.2">
      <c r="E40" s="783" t="str">
        <f>Translations!$B$209</f>
        <v>În cazul în care aceste informații sunt furnizate în fișiere externe, vă rugăm să indicați mai jos trimiterea la acestea.</v>
      </c>
      <c r="F40" s="783"/>
      <c r="G40" s="783"/>
      <c r="H40" s="783"/>
      <c r="I40" s="783"/>
      <c r="J40" s="783"/>
      <c r="K40" s="783"/>
      <c r="L40" s="783"/>
      <c r="M40" s="783"/>
      <c r="N40" s="783"/>
    </row>
    <row r="41" spans="3:14" ht="25.5" customHeight="1" x14ac:dyDescent="0.2">
      <c r="D41" s="564"/>
      <c r="E41" s="908"/>
      <c r="F41" s="909"/>
      <c r="G41" s="909"/>
      <c r="H41" s="909"/>
      <c r="I41" s="909"/>
      <c r="J41" s="909"/>
      <c r="K41" s="909"/>
      <c r="L41" s="909"/>
      <c r="M41" s="909"/>
      <c r="N41" s="910"/>
    </row>
    <row r="42" spans="3:14" ht="25.5" customHeight="1" x14ac:dyDescent="0.2">
      <c r="D42" s="564"/>
      <c r="E42" s="911"/>
      <c r="F42" s="912"/>
      <c r="G42" s="912"/>
      <c r="H42" s="912"/>
      <c r="I42" s="912"/>
      <c r="J42" s="912"/>
      <c r="K42" s="912"/>
      <c r="L42" s="912"/>
      <c r="M42" s="912"/>
      <c r="N42" s="913"/>
    </row>
    <row r="43" spans="3:14" ht="25.5" customHeight="1" x14ac:dyDescent="0.2">
      <c r="D43" s="564"/>
      <c r="E43" s="914"/>
      <c r="F43" s="915"/>
      <c r="G43" s="915"/>
      <c r="H43" s="915"/>
      <c r="I43" s="915"/>
      <c r="J43" s="915"/>
      <c r="K43" s="915"/>
      <c r="L43" s="915"/>
      <c r="M43" s="915"/>
      <c r="N43" s="916"/>
    </row>
    <row r="44" spans="3:14" ht="5.0999999999999996" customHeight="1" x14ac:dyDescent="0.2">
      <c r="D44" s="564"/>
      <c r="E44" s="560"/>
      <c r="F44" s="560"/>
      <c r="G44" s="560"/>
      <c r="H44" s="560"/>
      <c r="I44" s="560"/>
      <c r="J44" s="560"/>
      <c r="K44" s="560"/>
      <c r="L44" s="560"/>
      <c r="M44" s="560"/>
      <c r="N44" s="560"/>
    </row>
    <row r="45" spans="3:14" ht="12.75" customHeight="1" x14ac:dyDescent="0.2">
      <c r="E45" s="902" t="str">
        <f>Translations!$B$210</f>
        <v>Trimitere la fișierele externe, dacă este cazul</v>
      </c>
      <c r="F45" s="902"/>
      <c r="G45" s="902"/>
      <c r="H45" s="902"/>
      <c r="I45" s="902"/>
      <c r="J45" s="903"/>
      <c r="K45" s="904"/>
      <c r="L45" s="904"/>
      <c r="M45" s="904"/>
      <c r="N45" s="904"/>
    </row>
    <row r="46" spans="3:14" ht="5.0999999999999996" customHeight="1" x14ac:dyDescent="0.2"/>
    <row r="47" spans="3:14" ht="12.75" customHeight="1" x14ac:dyDescent="0.2">
      <c r="D47" s="561" t="s">
        <v>114</v>
      </c>
      <c r="E47" s="778" t="str">
        <f>Translations!$B$211</f>
        <v>Metoda utilizată pentru a se asigura evitarea lacunelor și a dublei contabilizări a datelor</v>
      </c>
      <c r="F47" s="778"/>
      <c r="G47" s="778"/>
      <c r="H47" s="778"/>
      <c r="I47" s="778"/>
      <c r="J47" s="778"/>
      <c r="K47" s="778"/>
      <c r="L47" s="778"/>
      <c r="M47" s="778"/>
      <c r="N47" s="778"/>
    </row>
    <row r="48" spans="3:14" ht="25.5" customHeight="1" x14ac:dyDescent="0.2">
      <c r="C48" s="21"/>
      <c r="D48" s="564"/>
      <c r="E48" s="900" t="str">
        <f>Translations!$B$212</f>
        <v>Vă rugăm să descrieți modul în care se asigură că nu a existat nicio lacună în materie de date sau o dublă contabilizare în temeiul secțiunii 3(b) din anexa VI la FAR și luând în considerare dispozițiile articolului 10 alineatul (5) din FAR.</v>
      </c>
      <c r="F48" s="901"/>
      <c r="G48" s="901"/>
      <c r="H48" s="901"/>
      <c r="I48" s="901"/>
      <c r="J48" s="901"/>
      <c r="K48" s="901"/>
      <c r="L48" s="901"/>
      <c r="M48" s="901"/>
      <c r="N48" s="901"/>
    </row>
    <row r="49" spans="1:16" ht="38.85" customHeight="1" x14ac:dyDescent="0.2">
      <c r="C49" s="21"/>
      <c r="D49" s="564"/>
      <c r="E49" s="905" t="str">
        <f>Translations!$B$213</f>
        <v>Dacă există mai multe subinstalații relevante pentru instalația dumneavoastră, iar emisiile de la un flux de surse sunt determinate individual pentru fiecare subinstalație din foile F sau G, vă rugăm să comparați emisiile din raportul anual de emisii cu suma emisiilor pentru fiecare subinstalație. În cazul în care au loc abateri, vă rugăm să descrieți metoda de corectare a datelor în conformitate cu secțiunea 3.2.2 din anexa VII la FAR.</v>
      </c>
      <c r="F49" s="906"/>
      <c r="G49" s="906"/>
      <c r="H49" s="906"/>
      <c r="I49" s="906"/>
      <c r="J49" s="906"/>
      <c r="K49" s="906"/>
      <c r="L49" s="906"/>
      <c r="M49" s="906"/>
      <c r="N49" s="906"/>
    </row>
    <row r="50" spans="1:16" ht="42" customHeight="1" x14ac:dyDescent="0.2">
      <c r="E50" s="779"/>
      <c r="F50" s="780"/>
      <c r="G50" s="780"/>
      <c r="H50" s="780"/>
      <c r="I50" s="780"/>
      <c r="J50" s="780"/>
      <c r="K50" s="780"/>
      <c r="L50" s="780"/>
      <c r="M50" s="780"/>
      <c r="N50" s="781"/>
    </row>
    <row r="51" spans="1:16" ht="5.0999999999999996" customHeight="1" x14ac:dyDescent="0.2">
      <c r="D51" s="564"/>
      <c r="E51" s="560"/>
      <c r="F51" s="560"/>
      <c r="G51" s="560"/>
      <c r="H51" s="560"/>
      <c r="I51" s="560"/>
      <c r="J51" s="560"/>
      <c r="K51" s="560"/>
      <c r="L51" s="560"/>
      <c r="M51" s="560"/>
      <c r="N51" s="560"/>
    </row>
    <row r="52" spans="1:16" ht="12.75" customHeight="1" x14ac:dyDescent="0.2">
      <c r="E52" s="902" t="str">
        <f>Translations!$B$210</f>
        <v>Trimitere la fișierele externe, dacă este cazul</v>
      </c>
      <c r="F52" s="902"/>
      <c r="G52" s="902"/>
      <c r="H52" s="902"/>
      <c r="I52" s="902"/>
      <c r="J52" s="903"/>
      <c r="K52" s="904"/>
      <c r="L52" s="904"/>
      <c r="M52" s="904"/>
      <c r="N52" s="904"/>
    </row>
    <row r="53" spans="1:16" ht="12.75" customHeight="1" x14ac:dyDescent="0.2"/>
    <row r="54" spans="1:16" ht="16.5" customHeight="1" x14ac:dyDescent="0.2">
      <c r="C54" s="271" t="s">
        <v>212</v>
      </c>
      <c r="D54" s="784" t="str">
        <f>Translations!$B$194</f>
        <v>Proceduri</v>
      </c>
      <c r="E54" s="784"/>
      <c r="F54" s="784"/>
      <c r="G54" s="784"/>
      <c r="H54" s="784"/>
      <c r="I54" s="784"/>
      <c r="J54" s="784"/>
      <c r="K54" s="784"/>
      <c r="L54" s="784"/>
      <c r="M54" s="784"/>
      <c r="N54" s="784"/>
    </row>
    <row r="55" spans="1:16" ht="12.75" customHeight="1" x14ac:dyDescent="0.2"/>
    <row r="56" spans="1:16" ht="12.75" customHeight="1" x14ac:dyDescent="0.2">
      <c r="D56" s="907" t="str">
        <f>Translations!$B$214</f>
        <v>Prezenta secțiune se referă la procedurile prevăzute la secțiunea 1 punctele (f)-(h) din anexa VI la FAR.</v>
      </c>
      <c r="E56" s="907"/>
      <c r="F56" s="907"/>
      <c r="G56" s="907"/>
      <c r="H56" s="907"/>
      <c r="I56" s="907"/>
      <c r="J56" s="907"/>
      <c r="K56" s="907"/>
      <c r="L56" s="907"/>
      <c r="M56" s="907"/>
      <c r="N56" s="907"/>
    </row>
    <row r="57" spans="1:16" ht="12.75" customHeight="1" x14ac:dyDescent="0.2">
      <c r="D57" s="879" t="str">
        <f>Translations!$B$215</f>
        <v>Dacă este cazul și în măsura în care este posibil, vă rugăm să faceți trimitere la procedurile corespunzătoare din planul de monitorizare adoptat în temeiul Regulamentului Comisiei privind monitorizarea și raportarea, și să le integrați aici.</v>
      </c>
      <c r="E57" s="879"/>
      <c r="F57" s="879"/>
      <c r="G57" s="879"/>
      <c r="H57" s="879"/>
      <c r="I57" s="879"/>
      <c r="J57" s="879"/>
      <c r="K57" s="879"/>
      <c r="L57" s="879"/>
      <c r="M57" s="879"/>
      <c r="N57" s="879"/>
    </row>
    <row r="58" spans="1:16" ht="5.0999999999999996" customHeight="1" x14ac:dyDescent="0.2"/>
    <row r="59" spans="1:16" ht="30" customHeight="1" x14ac:dyDescent="0.2">
      <c r="C59" s="14"/>
      <c r="D59" s="13" t="s">
        <v>112</v>
      </c>
      <c r="E59" s="899" t="str">
        <f>Translations!$B$216</f>
        <v>Vă rugăm să furnizați o trimitere la procedura utilizată pentru gestionare, în cadrul instalației, a atribuirii responsabilităților în materie de monitorizare și raportare, precum și pentru gestionarea competențelor personalului responsabil</v>
      </c>
      <c r="F59" s="899"/>
      <c r="G59" s="899"/>
      <c r="H59" s="899"/>
      <c r="I59" s="899"/>
      <c r="J59" s="899"/>
      <c r="K59" s="899"/>
      <c r="L59" s="899"/>
      <c r="M59" s="899"/>
      <c r="N59" s="899"/>
    </row>
    <row r="60" spans="1:16" ht="12.75" customHeight="1" x14ac:dyDescent="0.2">
      <c r="C60" s="14"/>
      <c r="D60" s="16"/>
      <c r="E60" s="737" t="str">
        <f>Translations!$B$217</f>
        <v>Este posibil să se facă trimitere la un fișier al documentului atașat (caz în care vă rugăm să precizați aici denumirea exactă a fișierului), dacă descrierea depășește spațiul disponibil aici.</v>
      </c>
      <c r="F60" s="737"/>
      <c r="G60" s="737"/>
      <c r="H60" s="737"/>
      <c r="I60" s="737"/>
      <c r="J60" s="737"/>
      <c r="K60" s="737"/>
      <c r="L60" s="737"/>
      <c r="M60" s="737"/>
      <c r="N60" s="737"/>
    </row>
    <row r="61" spans="1:16" s="21" customFormat="1" ht="12.75" customHeight="1" x14ac:dyDescent="0.2">
      <c r="A61" s="274"/>
      <c r="B61" s="38"/>
      <c r="C61" s="38"/>
      <c r="D61" s="38"/>
      <c r="E61" s="893" t="str">
        <f>Translations!$B$218</f>
        <v>Denumirea procedurii</v>
      </c>
      <c r="F61" s="894"/>
      <c r="G61" s="895"/>
      <c r="H61" s="896"/>
      <c r="I61" s="896"/>
      <c r="J61" s="896"/>
      <c r="K61" s="896"/>
      <c r="L61" s="896"/>
      <c r="M61" s="896"/>
      <c r="N61" s="896"/>
      <c r="O61" s="38"/>
      <c r="P61" s="274"/>
    </row>
    <row r="62" spans="1:16" s="21" customFormat="1" ht="12.75" customHeight="1" x14ac:dyDescent="0.2">
      <c r="A62" s="274"/>
      <c r="B62" s="38"/>
      <c r="C62" s="38"/>
      <c r="D62" s="38"/>
      <c r="E62" s="889" t="str">
        <f>Translations!$B$219</f>
        <v>Trimitere la procedură</v>
      </c>
      <c r="F62" s="890"/>
      <c r="G62" s="897"/>
      <c r="H62" s="898"/>
      <c r="I62" s="898"/>
      <c r="J62" s="898"/>
      <c r="K62" s="898"/>
      <c r="L62" s="898"/>
      <c r="M62" s="898"/>
      <c r="N62" s="898"/>
      <c r="O62" s="38"/>
      <c r="P62" s="274"/>
    </row>
    <row r="63" spans="1:16" s="21" customFormat="1" ht="50.1" customHeight="1" x14ac:dyDescent="0.2">
      <c r="A63" s="274"/>
      <c r="B63" s="38"/>
      <c r="C63" s="38"/>
      <c r="D63" s="38"/>
      <c r="E63" s="889" t="str">
        <f>Translations!$B$220</f>
        <v>Trimitere la diagramă (dacă este cazul)</v>
      </c>
      <c r="F63" s="890"/>
      <c r="G63" s="891"/>
      <c r="H63" s="892"/>
      <c r="I63" s="892"/>
      <c r="J63" s="892"/>
      <c r="K63" s="892"/>
      <c r="L63" s="892"/>
      <c r="M63" s="892"/>
      <c r="N63" s="892"/>
      <c r="O63" s="38"/>
      <c r="P63" s="274"/>
    </row>
    <row r="64" spans="1:16" s="21" customFormat="1" ht="50.1" customHeight="1" x14ac:dyDescent="0.2">
      <c r="A64" s="274"/>
      <c r="B64" s="38"/>
      <c r="C64" s="38"/>
      <c r="D64" s="38"/>
      <c r="E64" s="889" t="str">
        <f>Translations!$B$221</f>
        <v xml:space="preserve">Scurtă descriere a procedurii </v>
      </c>
      <c r="F64" s="890"/>
      <c r="G64" s="882"/>
      <c r="H64" s="883"/>
      <c r="I64" s="883"/>
      <c r="J64" s="883"/>
      <c r="K64" s="883"/>
      <c r="L64" s="883"/>
      <c r="M64" s="883"/>
      <c r="N64" s="884"/>
      <c r="O64" s="38"/>
      <c r="P64" s="274"/>
    </row>
    <row r="65" spans="1:16" s="21" customFormat="1" ht="25.5" customHeight="1" x14ac:dyDescent="0.2">
      <c r="A65" s="274"/>
      <c r="B65" s="38"/>
      <c r="C65" s="38"/>
      <c r="D65" s="38"/>
      <c r="E65" s="889" t="str">
        <f>Translations!$B$222</f>
        <v>Postul sau departamentul responsabil</v>
      </c>
      <c r="F65" s="890"/>
      <c r="G65" s="882"/>
      <c r="H65" s="883"/>
      <c r="I65" s="883"/>
      <c r="J65" s="883"/>
      <c r="K65" s="883"/>
      <c r="L65" s="883"/>
      <c r="M65" s="883"/>
      <c r="N65" s="884"/>
      <c r="O65" s="38"/>
      <c r="P65" s="274"/>
    </row>
    <row r="66" spans="1:16" s="21" customFormat="1" ht="12.75" customHeight="1" x14ac:dyDescent="0.2">
      <c r="A66" s="274"/>
      <c r="B66" s="38"/>
      <c r="C66" s="38"/>
      <c r="D66" s="38"/>
      <c r="E66" s="880" t="str">
        <f>Translations!$B$223</f>
        <v>Locul în care se păstrează evidențele</v>
      </c>
      <c r="F66" s="881"/>
      <c r="G66" s="882"/>
      <c r="H66" s="883"/>
      <c r="I66" s="883"/>
      <c r="J66" s="883"/>
      <c r="K66" s="883"/>
      <c r="L66" s="883"/>
      <c r="M66" s="883"/>
      <c r="N66" s="884"/>
      <c r="O66" s="38"/>
      <c r="P66" s="274"/>
    </row>
    <row r="67" spans="1:16" s="21" customFormat="1" ht="25.5" customHeight="1" x14ac:dyDescent="0.2">
      <c r="A67" s="274"/>
      <c r="B67" s="38"/>
      <c r="C67" s="38"/>
      <c r="D67" s="38"/>
      <c r="E67" s="880" t="str">
        <f>Translations!$B$224</f>
        <v>Denumirea sistemului IT folosit (dacă este cazul)</v>
      </c>
      <c r="F67" s="881"/>
      <c r="G67" s="882"/>
      <c r="H67" s="883"/>
      <c r="I67" s="883"/>
      <c r="J67" s="883"/>
      <c r="K67" s="883"/>
      <c r="L67" s="883"/>
      <c r="M67" s="883"/>
      <c r="N67" s="884"/>
      <c r="O67" s="38"/>
      <c r="P67" s="274"/>
    </row>
    <row r="68" spans="1:16" s="21" customFormat="1" ht="25.5" customHeight="1" x14ac:dyDescent="0.2">
      <c r="A68" s="274"/>
      <c r="B68" s="38"/>
      <c r="C68" s="38"/>
      <c r="D68" s="38"/>
      <c r="E68" s="885" t="str">
        <f>Translations!$B$225</f>
        <v>Lista standardelor EN sau a altor standarde aplicate (dacă este relevant)</v>
      </c>
      <c r="F68" s="886"/>
      <c r="G68" s="887"/>
      <c r="H68" s="888"/>
      <c r="I68" s="888"/>
      <c r="J68" s="888"/>
      <c r="K68" s="888"/>
      <c r="L68" s="888"/>
      <c r="M68" s="888"/>
      <c r="N68" s="888"/>
      <c r="O68" s="38"/>
      <c r="P68" s="274"/>
    </row>
    <row r="69" spans="1:16" ht="12.75" customHeight="1" x14ac:dyDescent="0.2"/>
    <row r="70" spans="1:16" s="21" customFormat="1" ht="27" customHeight="1" x14ac:dyDescent="0.2">
      <c r="A70" s="274"/>
      <c r="B70" s="38"/>
      <c r="C70" s="38"/>
      <c r="D70" s="13" t="s">
        <v>113</v>
      </c>
      <c r="E70" s="899" t="str">
        <f>Translations!$B$226</f>
        <v>Vă rugăm să furnizați o trimitere la procedura de evaluare periodică a gradului de adecvare al planului metodologic de monitorizare în conformitate cu articolul 9 alineatul (1)</v>
      </c>
      <c r="F70" s="899"/>
      <c r="G70" s="899"/>
      <c r="H70" s="899"/>
      <c r="I70" s="899"/>
      <c r="J70" s="899"/>
      <c r="K70" s="899"/>
      <c r="L70" s="899"/>
      <c r="M70" s="899"/>
      <c r="N70" s="899"/>
      <c r="O70" s="38"/>
      <c r="P70" s="274"/>
    </row>
    <row r="71" spans="1:16" s="21" customFormat="1" ht="25.5" customHeight="1" x14ac:dyDescent="0.2">
      <c r="A71" s="274"/>
      <c r="B71" s="38"/>
      <c r="C71" s="38"/>
      <c r="D71" s="16"/>
      <c r="E71" s="737" t="str">
        <f>Translations!$B$227</f>
        <v>Această procedură asigură, în special, instituirea unor metode de monitorizare pentru toate categoriile de date indicate în anexa IV care sunt relevante pentru instalație și utilizarea celor mai precise surse de date disponibile în conformitate cu secțiunea 4 din anexa VII.</v>
      </c>
      <c r="F71" s="737"/>
      <c r="G71" s="737"/>
      <c r="H71" s="737"/>
      <c r="I71" s="737"/>
      <c r="J71" s="737"/>
      <c r="K71" s="737"/>
      <c r="L71" s="737"/>
      <c r="M71" s="737"/>
      <c r="N71" s="737"/>
      <c r="P71" s="274"/>
    </row>
    <row r="72" spans="1:16" s="21" customFormat="1" ht="12.75" customHeight="1" x14ac:dyDescent="0.2">
      <c r="A72" s="274"/>
      <c r="B72" s="38"/>
      <c r="C72" s="38"/>
      <c r="D72" s="38"/>
      <c r="E72" s="737" t="str">
        <f>Translations!$B$217</f>
        <v>Este posibil să se facă trimitere la un fișier al documentului atașat (caz în care vă rugăm să precizați aici denumirea exactă a fișierului), dacă descrierea depășește spațiul disponibil aici.</v>
      </c>
      <c r="F72" s="737"/>
      <c r="G72" s="737"/>
      <c r="H72" s="737"/>
      <c r="I72" s="737"/>
      <c r="J72" s="737"/>
      <c r="K72" s="737"/>
      <c r="L72" s="737"/>
      <c r="M72" s="737"/>
      <c r="N72" s="737"/>
      <c r="O72" s="38"/>
      <c r="P72" s="274"/>
    </row>
    <row r="73" spans="1:16" s="21" customFormat="1" ht="12.75" customHeight="1" x14ac:dyDescent="0.2">
      <c r="A73" s="274"/>
      <c r="B73" s="38"/>
      <c r="C73" s="38"/>
      <c r="D73" s="38"/>
      <c r="E73" s="893" t="str">
        <f>Translations!$B$218</f>
        <v>Denumirea procedurii</v>
      </c>
      <c r="F73" s="894"/>
      <c r="G73" s="895"/>
      <c r="H73" s="896"/>
      <c r="I73" s="896"/>
      <c r="J73" s="896"/>
      <c r="K73" s="896"/>
      <c r="L73" s="896"/>
      <c r="M73" s="896"/>
      <c r="N73" s="896"/>
      <c r="O73" s="38"/>
      <c r="P73" s="274"/>
    </row>
    <row r="74" spans="1:16" s="21" customFormat="1" ht="12.75" customHeight="1" x14ac:dyDescent="0.2">
      <c r="A74" s="274"/>
      <c r="B74" s="38"/>
      <c r="C74" s="38"/>
      <c r="D74" s="38"/>
      <c r="E74" s="889" t="str">
        <f>Translations!$B$219</f>
        <v>Trimitere la procedură</v>
      </c>
      <c r="F74" s="890"/>
      <c r="G74" s="897"/>
      <c r="H74" s="898"/>
      <c r="I74" s="898"/>
      <c r="J74" s="898"/>
      <c r="K74" s="898"/>
      <c r="L74" s="898"/>
      <c r="M74" s="898"/>
      <c r="N74" s="898"/>
      <c r="O74" s="38"/>
      <c r="P74" s="274"/>
    </row>
    <row r="75" spans="1:16" s="21" customFormat="1" ht="50.1" customHeight="1" x14ac:dyDescent="0.2">
      <c r="A75" s="274"/>
      <c r="B75" s="38"/>
      <c r="C75" s="38"/>
      <c r="D75" s="38"/>
      <c r="E75" s="889" t="str">
        <f>Translations!$B$220</f>
        <v>Trimitere la diagramă (dacă este cazul)</v>
      </c>
      <c r="F75" s="890"/>
      <c r="G75" s="891"/>
      <c r="H75" s="892"/>
      <c r="I75" s="892"/>
      <c r="J75" s="892"/>
      <c r="K75" s="892"/>
      <c r="L75" s="892"/>
      <c r="M75" s="892"/>
      <c r="N75" s="892"/>
      <c r="O75" s="38"/>
      <c r="P75" s="274"/>
    </row>
    <row r="76" spans="1:16" s="21" customFormat="1" ht="50.1" customHeight="1" x14ac:dyDescent="0.2">
      <c r="A76" s="274"/>
      <c r="B76" s="38"/>
      <c r="C76" s="38"/>
      <c r="D76" s="38"/>
      <c r="E76" s="889" t="str">
        <f>Translations!$B$221</f>
        <v xml:space="preserve">Scurtă descriere a procedurii </v>
      </c>
      <c r="F76" s="890"/>
      <c r="G76" s="882"/>
      <c r="H76" s="883"/>
      <c r="I76" s="883"/>
      <c r="J76" s="883"/>
      <c r="K76" s="883"/>
      <c r="L76" s="883"/>
      <c r="M76" s="883"/>
      <c r="N76" s="884"/>
      <c r="O76" s="38"/>
      <c r="P76" s="274"/>
    </row>
    <row r="77" spans="1:16" s="21" customFormat="1" ht="25.5" customHeight="1" x14ac:dyDescent="0.2">
      <c r="A77" s="274"/>
      <c r="B77" s="38"/>
      <c r="C77" s="38"/>
      <c r="D77" s="38"/>
      <c r="E77" s="889" t="str">
        <f>Translations!$B$222</f>
        <v>Postul sau departamentul responsabil</v>
      </c>
      <c r="F77" s="890"/>
      <c r="G77" s="882"/>
      <c r="H77" s="883"/>
      <c r="I77" s="883"/>
      <c r="J77" s="883"/>
      <c r="K77" s="883"/>
      <c r="L77" s="883"/>
      <c r="M77" s="883"/>
      <c r="N77" s="884"/>
      <c r="O77" s="38"/>
      <c r="P77" s="274"/>
    </row>
    <row r="78" spans="1:16" s="21" customFormat="1" ht="12.75" customHeight="1" x14ac:dyDescent="0.2">
      <c r="A78" s="274"/>
      <c r="B78" s="38"/>
      <c r="C78" s="38"/>
      <c r="D78" s="38"/>
      <c r="E78" s="880" t="str">
        <f>Translations!$B$223</f>
        <v>Locul în care se păstrează evidențele</v>
      </c>
      <c r="F78" s="881"/>
      <c r="G78" s="882"/>
      <c r="H78" s="883"/>
      <c r="I78" s="883"/>
      <c r="J78" s="883"/>
      <c r="K78" s="883"/>
      <c r="L78" s="883"/>
      <c r="M78" s="883"/>
      <c r="N78" s="884"/>
      <c r="O78" s="38"/>
      <c r="P78" s="274"/>
    </row>
    <row r="79" spans="1:16" s="21" customFormat="1" ht="25.5" customHeight="1" x14ac:dyDescent="0.2">
      <c r="A79" s="274"/>
      <c r="B79" s="38"/>
      <c r="C79" s="38"/>
      <c r="D79" s="38"/>
      <c r="E79" s="880" t="str">
        <f>Translations!$B$224</f>
        <v>Denumirea sistemului IT folosit (dacă este cazul)</v>
      </c>
      <c r="F79" s="881"/>
      <c r="G79" s="882"/>
      <c r="H79" s="883"/>
      <c r="I79" s="883"/>
      <c r="J79" s="883"/>
      <c r="K79" s="883"/>
      <c r="L79" s="883"/>
      <c r="M79" s="883"/>
      <c r="N79" s="884"/>
      <c r="O79" s="38"/>
      <c r="P79" s="274"/>
    </row>
    <row r="80" spans="1:16" s="21" customFormat="1" ht="25.5" customHeight="1" x14ac:dyDescent="0.2">
      <c r="A80" s="274"/>
      <c r="B80" s="38"/>
      <c r="C80" s="38"/>
      <c r="D80" s="38"/>
      <c r="E80" s="885" t="str">
        <f>Translations!$B$225</f>
        <v>Lista standardelor EN sau a altor standarde aplicate (dacă este relevant)</v>
      </c>
      <c r="F80" s="886"/>
      <c r="G80" s="887"/>
      <c r="H80" s="888"/>
      <c r="I80" s="888"/>
      <c r="J80" s="888"/>
      <c r="K80" s="888"/>
      <c r="L80" s="888"/>
      <c r="M80" s="888"/>
      <c r="N80" s="888"/>
      <c r="O80" s="38"/>
      <c r="P80" s="274"/>
    </row>
    <row r="81" spans="1:16" ht="12.75" customHeight="1" x14ac:dyDescent="0.2"/>
    <row r="82" spans="1:16" s="21" customFormat="1" ht="29.25" customHeight="1" x14ac:dyDescent="0.2">
      <c r="A82" s="274"/>
      <c r="B82" s="38"/>
      <c r="C82" s="38"/>
      <c r="D82" s="13" t="s">
        <v>114</v>
      </c>
      <c r="E82" s="899" t="str">
        <f>Translations!$B$228</f>
        <v>Vă rugăm să furnizați o trimitere la procedurile scrise pentru activitățile legate de fluxul de date, în conformitate cu articolul 11 alineatul (2), inclusiv diagrame pentru clarificare, după caz</v>
      </c>
      <c r="F82" s="899"/>
      <c r="G82" s="899"/>
      <c r="H82" s="899"/>
      <c r="I82" s="899"/>
      <c r="J82" s="899"/>
      <c r="K82" s="899"/>
      <c r="L82" s="899"/>
      <c r="M82" s="899"/>
      <c r="N82" s="899"/>
      <c r="O82" s="38"/>
      <c r="P82" s="274"/>
    </row>
    <row r="83" spans="1:16" s="21" customFormat="1" ht="12.75" customHeight="1" x14ac:dyDescent="0.2">
      <c r="A83" s="274"/>
      <c r="B83" s="38"/>
      <c r="C83" s="38"/>
      <c r="D83" s="16"/>
      <c r="E83" s="737" t="str">
        <f>Translations!$B$217</f>
        <v>Este posibil să se facă trimitere la un fișier al documentului atașat (caz în care vă rugăm să precizați aici denumirea exactă a fișierului), dacă descrierea depășește spațiul disponibil aici.</v>
      </c>
      <c r="F83" s="737"/>
      <c r="G83" s="737"/>
      <c r="H83" s="737"/>
      <c r="I83" s="737"/>
      <c r="J83" s="737"/>
      <c r="K83" s="737"/>
      <c r="L83" s="737"/>
      <c r="M83" s="737"/>
      <c r="N83" s="737"/>
      <c r="O83" s="38"/>
      <c r="P83" s="274"/>
    </row>
    <row r="84" spans="1:16" s="21" customFormat="1" ht="12.75" customHeight="1" x14ac:dyDescent="0.2">
      <c r="A84" s="274"/>
      <c r="B84" s="38"/>
      <c r="C84" s="38"/>
      <c r="D84" s="38"/>
      <c r="E84" s="893" t="str">
        <f>Translations!$B$218</f>
        <v>Denumirea procedurii</v>
      </c>
      <c r="F84" s="894"/>
      <c r="G84" s="895"/>
      <c r="H84" s="896"/>
      <c r="I84" s="896"/>
      <c r="J84" s="896"/>
      <c r="K84" s="896"/>
      <c r="L84" s="896"/>
      <c r="M84" s="896"/>
      <c r="N84" s="896"/>
      <c r="O84" s="38"/>
      <c r="P84" s="274"/>
    </row>
    <row r="85" spans="1:16" s="21" customFormat="1" ht="12.75" customHeight="1" x14ac:dyDescent="0.2">
      <c r="A85" s="274"/>
      <c r="B85" s="38"/>
      <c r="C85" s="38"/>
      <c r="D85" s="38"/>
      <c r="E85" s="889" t="str">
        <f>Translations!$B$219</f>
        <v>Trimitere la procedură</v>
      </c>
      <c r="F85" s="890"/>
      <c r="G85" s="897"/>
      <c r="H85" s="898"/>
      <c r="I85" s="898"/>
      <c r="J85" s="898"/>
      <c r="K85" s="898"/>
      <c r="L85" s="898"/>
      <c r="M85" s="898"/>
      <c r="N85" s="898"/>
      <c r="O85" s="38"/>
      <c r="P85" s="274"/>
    </row>
    <row r="86" spans="1:16" s="21" customFormat="1" ht="50.1" customHeight="1" x14ac:dyDescent="0.2">
      <c r="A86" s="274"/>
      <c r="B86" s="38"/>
      <c r="C86" s="38"/>
      <c r="D86" s="38"/>
      <c r="E86" s="889" t="str">
        <f>Translations!$B$220</f>
        <v>Trimitere la diagramă (dacă este cazul)</v>
      </c>
      <c r="F86" s="890"/>
      <c r="G86" s="891"/>
      <c r="H86" s="892"/>
      <c r="I86" s="892"/>
      <c r="J86" s="892"/>
      <c r="K86" s="892"/>
      <c r="L86" s="892"/>
      <c r="M86" s="892"/>
      <c r="N86" s="892"/>
      <c r="O86" s="38"/>
      <c r="P86" s="274"/>
    </row>
    <row r="87" spans="1:16" s="21" customFormat="1" ht="50.1" customHeight="1" x14ac:dyDescent="0.2">
      <c r="A87" s="274"/>
      <c r="B87" s="38"/>
      <c r="C87" s="38"/>
      <c r="D87" s="38"/>
      <c r="E87" s="889" t="str">
        <f>Translations!$B$221</f>
        <v xml:space="preserve">Scurtă descriere a procedurii </v>
      </c>
      <c r="F87" s="890"/>
      <c r="G87" s="882"/>
      <c r="H87" s="883"/>
      <c r="I87" s="883"/>
      <c r="J87" s="883"/>
      <c r="K87" s="883"/>
      <c r="L87" s="883"/>
      <c r="M87" s="883"/>
      <c r="N87" s="884"/>
      <c r="O87" s="38"/>
      <c r="P87" s="274"/>
    </row>
    <row r="88" spans="1:16" s="21" customFormat="1" ht="25.5" customHeight="1" x14ac:dyDescent="0.2">
      <c r="A88" s="274"/>
      <c r="B88" s="38"/>
      <c r="C88" s="38"/>
      <c r="D88" s="38"/>
      <c r="E88" s="889" t="str">
        <f>Translations!$B$222</f>
        <v>Postul sau departamentul responsabil</v>
      </c>
      <c r="F88" s="890"/>
      <c r="G88" s="882"/>
      <c r="H88" s="883"/>
      <c r="I88" s="883"/>
      <c r="J88" s="883"/>
      <c r="K88" s="883"/>
      <c r="L88" s="883"/>
      <c r="M88" s="883"/>
      <c r="N88" s="884"/>
      <c r="O88" s="38"/>
      <c r="P88" s="274"/>
    </row>
    <row r="89" spans="1:16" s="21" customFormat="1" ht="12.75" customHeight="1" x14ac:dyDescent="0.2">
      <c r="A89" s="274"/>
      <c r="B89" s="38"/>
      <c r="C89" s="38"/>
      <c r="D89" s="38"/>
      <c r="E89" s="880" t="str">
        <f>Translations!$B$223</f>
        <v>Locul în care se păstrează evidențele</v>
      </c>
      <c r="F89" s="881"/>
      <c r="G89" s="882"/>
      <c r="H89" s="883"/>
      <c r="I89" s="883"/>
      <c r="J89" s="883"/>
      <c r="K89" s="883"/>
      <c r="L89" s="883"/>
      <c r="M89" s="883"/>
      <c r="N89" s="884"/>
      <c r="O89" s="38"/>
      <c r="P89" s="274"/>
    </row>
    <row r="90" spans="1:16" s="21" customFormat="1" ht="25.5" customHeight="1" x14ac:dyDescent="0.2">
      <c r="A90" s="274"/>
      <c r="B90" s="38"/>
      <c r="C90" s="38"/>
      <c r="D90" s="38"/>
      <c r="E90" s="880" t="str">
        <f>Translations!$B$224</f>
        <v>Denumirea sistemului IT folosit (dacă este cazul)</v>
      </c>
      <c r="F90" s="881"/>
      <c r="G90" s="882"/>
      <c r="H90" s="883"/>
      <c r="I90" s="883"/>
      <c r="J90" s="883"/>
      <c r="K90" s="883"/>
      <c r="L90" s="883"/>
      <c r="M90" s="883"/>
      <c r="N90" s="884"/>
      <c r="O90" s="38"/>
      <c r="P90" s="274"/>
    </row>
    <row r="91" spans="1:16" s="21" customFormat="1" ht="25.5" customHeight="1" x14ac:dyDescent="0.2">
      <c r="A91" s="274"/>
      <c r="B91" s="38"/>
      <c r="C91" s="38"/>
      <c r="D91" s="38"/>
      <c r="E91" s="885" t="str">
        <f>Translations!$B$225</f>
        <v>Lista standardelor EN sau a altor standarde aplicate (dacă este relevant)</v>
      </c>
      <c r="F91" s="886"/>
      <c r="G91" s="887"/>
      <c r="H91" s="888"/>
      <c r="I91" s="888"/>
      <c r="J91" s="888"/>
      <c r="K91" s="888"/>
      <c r="L91" s="888"/>
      <c r="M91" s="888"/>
      <c r="N91" s="888"/>
      <c r="O91" s="38"/>
      <c r="P91" s="274"/>
    </row>
    <row r="92" spans="1:16" ht="12.75" customHeight="1" x14ac:dyDescent="0.2"/>
    <row r="93" spans="1:16" s="21" customFormat="1" ht="29.25" customHeight="1" x14ac:dyDescent="0.2">
      <c r="A93" s="274"/>
      <c r="B93" s="38"/>
      <c r="C93" s="38"/>
      <c r="D93" s="13" t="s">
        <v>115</v>
      </c>
      <c r="E93" s="899" t="str">
        <f>Translations!$B$229</f>
        <v>Vă rugăm să furnizați o trimitere la procedurile scrise pentru activitățile de control, în conformitate cu articolul 11 alineatul (2), inclusiv diagrame pentru clarificare, după caz</v>
      </c>
      <c r="F93" s="899"/>
      <c r="G93" s="899"/>
      <c r="H93" s="899"/>
      <c r="I93" s="899"/>
      <c r="J93" s="899"/>
      <c r="K93" s="899"/>
      <c r="L93" s="899"/>
      <c r="M93" s="899"/>
      <c r="N93" s="899"/>
      <c r="O93" s="38"/>
      <c r="P93" s="274"/>
    </row>
    <row r="94" spans="1:16" s="21" customFormat="1" ht="12.75" customHeight="1" x14ac:dyDescent="0.2">
      <c r="A94" s="274"/>
      <c r="B94" s="38"/>
      <c r="C94" s="38"/>
      <c r="D94" s="16"/>
      <c r="E94" s="737" t="str">
        <f>Translations!$B$217</f>
        <v>Este posibil să se facă trimitere la un fișier al documentului atașat (caz în care vă rugăm să precizați aici denumirea exactă a fișierului), dacă descrierea depășește spațiul disponibil aici.</v>
      </c>
      <c r="F94" s="737"/>
      <c r="G94" s="737"/>
      <c r="H94" s="737"/>
      <c r="I94" s="737"/>
      <c r="J94" s="737"/>
      <c r="K94" s="737"/>
      <c r="L94" s="737"/>
      <c r="M94" s="737"/>
      <c r="N94" s="737"/>
      <c r="O94" s="38"/>
      <c r="P94" s="274"/>
    </row>
    <row r="95" spans="1:16" s="21" customFormat="1" ht="12.75" customHeight="1" x14ac:dyDescent="0.2">
      <c r="A95" s="274"/>
      <c r="B95" s="38"/>
      <c r="C95" s="38"/>
      <c r="D95" s="38"/>
      <c r="E95" s="893" t="str">
        <f>Translations!$B$218</f>
        <v>Denumirea procedurii</v>
      </c>
      <c r="F95" s="894"/>
      <c r="G95" s="895"/>
      <c r="H95" s="896"/>
      <c r="I95" s="896"/>
      <c r="J95" s="896"/>
      <c r="K95" s="896"/>
      <c r="L95" s="896"/>
      <c r="M95" s="896"/>
      <c r="N95" s="896"/>
      <c r="O95" s="38"/>
      <c r="P95" s="274"/>
    </row>
    <row r="96" spans="1:16" s="21" customFormat="1" ht="12.75" customHeight="1" x14ac:dyDescent="0.2">
      <c r="A96" s="274"/>
      <c r="B96" s="38"/>
      <c r="C96" s="38"/>
      <c r="D96" s="38"/>
      <c r="E96" s="889" t="str">
        <f>Translations!$B$219</f>
        <v>Trimitere la procedură</v>
      </c>
      <c r="F96" s="890"/>
      <c r="G96" s="897"/>
      <c r="H96" s="898"/>
      <c r="I96" s="898"/>
      <c r="J96" s="898"/>
      <c r="K96" s="898"/>
      <c r="L96" s="898"/>
      <c r="M96" s="898"/>
      <c r="N96" s="898"/>
      <c r="O96" s="38"/>
      <c r="P96" s="274"/>
    </row>
    <row r="97" spans="1:16" s="21" customFormat="1" ht="50.1" customHeight="1" x14ac:dyDescent="0.2">
      <c r="A97" s="274"/>
      <c r="B97" s="38"/>
      <c r="C97" s="38"/>
      <c r="D97" s="38"/>
      <c r="E97" s="889" t="str">
        <f>Translations!$B$220</f>
        <v>Trimitere la diagramă (dacă este cazul)</v>
      </c>
      <c r="F97" s="890"/>
      <c r="G97" s="891"/>
      <c r="H97" s="892"/>
      <c r="I97" s="892"/>
      <c r="J97" s="892"/>
      <c r="K97" s="892"/>
      <c r="L97" s="892"/>
      <c r="M97" s="892"/>
      <c r="N97" s="892"/>
      <c r="O97" s="38"/>
      <c r="P97" s="274"/>
    </row>
    <row r="98" spans="1:16" s="21" customFormat="1" ht="50.1" customHeight="1" x14ac:dyDescent="0.2">
      <c r="A98" s="274"/>
      <c r="B98" s="38"/>
      <c r="C98" s="38"/>
      <c r="D98" s="38"/>
      <c r="E98" s="889" t="str">
        <f>Translations!$B$221</f>
        <v xml:space="preserve">Scurtă descriere a procedurii </v>
      </c>
      <c r="F98" s="890"/>
      <c r="G98" s="882"/>
      <c r="H98" s="883"/>
      <c r="I98" s="883"/>
      <c r="J98" s="883"/>
      <c r="K98" s="883"/>
      <c r="L98" s="883"/>
      <c r="M98" s="883"/>
      <c r="N98" s="884"/>
      <c r="O98" s="38"/>
      <c r="P98" s="274"/>
    </row>
    <row r="99" spans="1:16" s="21" customFormat="1" ht="25.5" customHeight="1" x14ac:dyDescent="0.2">
      <c r="A99" s="274"/>
      <c r="B99" s="38"/>
      <c r="C99" s="38"/>
      <c r="D99" s="38"/>
      <c r="E99" s="889" t="str">
        <f>Translations!$B$222</f>
        <v>Postul sau departamentul responsabil</v>
      </c>
      <c r="F99" s="890"/>
      <c r="G99" s="882"/>
      <c r="H99" s="883"/>
      <c r="I99" s="883"/>
      <c r="J99" s="883"/>
      <c r="K99" s="883"/>
      <c r="L99" s="883"/>
      <c r="M99" s="883"/>
      <c r="N99" s="884"/>
      <c r="O99" s="38"/>
      <c r="P99" s="274"/>
    </row>
    <row r="100" spans="1:16" s="21" customFormat="1" ht="12.75" customHeight="1" x14ac:dyDescent="0.2">
      <c r="A100" s="274"/>
      <c r="B100" s="38"/>
      <c r="C100" s="38"/>
      <c r="D100" s="38"/>
      <c r="E100" s="880" t="str">
        <f>Translations!$B$223</f>
        <v>Locul în care se păstrează evidențele</v>
      </c>
      <c r="F100" s="881"/>
      <c r="G100" s="882"/>
      <c r="H100" s="883"/>
      <c r="I100" s="883"/>
      <c r="J100" s="883"/>
      <c r="K100" s="883"/>
      <c r="L100" s="883"/>
      <c r="M100" s="883"/>
      <c r="N100" s="884"/>
      <c r="O100" s="38"/>
      <c r="P100" s="274"/>
    </row>
    <row r="101" spans="1:16" s="21" customFormat="1" ht="25.5" customHeight="1" x14ac:dyDescent="0.2">
      <c r="A101" s="274"/>
      <c r="B101" s="38"/>
      <c r="C101" s="38"/>
      <c r="D101" s="38"/>
      <c r="E101" s="880" t="str">
        <f>Translations!$B$224</f>
        <v>Denumirea sistemului IT folosit (dacă este cazul)</v>
      </c>
      <c r="F101" s="881"/>
      <c r="G101" s="882"/>
      <c r="H101" s="883"/>
      <c r="I101" s="883"/>
      <c r="J101" s="883"/>
      <c r="K101" s="883"/>
      <c r="L101" s="883"/>
      <c r="M101" s="883"/>
      <c r="N101" s="884"/>
      <c r="O101" s="38"/>
      <c r="P101" s="274"/>
    </row>
    <row r="102" spans="1:16" s="21" customFormat="1" ht="25.5" customHeight="1" x14ac:dyDescent="0.2">
      <c r="A102" s="274"/>
      <c r="B102" s="38"/>
      <c r="C102" s="38"/>
      <c r="D102" s="38"/>
      <c r="E102" s="885" t="str">
        <f>Translations!$B$225</f>
        <v>Lista standardelor EN sau a altor standarde aplicate (dacă este relevant)</v>
      </c>
      <c r="F102" s="886"/>
      <c r="G102" s="887"/>
      <c r="H102" s="888"/>
      <c r="I102" s="888"/>
      <c r="J102" s="888"/>
      <c r="K102" s="888"/>
      <c r="L102" s="888"/>
      <c r="M102" s="888"/>
      <c r="N102" s="888"/>
      <c r="O102" s="38"/>
      <c r="P102" s="274"/>
    </row>
    <row r="103" spans="1:16" ht="12.75" customHeight="1" x14ac:dyDescent="0.2"/>
    <row r="104" spans="1:16" s="21" customFormat="1" ht="29.25" customHeight="1" x14ac:dyDescent="0.2">
      <c r="A104" s="274"/>
      <c r="B104" s="38"/>
      <c r="C104" s="38"/>
      <c r="D104" s="13" t="s">
        <v>116</v>
      </c>
      <c r="E104" s="899" t="str">
        <f>Translations!$B$819</f>
        <v>Vă rugăm să furnizați o trimitere la procedura prevăzută la articolul 22a alineatul (2) pentru punerea în aplicare a recomandărilor și, după caz, pentru demonstrarea aplicării condițiilor menționate la articolul 22a alineatul (1).</v>
      </c>
      <c r="F104" s="899"/>
      <c r="G104" s="899"/>
      <c r="H104" s="899"/>
      <c r="I104" s="899"/>
      <c r="J104" s="899"/>
      <c r="K104" s="899"/>
      <c r="L104" s="899"/>
      <c r="M104" s="899"/>
      <c r="N104" s="899"/>
      <c r="O104" s="38"/>
      <c r="P104" s="274"/>
    </row>
    <row r="105" spans="1:16" s="21" customFormat="1" ht="12.75" customHeight="1" x14ac:dyDescent="0.2">
      <c r="A105" s="274"/>
      <c r="B105" s="38"/>
      <c r="C105" s="38"/>
      <c r="D105" s="16"/>
      <c r="E105" s="737" t="str">
        <f>Translations!$B$217</f>
        <v>Este posibil să se facă trimitere la un fișier al documentului atașat (caz în care vă rugăm să precizați aici denumirea exactă a fișierului), dacă descrierea depășește spațiul disponibil aici.</v>
      </c>
      <c r="F105" s="737"/>
      <c r="G105" s="737"/>
      <c r="H105" s="737"/>
      <c r="I105" s="737"/>
      <c r="J105" s="737"/>
      <c r="K105" s="737"/>
      <c r="L105" s="737"/>
      <c r="M105" s="737"/>
      <c r="N105" s="737"/>
      <c r="O105" s="38"/>
      <c r="P105" s="274"/>
    </row>
    <row r="106" spans="1:16" s="21" customFormat="1" ht="12.75" customHeight="1" x14ac:dyDescent="0.2">
      <c r="A106" s="274"/>
      <c r="B106" s="38"/>
      <c r="C106" s="38"/>
      <c r="D106" s="38"/>
      <c r="E106" s="893" t="str">
        <f>Translations!$B$218</f>
        <v>Denumirea procedurii</v>
      </c>
      <c r="F106" s="894"/>
      <c r="G106" s="927"/>
      <c r="H106" s="928"/>
      <c r="I106" s="928"/>
      <c r="J106" s="928"/>
      <c r="K106" s="928"/>
      <c r="L106" s="928"/>
      <c r="M106" s="928"/>
      <c r="N106" s="928"/>
      <c r="O106" s="38"/>
      <c r="P106" s="274"/>
    </row>
    <row r="107" spans="1:16" s="21" customFormat="1" ht="12.75" customHeight="1" x14ac:dyDescent="0.2">
      <c r="A107" s="274"/>
      <c r="B107" s="38"/>
      <c r="C107" s="38"/>
      <c r="D107" s="38"/>
      <c r="E107" s="889" t="str">
        <f>Translations!$B$219</f>
        <v>Trimitere la procedură</v>
      </c>
      <c r="F107" s="890"/>
      <c r="G107" s="891"/>
      <c r="H107" s="892"/>
      <c r="I107" s="892"/>
      <c r="J107" s="892"/>
      <c r="K107" s="892"/>
      <c r="L107" s="892"/>
      <c r="M107" s="892"/>
      <c r="N107" s="892"/>
      <c r="O107" s="38"/>
      <c r="P107" s="274"/>
    </row>
    <row r="108" spans="1:16" s="21" customFormat="1" ht="50.1" customHeight="1" x14ac:dyDescent="0.2">
      <c r="A108" s="274"/>
      <c r="B108" s="38"/>
      <c r="C108" s="38"/>
      <c r="D108" s="38"/>
      <c r="E108" s="889" t="str">
        <f>Translations!$B$220</f>
        <v>Trimitere la diagramă (dacă este cazul)</v>
      </c>
      <c r="F108" s="890"/>
      <c r="G108" s="891"/>
      <c r="H108" s="892"/>
      <c r="I108" s="892"/>
      <c r="J108" s="892"/>
      <c r="K108" s="892"/>
      <c r="L108" s="892"/>
      <c r="M108" s="892"/>
      <c r="N108" s="892"/>
      <c r="O108" s="38"/>
      <c r="P108" s="274"/>
    </row>
    <row r="109" spans="1:16" s="21" customFormat="1" ht="50.1" customHeight="1" x14ac:dyDescent="0.2">
      <c r="A109" s="274"/>
      <c r="B109" s="38"/>
      <c r="C109" s="38"/>
      <c r="D109" s="38"/>
      <c r="E109" s="889" t="str">
        <f>Translations!$B$221</f>
        <v xml:space="preserve">Scurtă descriere a procedurii </v>
      </c>
      <c r="F109" s="890"/>
      <c r="G109" s="882"/>
      <c r="H109" s="883"/>
      <c r="I109" s="883"/>
      <c r="J109" s="883"/>
      <c r="K109" s="883"/>
      <c r="L109" s="883"/>
      <c r="M109" s="883"/>
      <c r="N109" s="884"/>
      <c r="O109" s="38"/>
      <c r="P109" s="274"/>
    </row>
    <row r="110" spans="1:16" s="21" customFormat="1" ht="25.5" customHeight="1" x14ac:dyDescent="0.2">
      <c r="A110" s="274"/>
      <c r="B110" s="38"/>
      <c r="C110" s="38"/>
      <c r="D110" s="38"/>
      <c r="E110" s="889" t="str">
        <f>Translations!$B$222</f>
        <v>Postul sau departamentul responsabil</v>
      </c>
      <c r="F110" s="890"/>
      <c r="G110" s="882"/>
      <c r="H110" s="883"/>
      <c r="I110" s="883"/>
      <c r="J110" s="883"/>
      <c r="K110" s="883"/>
      <c r="L110" s="883"/>
      <c r="M110" s="883"/>
      <c r="N110" s="884"/>
      <c r="O110" s="38"/>
      <c r="P110" s="274"/>
    </row>
    <row r="111" spans="1:16" s="21" customFormat="1" ht="12.75" customHeight="1" x14ac:dyDescent="0.2">
      <c r="A111" s="274"/>
      <c r="B111" s="38"/>
      <c r="C111" s="38"/>
      <c r="D111" s="38"/>
      <c r="E111" s="880" t="str">
        <f>Translations!$B$223</f>
        <v>Locul în care se păstrează evidențele</v>
      </c>
      <c r="F111" s="881"/>
      <c r="G111" s="882"/>
      <c r="H111" s="883"/>
      <c r="I111" s="883"/>
      <c r="J111" s="883"/>
      <c r="K111" s="883"/>
      <c r="L111" s="883"/>
      <c r="M111" s="883"/>
      <c r="N111" s="884"/>
      <c r="O111" s="38"/>
      <c r="P111" s="274"/>
    </row>
    <row r="112" spans="1:16" s="21" customFormat="1" ht="25.5" customHeight="1" x14ac:dyDescent="0.2">
      <c r="A112" s="274"/>
      <c r="B112" s="38"/>
      <c r="C112" s="38"/>
      <c r="D112" s="38"/>
      <c r="E112" s="880" t="str">
        <f>Translations!$B$224</f>
        <v>Denumirea sistemului IT folosit (dacă este cazul)</v>
      </c>
      <c r="F112" s="881"/>
      <c r="G112" s="882"/>
      <c r="H112" s="883"/>
      <c r="I112" s="883"/>
      <c r="J112" s="883"/>
      <c r="K112" s="883"/>
      <c r="L112" s="883"/>
      <c r="M112" s="883"/>
      <c r="N112" s="884"/>
      <c r="O112" s="38"/>
      <c r="P112" s="274"/>
    </row>
    <row r="113" spans="1:16" s="21" customFormat="1" ht="25.5" customHeight="1" x14ac:dyDescent="0.2">
      <c r="A113" s="274"/>
      <c r="B113" s="38"/>
      <c r="C113" s="38"/>
      <c r="D113" s="38"/>
      <c r="E113" s="885" t="str">
        <f>Translations!$B$225</f>
        <v>Lista standardelor EN sau a altor standarde aplicate (dacă este relevant)</v>
      </c>
      <c r="F113" s="886"/>
      <c r="G113" s="887"/>
      <c r="H113" s="888"/>
      <c r="I113" s="888"/>
      <c r="J113" s="888"/>
      <c r="K113" s="888"/>
      <c r="L113" s="888"/>
      <c r="M113" s="888"/>
      <c r="N113" s="888"/>
      <c r="O113" s="38"/>
      <c r="P113" s="274"/>
    </row>
    <row r="114" spans="1:16" ht="12.75" customHeight="1" x14ac:dyDescent="0.2"/>
    <row r="115" spans="1:16" ht="12.75" customHeight="1" x14ac:dyDescent="0.2"/>
    <row r="116" spans="1:16" ht="12.75" customHeight="1" x14ac:dyDescent="0.2"/>
    <row r="117" spans="1:16" ht="12.75" customHeight="1" x14ac:dyDescent="0.2"/>
    <row r="118" spans="1:16" ht="12.75" customHeight="1" x14ac:dyDescent="0.2"/>
    <row r="119" spans="1:16" ht="12.75" customHeight="1" x14ac:dyDescent="0.2"/>
    <row r="120" spans="1:16" ht="12.75" customHeight="1" x14ac:dyDescent="0.2"/>
    <row r="121" spans="1:16" ht="12.75" customHeight="1" x14ac:dyDescent="0.2"/>
    <row r="122" spans="1:16" ht="12.75" customHeight="1" x14ac:dyDescent="0.2"/>
    <row r="123" spans="1:16" ht="12.75" customHeight="1" x14ac:dyDescent="0.2"/>
    <row r="124" spans="1:16" ht="12.75" customHeight="1" x14ac:dyDescent="0.2"/>
  </sheetData>
  <sheetProtection sheet="1" objects="1" scenarios="1" formatCells="0" formatColumns="0" formatRows="0"/>
  <mergeCells count="151">
    <mergeCell ref="E110:F110"/>
    <mergeCell ref="G110:N110"/>
    <mergeCell ref="E111:F111"/>
    <mergeCell ref="G111:N111"/>
    <mergeCell ref="E112:F112"/>
    <mergeCell ref="G112:N112"/>
    <mergeCell ref="E113:F113"/>
    <mergeCell ref="G113:N113"/>
    <mergeCell ref="E104:N104"/>
    <mergeCell ref="E105:N105"/>
    <mergeCell ref="E106:F106"/>
    <mergeCell ref="G106:N106"/>
    <mergeCell ref="E107:F107"/>
    <mergeCell ref="G107:N107"/>
    <mergeCell ref="E108:F108"/>
    <mergeCell ref="G108:N108"/>
    <mergeCell ref="E109:F109"/>
    <mergeCell ref="G109:N109"/>
    <mergeCell ref="K4:L4"/>
    <mergeCell ref="F21:I21"/>
    <mergeCell ref="F22:I22"/>
    <mergeCell ref="D6:N6"/>
    <mergeCell ref="D8:N8"/>
    <mergeCell ref="B2:D4"/>
    <mergeCell ref="G2:H2"/>
    <mergeCell ref="I2:J2"/>
    <mergeCell ref="K2:L2"/>
    <mergeCell ref="M2:N2"/>
    <mergeCell ref="M4:N4"/>
    <mergeCell ref="E4:F4"/>
    <mergeCell ref="G4:H4"/>
    <mergeCell ref="I4:J4"/>
    <mergeCell ref="D10:N10"/>
    <mergeCell ref="E3:F3"/>
    <mergeCell ref="G3:H3"/>
    <mergeCell ref="I3:J3"/>
    <mergeCell ref="K3:L3"/>
    <mergeCell ref="M3:N3"/>
    <mergeCell ref="F33:I33"/>
    <mergeCell ref="F34:I34"/>
    <mergeCell ref="E12:N12"/>
    <mergeCell ref="E13:N13"/>
    <mergeCell ref="E14:N14"/>
    <mergeCell ref="F28:I28"/>
    <mergeCell ref="F29:I29"/>
    <mergeCell ref="F30:I30"/>
    <mergeCell ref="F31:I31"/>
    <mergeCell ref="F32:I32"/>
    <mergeCell ref="E18:E19"/>
    <mergeCell ref="J18:N18"/>
    <mergeCell ref="F25:I25"/>
    <mergeCell ref="F26:I26"/>
    <mergeCell ref="F27:I27"/>
    <mergeCell ref="F23:I23"/>
    <mergeCell ref="F24:I24"/>
    <mergeCell ref="F18:I19"/>
    <mergeCell ref="F20:I20"/>
    <mergeCell ref="E15:N15"/>
    <mergeCell ref="E16:N16"/>
    <mergeCell ref="E36:N36"/>
    <mergeCell ref="E37:N37"/>
    <mergeCell ref="E40:N40"/>
    <mergeCell ref="E41:N41"/>
    <mergeCell ref="K45:N45"/>
    <mergeCell ref="E45:J45"/>
    <mergeCell ref="E38:N38"/>
    <mergeCell ref="E42:N42"/>
    <mergeCell ref="E43:N43"/>
    <mergeCell ref="E39:N39"/>
    <mergeCell ref="E47:N47"/>
    <mergeCell ref="E48:N48"/>
    <mergeCell ref="D54:N54"/>
    <mergeCell ref="E59:N59"/>
    <mergeCell ref="E50:N50"/>
    <mergeCell ref="E52:J52"/>
    <mergeCell ref="K52:N52"/>
    <mergeCell ref="E70:N70"/>
    <mergeCell ref="E71:N71"/>
    <mergeCell ref="E60:N60"/>
    <mergeCell ref="E61:F61"/>
    <mergeCell ref="G61:N61"/>
    <mergeCell ref="E62:F62"/>
    <mergeCell ref="G62:N62"/>
    <mergeCell ref="E63:F63"/>
    <mergeCell ref="G63:N63"/>
    <mergeCell ref="E64:F64"/>
    <mergeCell ref="E49:N49"/>
    <mergeCell ref="D56:N56"/>
    <mergeCell ref="G64:N64"/>
    <mergeCell ref="E65:F65"/>
    <mergeCell ref="G65:N65"/>
    <mergeCell ref="E66:F66"/>
    <mergeCell ref="G66:N66"/>
    <mergeCell ref="E85:F85"/>
    <mergeCell ref="G85:N85"/>
    <mergeCell ref="E86:F86"/>
    <mergeCell ref="G86:N86"/>
    <mergeCell ref="E87:F87"/>
    <mergeCell ref="G87:N87"/>
    <mergeCell ref="G89:N89"/>
    <mergeCell ref="G90:N90"/>
    <mergeCell ref="E89:F89"/>
    <mergeCell ref="E90:F90"/>
    <mergeCell ref="E82:N82"/>
    <mergeCell ref="E83:N83"/>
    <mergeCell ref="E84:F84"/>
    <mergeCell ref="E72:N72"/>
    <mergeCell ref="E73:F73"/>
    <mergeCell ref="G73:N73"/>
    <mergeCell ref="E74:F74"/>
    <mergeCell ref="E91:F91"/>
    <mergeCell ref="G91:N91"/>
    <mergeCell ref="E88:F88"/>
    <mergeCell ref="G88:N88"/>
    <mergeCell ref="G78:N78"/>
    <mergeCell ref="E79:F79"/>
    <mergeCell ref="G79:N79"/>
    <mergeCell ref="E80:F80"/>
    <mergeCell ref="G80:N80"/>
    <mergeCell ref="G74:N74"/>
    <mergeCell ref="E75:F75"/>
    <mergeCell ref="G75:N75"/>
    <mergeCell ref="E76:F76"/>
    <mergeCell ref="G76:N76"/>
    <mergeCell ref="E77:F77"/>
    <mergeCell ref="G77:N77"/>
    <mergeCell ref="E78:F78"/>
    <mergeCell ref="D57:N57"/>
    <mergeCell ref="E100:F100"/>
    <mergeCell ref="G100:N100"/>
    <mergeCell ref="E101:F101"/>
    <mergeCell ref="G101:N101"/>
    <mergeCell ref="E102:F102"/>
    <mergeCell ref="G102:N102"/>
    <mergeCell ref="E97:F97"/>
    <mergeCell ref="G97:N97"/>
    <mergeCell ref="E98:F98"/>
    <mergeCell ref="G98:N98"/>
    <mergeCell ref="E99:F99"/>
    <mergeCell ref="G99:N99"/>
    <mergeCell ref="E94:N94"/>
    <mergeCell ref="E95:F95"/>
    <mergeCell ref="G95:N95"/>
    <mergeCell ref="E96:F96"/>
    <mergeCell ref="G96:N96"/>
    <mergeCell ref="E67:F67"/>
    <mergeCell ref="G67:N67"/>
    <mergeCell ref="E68:F68"/>
    <mergeCell ref="G68:N68"/>
    <mergeCell ref="E93:N93"/>
    <mergeCell ref="G84:N84"/>
  </mergeCells>
  <dataValidations count="1">
    <dataValidation type="list" allowBlank="1" showInputMessage="1" showErrorMessage="1" sqref="J20:N34">
      <formula1>CNTR_SubInstListNames</formula1>
    </dataValidation>
  </dataValidations>
  <hyperlinks>
    <hyperlink ref="G2:H2" location="JUMP_TOC_Home" display="Table of contents"/>
    <hyperlink ref="E3:F3" location="JUMP_D_Top" display="Top of sheet"/>
    <hyperlink ref="I2:J2" location="JUMP_C_I" display="Previous sheet"/>
    <hyperlink ref="E4:F4" location="JUMP_F_Bottom" display="End of sheet"/>
    <hyperlink ref="K2:L2" location="JUMP_E_Top" display="JUMP_E_Top"/>
    <hyperlink ref="G3:H3" location="JUMP_D_I" display="Methods at installation level"/>
    <hyperlink ref="I3:J3" location="JUMP_D_II" display="Procedures"/>
  </hyperlinks>
  <pageMargins left="0.7" right="0.7" top="0.78740157499999996" bottom="0.78740157499999996" header="0.3" footer="0.3"/>
  <pageSetup paperSize="9" scale="58" orientation="portrait" r:id="rId1"/>
  <colBreaks count="1" manualBreakCount="1">
    <brk id="15" min="4" max="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tint="0.39997558519241921"/>
  </sheetPr>
  <dimension ref="A1:S181"/>
  <sheetViews>
    <sheetView topLeftCell="B1" workbookViewId="0">
      <pane ySplit="4" topLeftCell="A5" activePane="bottomLeft" state="frozen"/>
      <selection pane="bottomLeft" activeCell="B2" sqref="B2:D4"/>
    </sheetView>
  </sheetViews>
  <sheetFormatPr defaultColWidth="11.42578125" defaultRowHeight="14.25" x14ac:dyDescent="0.2"/>
  <cols>
    <col min="1" max="1" width="5.7109375" style="183" hidden="1" customWidth="1"/>
    <col min="2" max="4" width="5.7109375" style="38" customWidth="1"/>
    <col min="5" max="14" width="12.7109375" style="38" customWidth="1"/>
    <col min="15" max="15" width="5.7109375" style="38" customWidth="1"/>
    <col min="16" max="18" width="12.7109375" style="183" hidden="1" customWidth="1"/>
    <col min="19" max="16384" width="11.42578125" style="273"/>
  </cols>
  <sheetData>
    <row r="1" spans="1:18" ht="15" hidden="1" thickBot="1" x14ac:dyDescent="0.25">
      <c r="A1" s="183" t="s">
        <v>397</v>
      </c>
      <c r="B1" s="19"/>
      <c r="C1" s="19"/>
      <c r="D1" s="19"/>
      <c r="E1" s="19"/>
      <c r="F1" s="19"/>
      <c r="G1" s="19"/>
      <c r="H1" s="19"/>
      <c r="I1" s="19"/>
      <c r="J1" s="19"/>
      <c r="K1" s="19"/>
      <c r="L1" s="19"/>
      <c r="M1" s="19"/>
      <c r="N1" s="19"/>
      <c r="O1" s="19"/>
      <c r="P1" s="183" t="s">
        <v>397</v>
      </c>
      <c r="Q1" s="183" t="s">
        <v>397</v>
      </c>
      <c r="R1" s="183" t="s">
        <v>397</v>
      </c>
    </row>
    <row r="2" spans="1:18" ht="15" thickBot="1" x14ac:dyDescent="0.25">
      <c r="B2" s="726" t="str">
        <f>Translations!$B$230</f>
        <v>E. 
EnergyFlows</v>
      </c>
      <c r="C2" s="727"/>
      <c r="D2" s="728"/>
      <c r="E2" s="332" t="str">
        <f>Translations!$B$2</f>
        <v>Zona de navigare:</v>
      </c>
      <c r="F2" s="333"/>
      <c r="G2" s="735" t="str">
        <f>Translations!$B$18</f>
        <v>Cuprins</v>
      </c>
      <c r="H2" s="649"/>
      <c r="I2" s="649" t="str">
        <f>Translations!$B$19</f>
        <v>Foaia precedentă</v>
      </c>
      <c r="J2" s="649"/>
      <c r="K2" s="649" t="str">
        <f>Translations!$B$3</f>
        <v>Foaia următoare</v>
      </c>
      <c r="L2" s="649"/>
      <c r="M2" s="649"/>
      <c r="N2" s="649"/>
      <c r="O2" s="20"/>
    </row>
    <row r="3" spans="1:18" ht="15" thickBot="1" x14ac:dyDescent="0.25">
      <c r="B3" s="729"/>
      <c r="C3" s="730"/>
      <c r="D3" s="731"/>
      <c r="E3" s="649" t="str">
        <f>Translations!$B$4</f>
        <v>Începutul foii</v>
      </c>
      <c r="F3" s="739"/>
      <c r="G3" s="808" t="str">
        <f>Translations!$B$820</f>
        <v>Aportul de energie</v>
      </c>
      <c r="H3" s="809"/>
      <c r="I3" s="809" t="str">
        <f>Translations!$B$170</f>
        <v>Energie termică măsurabilă</v>
      </c>
      <c r="J3" s="809"/>
      <c r="K3" s="809" t="str">
        <f>Translations!$B$232</f>
        <v>Gaze reziduale</v>
      </c>
      <c r="L3" s="809"/>
      <c r="M3" s="809" t="str">
        <f>Translations!$B$233</f>
        <v>Energie electrică</v>
      </c>
      <c r="N3" s="809"/>
      <c r="O3" s="20"/>
    </row>
    <row r="4" spans="1:18" ht="15" thickBot="1" x14ac:dyDescent="0.25">
      <c r="B4" s="732"/>
      <c r="C4" s="733"/>
      <c r="D4" s="734"/>
      <c r="E4" s="649" t="str">
        <f>Translations!$B$5</f>
        <v>Sfârșitul foii</v>
      </c>
      <c r="F4" s="649"/>
      <c r="G4" s="811"/>
      <c r="H4" s="812"/>
      <c r="I4" s="812"/>
      <c r="J4" s="812"/>
      <c r="K4" s="812"/>
      <c r="L4" s="812"/>
      <c r="M4" s="813"/>
      <c r="N4" s="812"/>
      <c r="O4" s="20"/>
    </row>
    <row r="5" spans="1:18" x14ac:dyDescent="0.2">
      <c r="O5" s="20"/>
    </row>
    <row r="6" spans="1:18" ht="18" x14ac:dyDescent="0.2">
      <c r="C6" s="2" t="s">
        <v>400</v>
      </c>
      <c r="D6" s="743" t="str">
        <f>Translations!$B$234</f>
        <v>Fluxuri de energie</v>
      </c>
      <c r="E6" s="743"/>
      <c r="F6" s="743"/>
      <c r="G6" s="743"/>
      <c r="H6" s="743"/>
      <c r="I6" s="743"/>
      <c r="J6" s="743"/>
      <c r="K6" s="743"/>
      <c r="L6" s="743"/>
      <c r="M6" s="743"/>
      <c r="N6" s="743"/>
    </row>
    <row r="8" spans="1:18" ht="16.5" customHeight="1" x14ac:dyDescent="0.2">
      <c r="C8" s="744" t="str">
        <f>Translations!$B$235</f>
        <v>Introducere la această foaie</v>
      </c>
      <c r="D8" s="744"/>
      <c r="E8" s="744"/>
      <c r="F8" s="744"/>
      <c r="G8" s="744"/>
      <c r="H8" s="744"/>
      <c r="I8" s="744"/>
      <c r="J8" s="744"/>
      <c r="K8" s="744"/>
      <c r="L8" s="744"/>
      <c r="M8" s="744"/>
      <c r="N8" s="744"/>
      <c r="P8" s="274"/>
      <c r="Q8" s="274"/>
      <c r="R8" s="274"/>
    </row>
    <row r="9" spans="1:18" ht="5.0999999999999996" customHeight="1" thickBot="1" x14ac:dyDescent="0.25">
      <c r="P9" s="274"/>
      <c r="Q9" s="274"/>
      <c r="R9" s="274"/>
    </row>
    <row r="10" spans="1:18" ht="5.0999999999999996" customHeight="1" x14ac:dyDescent="0.2">
      <c r="C10" s="233"/>
      <c r="D10" s="234"/>
      <c r="E10" s="234"/>
      <c r="F10" s="234"/>
      <c r="G10" s="234"/>
      <c r="H10" s="234"/>
      <c r="I10" s="234"/>
      <c r="J10" s="234"/>
      <c r="K10" s="234"/>
      <c r="L10" s="234"/>
      <c r="M10" s="234"/>
      <c r="N10" s="235"/>
      <c r="P10" s="274"/>
      <c r="Q10" s="274"/>
      <c r="R10" s="274"/>
    </row>
    <row r="11" spans="1:18" ht="12.75" customHeight="1" x14ac:dyDescent="0.2">
      <c r="C11" s="236"/>
      <c r="D11" s="982" t="str">
        <f>Translations!$B$236</f>
        <v>Toate descrierile metodelor utilizate în secțiunile ulterioare de mai jos pentru a cuantifica parametrii care trebuie monitorizați și raportați includ, după caz:</v>
      </c>
      <c r="E11" s="982"/>
      <c r="F11" s="982"/>
      <c r="G11" s="982"/>
      <c r="H11" s="982"/>
      <c r="I11" s="982"/>
      <c r="J11" s="982"/>
      <c r="K11" s="982"/>
      <c r="L11" s="982"/>
      <c r="M11" s="982"/>
      <c r="N11" s="983"/>
      <c r="O11" s="167"/>
      <c r="P11" s="274"/>
      <c r="Q11" s="274"/>
      <c r="R11" s="274"/>
    </row>
    <row r="12" spans="1:18" ht="12.75" customHeight="1" x14ac:dyDescent="0.2">
      <c r="C12" s="236"/>
      <c r="D12" s="237" t="s">
        <v>263</v>
      </c>
      <c r="E12" s="984" t="str">
        <f>Translations!$B$237</f>
        <v>etapele de calcul</v>
      </c>
      <c r="F12" s="984"/>
      <c r="G12" s="984"/>
      <c r="H12" s="984"/>
      <c r="I12" s="984"/>
      <c r="J12" s="984"/>
      <c r="K12" s="984"/>
      <c r="L12" s="984"/>
      <c r="M12" s="984"/>
      <c r="N12" s="985"/>
      <c r="O12" s="167"/>
      <c r="P12" s="274"/>
      <c r="Q12" s="274"/>
      <c r="R12" s="274"/>
    </row>
    <row r="13" spans="1:18" ht="12.75" customHeight="1" x14ac:dyDescent="0.2">
      <c r="C13" s="236"/>
      <c r="D13" s="237" t="s">
        <v>263</v>
      </c>
      <c r="E13" s="984" t="str">
        <f>Translations!$B$238</f>
        <v xml:space="preserve">sursele de date </v>
      </c>
      <c r="F13" s="984"/>
      <c r="G13" s="984"/>
      <c r="H13" s="984"/>
      <c r="I13" s="984"/>
      <c r="J13" s="984"/>
      <c r="K13" s="984"/>
      <c r="L13" s="984"/>
      <c r="M13" s="984"/>
      <c r="N13" s="985"/>
      <c r="O13" s="167"/>
      <c r="P13" s="274"/>
      <c r="Q13" s="274"/>
      <c r="R13" s="274"/>
    </row>
    <row r="14" spans="1:18" ht="12.75" customHeight="1" x14ac:dyDescent="0.2">
      <c r="C14" s="236"/>
      <c r="D14" s="237" t="s">
        <v>263</v>
      </c>
      <c r="E14" s="984" t="str">
        <f>Translations!$B$239</f>
        <v xml:space="preserve">formulele de calcul </v>
      </c>
      <c r="F14" s="984"/>
      <c r="G14" s="984"/>
      <c r="H14" s="984"/>
      <c r="I14" s="984"/>
      <c r="J14" s="984"/>
      <c r="K14" s="984"/>
      <c r="L14" s="984"/>
      <c r="M14" s="984"/>
      <c r="N14" s="985"/>
      <c r="O14" s="167"/>
      <c r="P14" s="274"/>
      <c r="Q14" s="274"/>
      <c r="R14" s="274"/>
    </row>
    <row r="15" spans="1:18" ht="12.75" customHeight="1" x14ac:dyDescent="0.2">
      <c r="C15" s="236"/>
      <c r="D15" s="237" t="s">
        <v>263</v>
      </c>
      <c r="E15" s="984" t="str">
        <f>Translations!$B$240</f>
        <v xml:space="preserve">parametri de calcul relevanți, inclusiv unitatea de măsură </v>
      </c>
      <c r="F15" s="984"/>
      <c r="G15" s="984"/>
      <c r="H15" s="984"/>
      <c r="I15" s="984"/>
      <c r="J15" s="984"/>
      <c r="K15" s="984"/>
      <c r="L15" s="984"/>
      <c r="M15" s="984"/>
      <c r="N15" s="985"/>
      <c r="O15" s="167"/>
      <c r="P15" s="274"/>
      <c r="Q15" s="274"/>
      <c r="R15" s="274"/>
    </row>
    <row r="16" spans="1:18" ht="12.75" customHeight="1" x14ac:dyDescent="0.2">
      <c r="C16" s="236"/>
      <c r="D16" s="237" t="s">
        <v>263</v>
      </c>
      <c r="E16" s="984" t="str">
        <f>Translations!$B$241</f>
        <v xml:space="preserve">verificările orizontale și verticale pentru coroborarea datelor </v>
      </c>
      <c r="F16" s="984"/>
      <c r="G16" s="984"/>
      <c r="H16" s="984"/>
      <c r="I16" s="984"/>
      <c r="J16" s="984"/>
      <c r="K16" s="984"/>
      <c r="L16" s="984"/>
      <c r="M16" s="984"/>
      <c r="N16" s="985"/>
      <c r="O16" s="167"/>
      <c r="P16" s="274"/>
      <c r="Q16" s="274"/>
      <c r="R16" s="274"/>
    </row>
    <row r="17" spans="3:18" ht="12.75" customHeight="1" x14ac:dyDescent="0.2">
      <c r="C17" s="236"/>
      <c r="D17" s="237" t="s">
        <v>263</v>
      </c>
      <c r="E17" s="984" t="str">
        <f>Translations!$B$242</f>
        <v>procedurile pe care se bazează planurile de eșantionare</v>
      </c>
      <c r="F17" s="984"/>
      <c r="G17" s="984"/>
      <c r="H17" s="984"/>
      <c r="I17" s="984"/>
      <c r="J17" s="984"/>
      <c r="K17" s="984"/>
      <c r="L17" s="984"/>
      <c r="M17" s="984"/>
      <c r="N17" s="985"/>
      <c r="O17" s="167"/>
      <c r="P17" s="274"/>
      <c r="Q17" s="274"/>
      <c r="R17" s="274"/>
    </row>
    <row r="18" spans="3:18" ht="12.75" customHeight="1" x14ac:dyDescent="0.2">
      <c r="C18" s="236"/>
      <c r="D18" s="237" t="s">
        <v>263</v>
      </c>
      <c r="E18" s="984" t="str">
        <f>Translations!$B$243</f>
        <v>echipamentele de măsurare utilizate cu trimitere la diagrama relevantă și o descriere a modului în care acestea sunt instalate și întreținute</v>
      </c>
      <c r="F18" s="984"/>
      <c r="G18" s="984"/>
      <c r="H18" s="984"/>
      <c r="I18" s="984"/>
      <c r="J18" s="984"/>
      <c r="K18" s="984"/>
      <c r="L18" s="984"/>
      <c r="M18" s="984"/>
      <c r="N18" s="985"/>
      <c r="P18" s="274"/>
      <c r="Q18" s="274"/>
      <c r="R18" s="274"/>
    </row>
    <row r="19" spans="3:18" ht="12.75" customHeight="1" x14ac:dyDescent="0.2">
      <c r="C19" s="236"/>
      <c r="D19" s="237" t="s">
        <v>263</v>
      </c>
      <c r="E19" s="984" t="str">
        <f>Translations!$B$244</f>
        <v>lista laboratoarelor implicate în desfășurarea procedurilor analitice relevante</v>
      </c>
      <c r="F19" s="984"/>
      <c r="G19" s="984"/>
      <c r="H19" s="984"/>
      <c r="I19" s="984"/>
      <c r="J19" s="984"/>
      <c r="K19" s="984"/>
      <c r="L19" s="984"/>
      <c r="M19" s="984"/>
      <c r="N19" s="985"/>
      <c r="P19" s="274"/>
      <c r="Q19" s="274"/>
      <c r="R19" s="274"/>
    </row>
    <row r="20" spans="3:18" ht="5.0999999999999996" customHeight="1" x14ac:dyDescent="0.2">
      <c r="C20" s="236"/>
      <c r="D20" s="279"/>
      <c r="E20" s="238"/>
      <c r="F20" s="238"/>
      <c r="G20" s="238"/>
      <c r="H20" s="238"/>
      <c r="I20" s="238"/>
      <c r="J20" s="238"/>
      <c r="K20" s="238"/>
      <c r="L20" s="238"/>
      <c r="M20" s="238"/>
      <c r="N20" s="239"/>
      <c r="P20" s="274"/>
      <c r="Q20" s="274"/>
      <c r="R20" s="274"/>
    </row>
    <row r="21" spans="3:18" ht="12.75" customHeight="1" x14ac:dyDescent="0.2">
      <c r="C21" s="236"/>
      <c r="D21" s="982" t="str">
        <f>Translations!$B$245</f>
        <v xml:space="preserve">Acolo unde este necesar, descrierea include rezultatul evaluării simplificate a incertitudinii menționate la articolul 7 alineatul (2). </v>
      </c>
      <c r="E21" s="982"/>
      <c r="F21" s="982"/>
      <c r="G21" s="982"/>
      <c r="H21" s="982"/>
      <c r="I21" s="982"/>
      <c r="J21" s="982"/>
      <c r="K21" s="982"/>
      <c r="L21" s="982"/>
      <c r="M21" s="982"/>
      <c r="N21" s="983"/>
      <c r="P21" s="274"/>
      <c r="Q21" s="274"/>
      <c r="R21" s="274"/>
    </row>
    <row r="22" spans="3:18" ht="12.75" customHeight="1" x14ac:dyDescent="0.2">
      <c r="C22" s="236"/>
      <c r="D22" s="982" t="str">
        <f>Translations!$B$246</f>
        <v>Pentru fiecare formulă de calcul relevantă, planul conține un exemplu care utilizează date reale.</v>
      </c>
      <c r="E22" s="982"/>
      <c r="F22" s="982"/>
      <c r="G22" s="982"/>
      <c r="H22" s="982"/>
      <c r="I22" s="982"/>
      <c r="J22" s="982"/>
      <c r="K22" s="982"/>
      <c r="L22" s="982"/>
      <c r="M22" s="982"/>
      <c r="N22" s="983"/>
      <c r="P22" s="274"/>
      <c r="Q22" s="274"/>
      <c r="R22" s="274"/>
    </row>
    <row r="23" spans="3:18" ht="5.0999999999999996" customHeight="1" thickBot="1" x14ac:dyDescent="0.25">
      <c r="C23" s="240"/>
      <c r="D23" s="241"/>
      <c r="E23" s="241"/>
      <c r="F23" s="241"/>
      <c r="G23" s="241"/>
      <c r="H23" s="241"/>
      <c r="I23" s="241"/>
      <c r="J23" s="241"/>
      <c r="K23" s="241"/>
      <c r="L23" s="241"/>
      <c r="M23" s="241"/>
      <c r="N23" s="242"/>
      <c r="P23" s="274"/>
      <c r="Q23" s="274"/>
      <c r="R23" s="274"/>
    </row>
    <row r="24" spans="3:18" x14ac:dyDescent="0.2">
      <c r="D24" s="560"/>
      <c r="E24" s="560"/>
      <c r="F24" s="560"/>
      <c r="G24" s="560"/>
      <c r="H24" s="560"/>
      <c r="I24" s="560"/>
      <c r="J24" s="560"/>
      <c r="K24" s="560"/>
      <c r="L24" s="560"/>
      <c r="M24" s="560"/>
      <c r="N24" s="560"/>
    </row>
    <row r="25" spans="3:18" ht="16.5" customHeight="1" x14ac:dyDescent="0.2">
      <c r="C25" s="271" t="s">
        <v>110</v>
      </c>
      <c r="D25" s="784" t="str">
        <f>Translations!$B$820</f>
        <v>Aportul de energie</v>
      </c>
      <c r="E25" s="784"/>
      <c r="F25" s="784"/>
      <c r="G25" s="784"/>
      <c r="H25" s="784"/>
      <c r="I25" s="784"/>
      <c r="J25" s="784"/>
      <c r="K25" s="784"/>
      <c r="L25" s="784"/>
      <c r="M25" s="784"/>
      <c r="N25" s="784"/>
      <c r="P25" s="274"/>
      <c r="Q25" s="274"/>
      <c r="R25" s="274"/>
    </row>
    <row r="26" spans="3:18" ht="5.0999999999999996" customHeight="1" x14ac:dyDescent="0.2">
      <c r="P26" s="274"/>
      <c r="Q26" s="274"/>
      <c r="R26" s="274"/>
    </row>
    <row r="27" spans="3:18" ht="12.75" customHeight="1" x14ac:dyDescent="0.2">
      <c r="D27" s="22" t="s">
        <v>112</v>
      </c>
      <c r="E27" s="917" t="str">
        <f>Translations!$B$821</f>
        <v>Fluxurile aportului de energie</v>
      </c>
      <c r="F27" s="917"/>
      <c r="G27" s="917"/>
      <c r="H27" s="917"/>
      <c r="I27" s="917"/>
      <c r="J27" s="917"/>
      <c r="K27" s="917"/>
      <c r="L27" s="917"/>
      <c r="M27" s="917"/>
      <c r="N27" s="917"/>
      <c r="P27" s="274"/>
      <c r="Q27" s="274"/>
      <c r="R27" s="274"/>
    </row>
    <row r="28" spans="3:18" ht="12.75" customHeight="1" x14ac:dyDescent="0.2">
      <c r="D28" s="22"/>
      <c r="E28" s="961" t="str">
        <f>Translations!$B$248</f>
        <v>În scopul specific al colectării datelor din Măsurile Naționale de Implementare, această secțiune ar trebui să cuprindă toate datele furnizate în secțiunea E.I din Raportul privind colectarea datelor de referință.</v>
      </c>
      <c r="F28" s="962"/>
      <c r="G28" s="962"/>
      <c r="H28" s="962"/>
      <c r="I28" s="962"/>
      <c r="J28" s="962"/>
      <c r="K28" s="962"/>
      <c r="L28" s="962"/>
      <c r="M28" s="962"/>
      <c r="N28" s="962"/>
      <c r="P28" s="274"/>
      <c r="Q28" s="274"/>
      <c r="R28" s="274"/>
    </row>
    <row r="29" spans="3:18" ht="12.75" customHeight="1" x14ac:dyDescent="0.2">
      <c r="D29" s="564" t="s">
        <v>118</v>
      </c>
      <c r="E29" s="963" t="str">
        <f>Translations!$B$249</f>
        <v>Informații privind metodologia aplicată</v>
      </c>
      <c r="F29" s="963"/>
      <c r="G29" s="963"/>
      <c r="H29" s="963"/>
      <c r="I29" s="963"/>
      <c r="J29" s="963"/>
      <c r="K29" s="963"/>
      <c r="L29" s="963"/>
      <c r="M29" s="963"/>
      <c r="N29" s="963"/>
      <c r="P29" s="274"/>
      <c r="Q29" s="274"/>
      <c r="R29" s="274"/>
    </row>
    <row r="30" spans="3:18" ht="12.75" customHeight="1" x14ac:dyDescent="0.2">
      <c r="D30" s="564"/>
      <c r="E30" s="900" t="str">
        <f>Translations!$B$250</f>
        <v>Vă rugăm să selectați mai jos:</v>
      </c>
      <c r="F30" s="901"/>
      <c r="G30" s="901"/>
      <c r="H30" s="901"/>
      <c r="I30" s="901"/>
      <c r="J30" s="901"/>
      <c r="K30" s="901"/>
      <c r="L30" s="901"/>
      <c r="M30" s="901"/>
      <c r="N30" s="901"/>
      <c r="P30" s="274"/>
      <c r="Q30" s="274"/>
      <c r="R30" s="274"/>
    </row>
    <row r="31" spans="3:18" ht="12.75" customHeight="1" x14ac:dyDescent="0.2">
      <c r="D31" s="564"/>
      <c r="E31" s="252" t="s">
        <v>263</v>
      </c>
      <c r="F31" s="905" t="str">
        <f>Translations!$B$251</f>
        <v>sursa de date utilizată pentru cantitățile prevăzute în temeiul secțiunii 4.4 din anexa VII la FAR.</v>
      </c>
      <c r="G31" s="953"/>
      <c r="H31" s="953"/>
      <c r="I31" s="953"/>
      <c r="J31" s="953"/>
      <c r="K31" s="953"/>
      <c r="L31" s="953"/>
      <c r="M31" s="953"/>
      <c r="N31" s="953"/>
      <c r="P31" s="274"/>
      <c r="Q31" s="274"/>
      <c r="R31" s="274"/>
    </row>
    <row r="32" spans="3:18" ht="12.75" customHeight="1" x14ac:dyDescent="0.2">
      <c r="D32" s="564"/>
      <c r="E32" s="252" t="s">
        <v>263</v>
      </c>
      <c r="F32" s="905" t="str">
        <f>Translations!$B$252</f>
        <v>metoda utilizată pentru determinarea conținutului de energie în conformitate cu secțiunea 4.6 din anexa VII la FAR.</v>
      </c>
      <c r="G32" s="953"/>
      <c r="H32" s="953"/>
      <c r="I32" s="953"/>
      <c r="J32" s="953"/>
      <c r="K32" s="953"/>
      <c r="L32" s="953"/>
      <c r="M32" s="953"/>
      <c r="N32" s="953"/>
      <c r="P32" s="274"/>
      <c r="Q32" s="274"/>
      <c r="R32" s="274"/>
    </row>
    <row r="33" spans="1:19" ht="25.5" customHeight="1" x14ac:dyDescent="0.2">
      <c r="D33" s="564"/>
      <c r="E33" s="252"/>
      <c r="F33" s="905"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G33" s="953"/>
      <c r="H33" s="953"/>
      <c r="I33" s="953"/>
      <c r="J33" s="953"/>
      <c r="K33" s="953"/>
      <c r="L33" s="953"/>
      <c r="M33" s="953"/>
      <c r="N33" s="953"/>
      <c r="P33" s="274"/>
      <c r="Q33" s="274"/>
      <c r="R33" s="274"/>
    </row>
    <row r="34" spans="1:19" ht="38.25" customHeight="1" x14ac:dyDescent="0.2">
      <c r="D34" s="564"/>
      <c r="E34" s="900" t="str">
        <f>Translations!$B$822</f>
        <v>Punctul 1. cuprinde cantitatea aportului de combustibil și conținutul energetic corespunzător. În cazul în care este relevant și nu sunt incluse la punctul 1., metodele utilizate pentru a determina orice aport de materiale și conținutul energetic corespunzător al reacției exoterme trebuie furnizate la punctul 2. Metoda de cuantificare a consumului de energie electrică în scopul producerii de energie termică (de exemplu, cazane electrice, pompe de căldură).</v>
      </c>
      <c r="F34" s="901"/>
      <c r="G34" s="901"/>
      <c r="H34" s="901"/>
      <c r="I34" s="901"/>
      <c r="J34" s="901"/>
      <c r="K34" s="901"/>
      <c r="L34" s="901"/>
      <c r="M34" s="901"/>
      <c r="N34" s="901"/>
      <c r="P34" s="274"/>
      <c r="Q34" s="274"/>
      <c r="R34" s="274"/>
    </row>
    <row r="35" spans="1:19" s="295" customFormat="1" ht="25.5" customHeight="1" x14ac:dyDescent="0.2">
      <c r="A35" s="294"/>
      <c r="B35" s="136"/>
      <c r="C35" s="38"/>
      <c r="D35" s="137"/>
      <c r="E35" s="138"/>
      <c r="F35" s="138"/>
      <c r="G35" s="138"/>
      <c r="H35" s="138"/>
      <c r="I35" s="967" t="str">
        <f>Translations!$B$254</f>
        <v>Sursa de date</v>
      </c>
      <c r="J35" s="967"/>
      <c r="K35" s="967" t="str">
        <f>Translations!$B$255</f>
        <v>Altă sursă de date (dacă este cazul)</v>
      </c>
      <c r="L35" s="967"/>
      <c r="M35" s="967" t="str">
        <f>Translations!$B$255</f>
        <v>Altă sursă de date (dacă este cazul)</v>
      </c>
      <c r="N35" s="988"/>
      <c r="O35" s="38"/>
      <c r="P35" s="293"/>
      <c r="Q35" s="293"/>
      <c r="R35" s="293"/>
      <c r="S35" s="273"/>
    </row>
    <row r="36" spans="1:19" ht="12.75" customHeight="1" x14ac:dyDescent="0.2">
      <c r="D36" s="27"/>
      <c r="E36" s="135" t="s">
        <v>1901</v>
      </c>
      <c r="F36" s="935" t="str">
        <f>Translations!$B$231</f>
        <v>Aportul combustibililor</v>
      </c>
      <c r="G36" s="935"/>
      <c r="H36" s="936"/>
      <c r="I36" s="937"/>
      <c r="J36" s="938"/>
      <c r="K36" s="939"/>
      <c r="L36" s="940"/>
      <c r="M36" s="939"/>
      <c r="N36" s="941"/>
      <c r="P36" s="274"/>
      <c r="Q36" s="274"/>
      <c r="R36" s="274"/>
    </row>
    <row r="37" spans="1:19" ht="12.75" customHeight="1" x14ac:dyDescent="0.2">
      <c r="D37" s="564"/>
      <c r="E37" s="135" t="s">
        <v>1902</v>
      </c>
      <c r="F37" s="947" t="str">
        <f>Translations!$B$823</f>
        <v>Conținutul energetic al combustibilului</v>
      </c>
      <c r="G37" s="947"/>
      <c r="H37" s="948"/>
      <c r="I37" s="949"/>
      <c r="J37" s="986"/>
      <c r="K37" s="951"/>
      <c r="L37" s="987"/>
      <c r="M37" s="951"/>
      <c r="N37" s="952"/>
      <c r="P37" s="274"/>
      <c r="Q37" s="274"/>
      <c r="R37" s="274"/>
    </row>
    <row r="38" spans="1:19" ht="12.75" customHeight="1" x14ac:dyDescent="0.2">
      <c r="D38" s="564"/>
      <c r="E38" s="135" t="s">
        <v>1903</v>
      </c>
      <c r="F38" s="935" t="str">
        <f>Translations!$B$824</f>
        <v>Intrare și ieșire de materiale (energie termică exotermă)</v>
      </c>
      <c r="G38" s="935"/>
      <c r="H38" s="936"/>
      <c r="I38" s="937"/>
      <c r="J38" s="938"/>
      <c r="K38" s="939"/>
      <c r="L38" s="940"/>
      <c r="M38" s="939"/>
      <c r="N38" s="941"/>
      <c r="P38" s="274"/>
      <c r="Q38" s="274"/>
      <c r="R38" s="274"/>
    </row>
    <row r="39" spans="1:19" ht="12.75" customHeight="1" x14ac:dyDescent="0.2">
      <c r="D39" s="564"/>
      <c r="E39" s="135" t="s">
        <v>1904</v>
      </c>
      <c r="F39" s="947" t="str">
        <f>Translations!$B$825</f>
        <v>Conținut energetic (energie termică exotermă)</v>
      </c>
      <c r="G39" s="947"/>
      <c r="H39" s="948"/>
      <c r="I39" s="949"/>
      <c r="J39" s="950"/>
      <c r="K39" s="951"/>
      <c r="L39" s="952"/>
      <c r="M39" s="951"/>
      <c r="N39" s="952"/>
      <c r="P39" s="274"/>
      <c r="Q39" s="274"/>
      <c r="R39" s="274"/>
    </row>
    <row r="40" spans="1:19" ht="12.75" customHeight="1" x14ac:dyDescent="0.2">
      <c r="D40" s="564"/>
      <c r="E40" s="135" t="s">
        <v>866</v>
      </c>
      <c r="F40" s="929" t="str">
        <f>Translations!$B$826</f>
        <v>Consumul de energie electrică pentru producerea de energie termică</v>
      </c>
      <c r="G40" s="929"/>
      <c r="H40" s="930"/>
      <c r="I40" s="942"/>
      <c r="J40" s="943"/>
      <c r="K40" s="944"/>
      <c r="L40" s="945"/>
      <c r="M40" s="944"/>
      <c r="N40" s="946"/>
      <c r="P40" s="274"/>
      <c r="Q40" s="274"/>
      <c r="R40" s="274"/>
    </row>
    <row r="41" spans="1:19" ht="5.0999999999999996" customHeight="1" x14ac:dyDescent="0.2">
      <c r="D41" s="564"/>
      <c r="P41" s="274"/>
      <c r="Q41" s="274"/>
      <c r="R41" s="274"/>
    </row>
    <row r="42" spans="1:19" ht="12.75" customHeight="1" x14ac:dyDescent="0.2">
      <c r="D42" s="564"/>
      <c r="E42" s="135" t="s">
        <v>867</v>
      </c>
      <c r="F42" s="931" t="str">
        <f>Translations!$B$257</f>
        <v>Descrierea metodologiei aplicate</v>
      </c>
      <c r="G42" s="931"/>
      <c r="H42" s="931"/>
      <c r="I42" s="931"/>
      <c r="J42" s="931"/>
      <c r="K42" s="931"/>
      <c r="L42" s="931"/>
      <c r="M42" s="931"/>
      <c r="N42" s="931"/>
      <c r="P42" s="274"/>
      <c r="Q42" s="274"/>
      <c r="R42" s="274"/>
    </row>
    <row r="43" spans="1:19" ht="5.0999999999999996" customHeight="1" x14ac:dyDescent="0.2">
      <c r="D43" s="564"/>
      <c r="E43" s="135"/>
      <c r="F43" s="571"/>
      <c r="G43" s="571"/>
      <c r="H43" s="571"/>
      <c r="I43" s="571"/>
      <c r="J43" s="571"/>
      <c r="K43" s="571"/>
      <c r="L43" s="571"/>
      <c r="M43" s="571"/>
      <c r="N43" s="571"/>
      <c r="P43" s="280"/>
      <c r="Q43" s="274"/>
      <c r="R43" s="274"/>
    </row>
    <row r="44" spans="1:19" ht="12.75" customHeight="1" x14ac:dyDescent="0.2">
      <c r="D44" s="564"/>
      <c r="E44" s="135"/>
      <c r="F44" s="968" t="str">
        <f>HYPERLINK("#" &amp; Q44,EUConst_MsgDescription)</f>
        <v>Lista de aspecte pe care ar trebui să le cuprindă această descriere se regăsește în partea de sus a acestei foi!</v>
      </c>
      <c r="G44" s="969"/>
      <c r="H44" s="969"/>
      <c r="I44" s="969"/>
      <c r="J44" s="969"/>
      <c r="K44" s="969"/>
      <c r="L44" s="969"/>
      <c r="M44" s="969"/>
      <c r="N44" s="970"/>
      <c r="P44" s="24" t="s">
        <v>441</v>
      </c>
      <c r="Q44" s="414" t="str">
        <f>"#"&amp;ADDRESS(ROW($C$8),COLUMN($C$8))</f>
        <v>#$C$8</v>
      </c>
      <c r="R44" s="274"/>
    </row>
    <row r="45" spans="1:19" ht="5.0999999999999996" customHeight="1" x14ac:dyDescent="0.2">
      <c r="D45" s="564"/>
      <c r="E45" s="26"/>
      <c r="F45" s="971"/>
      <c r="G45" s="971"/>
      <c r="H45" s="971"/>
      <c r="I45" s="971"/>
      <c r="J45" s="971"/>
      <c r="K45" s="971"/>
      <c r="L45" s="971"/>
      <c r="M45" s="971"/>
      <c r="N45" s="971"/>
      <c r="P45" s="280"/>
      <c r="Q45" s="274"/>
      <c r="R45" s="274"/>
    </row>
    <row r="46" spans="1:19" ht="38.25" customHeight="1" x14ac:dyDescent="0.2">
      <c r="D46" s="26"/>
      <c r="E46" s="296"/>
      <c r="F46" s="972"/>
      <c r="G46" s="973"/>
      <c r="H46" s="973"/>
      <c r="I46" s="973"/>
      <c r="J46" s="973"/>
      <c r="K46" s="973"/>
      <c r="L46" s="973"/>
      <c r="M46" s="973"/>
      <c r="N46" s="974"/>
      <c r="P46" s="274"/>
      <c r="Q46" s="274"/>
      <c r="R46" s="274"/>
    </row>
    <row r="47" spans="1:19" ht="5.0999999999999996" customHeight="1" x14ac:dyDescent="0.2">
      <c r="P47" s="274"/>
      <c r="Q47" s="274"/>
      <c r="R47" s="274"/>
    </row>
    <row r="48" spans="1:19" ht="12.75" customHeight="1" x14ac:dyDescent="0.2">
      <c r="D48" s="564"/>
      <c r="E48" s="135" t="s">
        <v>868</v>
      </c>
      <c r="F48" s="975" t="str">
        <f>Translations!$B$210</f>
        <v>Trimitere la fișierele externe, dacă este cazul</v>
      </c>
      <c r="G48" s="975"/>
      <c r="H48" s="975"/>
      <c r="I48" s="975"/>
      <c r="J48" s="975"/>
      <c r="K48" s="904"/>
      <c r="L48" s="904"/>
      <c r="M48" s="904"/>
      <c r="N48" s="904"/>
      <c r="P48" s="274"/>
      <c r="Q48" s="274"/>
      <c r="R48" s="274" t="s">
        <v>417</v>
      </c>
    </row>
    <row r="49" spans="3:18" ht="5.0999999999999996" customHeight="1" thickBot="1" x14ac:dyDescent="0.25">
      <c r="D49" s="564"/>
      <c r="P49" s="274"/>
      <c r="Q49" s="274"/>
    </row>
    <row r="50" spans="3:18" ht="12.75" customHeight="1" x14ac:dyDescent="0.2">
      <c r="D50" s="564" t="s">
        <v>119</v>
      </c>
      <c r="E50" s="957" t="str">
        <f>Translations!$B$258</f>
        <v>A fost respectată ordinea ierarhică?</v>
      </c>
      <c r="F50" s="957"/>
      <c r="G50" s="957"/>
      <c r="H50" s="958"/>
      <c r="I50" s="291"/>
      <c r="J50" s="287" t="str">
        <f>Translations!$B$259</f>
        <v xml:space="preserve"> Dacă nu, de ce?</v>
      </c>
      <c r="K50" s="942"/>
      <c r="L50" s="943"/>
      <c r="M50" s="943"/>
      <c r="N50" s="959"/>
      <c r="P50" s="280"/>
      <c r="Q50" s="274"/>
      <c r="R50" s="281" t="b">
        <f>AND(I50&lt;&gt;"",I50=TRUE)</f>
        <v>0</v>
      </c>
    </row>
    <row r="51" spans="3:18" ht="25.5" customHeight="1" x14ac:dyDescent="0.2">
      <c r="E51" s="900" t="str">
        <f>Translations!$B$260</f>
        <v>Selectarea opțiunii „ADEVĂRAT”  înseamnă că mai sus a fost utilizată sursa de date cu cel mai înalt nivel în ierarhia stabilită în secțiunea 4 din anexa VII la FAR. În caz contrar, vă rugăm să selectați „FALS”, să alegeți motivul din lista verticală și să oferiți mai jos detalii suplimentare. Motivele abaterii pot fi următoarele:</v>
      </c>
      <c r="F51" s="901"/>
      <c r="G51" s="901"/>
      <c r="H51" s="901"/>
      <c r="I51" s="901"/>
      <c r="J51" s="901"/>
      <c r="K51" s="901"/>
      <c r="L51" s="901"/>
      <c r="M51" s="901"/>
      <c r="N51" s="901"/>
      <c r="P51" s="274"/>
      <c r="Q51" s="274"/>
      <c r="R51" s="283"/>
    </row>
    <row r="52" spans="3:18" ht="12.75" customHeight="1" x14ac:dyDescent="0.2">
      <c r="D52" s="564"/>
      <c r="E52" s="252" t="s">
        <v>263</v>
      </c>
      <c r="F52" s="905" t="str">
        <f>Translations!$B$261</f>
        <v>Evaluarea incertitudinii: alte surse de date duc la o incertitudine mai scăzută în conformitate cu evaluarea simplificată a incertitudinii în temeiul articolului 7 alineatul (2) din FAR.</v>
      </c>
      <c r="G52" s="953"/>
      <c r="H52" s="953"/>
      <c r="I52" s="953"/>
      <c r="J52" s="953"/>
      <c r="K52" s="953"/>
      <c r="L52" s="953"/>
      <c r="M52" s="953"/>
      <c r="N52" s="953"/>
      <c r="P52" s="274"/>
      <c r="Q52" s="274"/>
      <c r="R52" s="283"/>
    </row>
    <row r="53" spans="3:18" ht="12.75" customHeight="1" x14ac:dyDescent="0.2">
      <c r="D53" s="564"/>
      <c r="E53" s="252" t="s">
        <v>263</v>
      </c>
      <c r="F53" s="905" t="str">
        <f>Translations!$B$262</f>
        <v>Nefezabilitate tehnică: utilizarea unor surse de date mai bune nu este posibilă din punct de vedere tehnic.</v>
      </c>
      <c r="G53" s="953"/>
      <c r="H53" s="953"/>
      <c r="I53" s="953"/>
      <c r="J53" s="953"/>
      <c r="K53" s="953"/>
      <c r="L53" s="953"/>
      <c r="M53" s="953"/>
      <c r="N53" s="953"/>
      <c r="P53" s="274"/>
      <c r="Q53" s="274"/>
      <c r="R53" s="283"/>
    </row>
    <row r="54" spans="3:18" ht="12.75" customHeight="1" x14ac:dyDescent="0.2">
      <c r="D54" s="564"/>
      <c r="E54" s="252" t="s">
        <v>263</v>
      </c>
      <c r="F54" s="905" t="str">
        <f>Translations!$B$263</f>
        <v>Costuri nerezonabile: utilizarea unor surse de date mai bune ar conduce la costuri nerezonabile.</v>
      </c>
      <c r="G54" s="953"/>
      <c r="H54" s="953"/>
      <c r="I54" s="953"/>
      <c r="J54" s="953"/>
      <c r="K54" s="953"/>
      <c r="L54" s="953"/>
      <c r="M54" s="953"/>
      <c r="N54" s="953"/>
      <c r="P54" s="274"/>
      <c r="Q54" s="274"/>
      <c r="R54" s="283"/>
    </row>
    <row r="55" spans="3:18" ht="5.0999999999999996" customHeight="1" x14ac:dyDescent="0.2">
      <c r="E55" s="570"/>
      <c r="F55" s="570"/>
      <c r="G55" s="570"/>
      <c r="H55" s="570"/>
      <c r="I55" s="570"/>
      <c r="J55" s="570"/>
      <c r="K55" s="570"/>
      <c r="L55" s="570"/>
      <c r="M55" s="570"/>
      <c r="N55" s="570"/>
      <c r="P55" s="280"/>
      <c r="Q55" s="285"/>
      <c r="R55" s="283"/>
    </row>
    <row r="56" spans="3:18" ht="12.75" customHeight="1" x14ac:dyDescent="0.2">
      <c r="D56" s="564"/>
      <c r="E56" s="12"/>
      <c r="F56" s="931" t="str">
        <f>Translations!$B$264</f>
        <v>Detalii suplimentare privind orice abatere de la ierarhie</v>
      </c>
      <c r="G56" s="931"/>
      <c r="H56" s="931"/>
      <c r="I56" s="931"/>
      <c r="J56" s="931"/>
      <c r="K56" s="931"/>
      <c r="L56" s="931"/>
      <c r="M56" s="931"/>
      <c r="N56" s="931"/>
      <c r="P56" s="280"/>
      <c r="Q56" s="285"/>
      <c r="R56" s="283"/>
    </row>
    <row r="57" spans="3:18" ht="25.5" customHeight="1" thickBot="1" x14ac:dyDescent="0.25">
      <c r="E57" s="12"/>
      <c r="F57" s="932"/>
      <c r="G57" s="933"/>
      <c r="H57" s="933"/>
      <c r="I57" s="933"/>
      <c r="J57" s="933"/>
      <c r="K57" s="933"/>
      <c r="L57" s="933"/>
      <c r="M57" s="933"/>
      <c r="N57" s="934"/>
      <c r="P57" s="280"/>
      <c r="Q57" s="285"/>
      <c r="R57" s="290" t="b">
        <f>R50</f>
        <v>0</v>
      </c>
    </row>
    <row r="58" spans="3:18" ht="12.75" customHeight="1" x14ac:dyDescent="0.2">
      <c r="P58" s="280"/>
      <c r="Q58" s="274"/>
      <c r="R58" s="274"/>
    </row>
    <row r="59" spans="3:18" ht="16.5" customHeight="1" x14ac:dyDescent="0.2">
      <c r="C59" s="271" t="s">
        <v>212</v>
      </c>
      <c r="D59" s="784" t="str">
        <f>Translations!$B$265</f>
        <v>Energia termică măsurabilă la nivel de instalație</v>
      </c>
      <c r="E59" s="784"/>
      <c r="F59" s="784"/>
      <c r="G59" s="784"/>
      <c r="H59" s="784"/>
      <c r="I59" s="784"/>
      <c r="J59" s="784"/>
      <c r="K59" s="784"/>
      <c r="L59" s="784"/>
      <c r="M59" s="784"/>
      <c r="N59" s="784"/>
      <c r="P59" s="274"/>
      <c r="Q59" s="274"/>
      <c r="R59" s="274"/>
    </row>
    <row r="60" spans="3:18" ht="5.0999999999999996" customHeight="1" x14ac:dyDescent="0.2">
      <c r="P60" s="274"/>
      <c r="Q60" s="274"/>
      <c r="R60" s="274"/>
    </row>
    <row r="61" spans="3:18" ht="12.75" customHeight="1" x14ac:dyDescent="0.2">
      <c r="D61" s="22" t="s">
        <v>112</v>
      </c>
      <c r="E61" s="960" t="str">
        <f>Translations!$B$266</f>
        <v>Fluxuri de energie termică măsurabilă (import, export, consum și producție)</v>
      </c>
      <c r="F61" s="960"/>
      <c r="G61" s="960"/>
      <c r="H61" s="960"/>
      <c r="I61" s="960"/>
      <c r="J61" s="960"/>
      <c r="K61" s="960"/>
      <c r="L61" s="960"/>
      <c r="M61" s="960"/>
      <c r="N61" s="960"/>
      <c r="P61" s="280"/>
      <c r="Q61" s="274"/>
      <c r="R61" s="274"/>
    </row>
    <row r="62" spans="3:18" ht="12.75" customHeight="1" x14ac:dyDescent="0.2">
      <c r="E62" s="961" t="str">
        <f>Translations!$B$267</f>
        <v>În scopul specific al colectării datelor din Măsurile Naționale de Implementare, această secțiune ar trebui să cuprindă toate datele furnizate în secțiunea E.II din Raportul privind colectarea datelor de referință.</v>
      </c>
      <c r="F62" s="962"/>
      <c r="G62" s="962"/>
      <c r="H62" s="962"/>
      <c r="I62" s="962"/>
      <c r="J62" s="962"/>
      <c r="K62" s="962"/>
      <c r="L62" s="962"/>
      <c r="M62" s="962"/>
      <c r="N62" s="962"/>
      <c r="P62" s="280"/>
      <c r="Q62" s="274"/>
      <c r="R62" s="274"/>
    </row>
    <row r="63" spans="3:18" ht="12.75" customHeight="1" x14ac:dyDescent="0.2">
      <c r="D63" s="564" t="s">
        <v>118</v>
      </c>
      <c r="E63" s="963" t="str">
        <f>Translations!$B$268</f>
        <v>Sunt fluxurile de energie termică măsurabilă relevante pentru instalație?</v>
      </c>
      <c r="F63" s="963"/>
      <c r="G63" s="963"/>
      <c r="H63" s="963"/>
      <c r="I63" s="963"/>
      <c r="J63" s="963"/>
      <c r="K63" s="963"/>
      <c r="L63" s="963"/>
      <c r="M63" s="964"/>
      <c r="N63" s="964"/>
      <c r="P63" s="280"/>
      <c r="Q63" s="274"/>
      <c r="R63" s="274"/>
    </row>
    <row r="64" spans="3:18" ht="12.75" customHeight="1" x14ac:dyDescent="0.2">
      <c r="D64" s="564"/>
      <c r="J64" s="976" t="str">
        <f>IF(AND(M63&lt;&gt;"",M63=FALSE),HYPERLINK("#" &amp; Q64,EUconst_MsgGoOn),"")</f>
        <v/>
      </c>
      <c r="K64" s="977"/>
      <c r="L64" s="977"/>
      <c r="M64" s="977"/>
      <c r="N64" s="978"/>
      <c r="P64" s="24" t="s">
        <v>441</v>
      </c>
      <c r="Q64" s="79" t="str">
        <f>"#"&amp;ADDRESS(ROW(D95),COLUMN(D95))</f>
        <v>#$D$95</v>
      </c>
      <c r="R64" s="274"/>
    </row>
    <row r="65" spans="1:18" ht="5.0999999999999996" customHeight="1" x14ac:dyDescent="0.2">
      <c r="D65" s="564"/>
      <c r="E65" s="564"/>
      <c r="F65" s="564"/>
      <c r="G65" s="564"/>
      <c r="H65" s="564"/>
      <c r="I65" s="564"/>
      <c r="J65" s="564"/>
      <c r="K65" s="564"/>
      <c r="L65" s="564"/>
      <c r="M65" s="564"/>
      <c r="N65" s="564"/>
      <c r="P65" s="24"/>
      <c r="Q65" s="274"/>
      <c r="R65" s="274"/>
    </row>
    <row r="66" spans="1:18" ht="12.75" customHeight="1" x14ac:dyDescent="0.2">
      <c r="D66" s="564" t="s">
        <v>119</v>
      </c>
      <c r="E66" s="963" t="str">
        <f>Translations!$B$249</f>
        <v>Informații privind metodologia aplicată</v>
      </c>
      <c r="F66" s="963"/>
      <c r="G66" s="963"/>
      <c r="H66" s="963"/>
      <c r="I66" s="963"/>
      <c r="J66" s="963"/>
      <c r="K66" s="963"/>
      <c r="L66" s="963"/>
      <c r="M66" s="963"/>
      <c r="N66" s="963"/>
      <c r="P66" s="280"/>
      <c r="Q66" s="274"/>
      <c r="R66" s="274"/>
    </row>
    <row r="67" spans="1:18" ht="12.75" customHeight="1" x14ac:dyDescent="0.2">
      <c r="D67" s="564"/>
      <c r="E67" s="900" t="str">
        <f>Translations!$B$269</f>
        <v>Vă rugăm să selectați mai jos, pentru toate fluxurile de energie termică măsurabilă:</v>
      </c>
      <c r="F67" s="901"/>
      <c r="G67" s="901"/>
      <c r="H67" s="901"/>
      <c r="I67" s="901"/>
      <c r="J67" s="901"/>
      <c r="K67" s="901"/>
      <c r="L67" s="901"/>
      <c r="M67" s="901"/>
      <c r="N67" s="901"/>
      <c r="P67" s="274"/>
      <c r="Q67" s="274"/>
      <c r="R67" s="274"/>
    </row>
    <row r="68" spans="1:18" ht="12.75" customHeight="1" x14ac:dyDescent="0.2">
      <c r="D68" s="564"/>
      <c r="E68" s="39" t="s">
        <v>263</v>
      </c>
      <c r="F68" s="954" t="str">
        <f>Translations!$B$270</f>
        <v>sursa de date utilizată pentru fluxurile de energie în conformitate cu secțiunea 4.5 din anexa VII la FAR.</v>
      </c>
      <c r="G68" s="955"/>
      <c r="H68" s="955"/>
      <c r="I68" s="955"/>
      <c r="J68" s="955"/>
      <c r="K68" s="955"/>
      <c r="L68" s="955"/>
      <c r="M68" s="955"/>
      <c r="N68" s="955"/>
      <c r="P68" s="274"/>
      <c r="Q68" s="274"/>
      <c r="R68" s="274"/>
    </row>
    <row r="69" spans="1:18" ht="25.5" customHeight="1" x14ac:dyDescent="0.2">
      <c r="D69" s="564"/>
      <c r="E69" s="39"/>
      <c r="F69" s="954"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G69" s="955"/>
      <c r="H69" s="955"/>
      <c r="I69" s="955"/>
      <c r="J69" s="955"/>
      <c r="K69" s="955"/>
      <c r="L69" s="955"/>
      <c r="M69" s="955"/>
      <c r="N69" s="955"/>
      <c r="P69" s="274"/>
      <c r="Q69" s="274"/>
      <c r="R69" s="274"/>
    </row>
    <row r="70" spans="1:18" ht="25.5" customHeight="1" x14ac:dyDescent="0.2">
      <c r="D70" s="564"/>
      <c r="E70" s="39"/>
      <c r="F70" s="954" t="str">
        <f>Translations!$B$271</f>
        <v>De exemplu, în cazul în care energia termică este importată și consumată în instalație, fluxurile importate ar putea fi măsurate prin instrumente supuse controlului metrologic legal național [secțiunea 4.5(a)], în timp ce valorile consumate ar putea fi măsurate de alte contoare aflate sub controlul operatorului [secțiunea 4.5(b)].</v>
      </c>
      <c r="G70" s="955"/>
      <c r="H70" s="955"/>
      <c r="I70" s="955"/>
      <c r="J70" s="955"/>
      <c r="K70" s="955"/>
      <c r="L70" s="955"/>
      <c r="M70" s="955"/>
      <c r="N70" s="955"/>
      <c r="P70" s="274"/>
      <c r="Q70" s="274"/>
      <c r="R70" s="274"/>
    </row>
    <row r="71" spans="1:18" ht="12.75" customHeight="1" x14ac:dyDescent="0.2">
      <c r="D71" s="564"/>
      <c r="E71" s="39" t="s">
        <v>263</v>
      </c>
      <c r="F71" s="954" t="str">
        <f>Translations!$B$272</f>
        <v>metoda utilizată pentru determinarea sumelor nete în conformitate cu secțiunea 7.2 din anexa VII la FAR.</v>
      </c>
      <c r="G71" s="955"/>
      <c r="H71" s="955"/>
      <c r="I71" s="955"/>
      <c r="J71" s="955"/>
      <c r="K71" s="955"/>
      <c r="L71" s="955"/>
      <c r="M71" s="955"/>
      <c r="N71" s="955"/>
      <c r="P71" s="274"/>
      <c r="Q71" s="274"/>
      <c r="R71" s="274"/>
    </row>
    <row r="72" spans="1:18" ht="25.5" customHeight="1" thickBot="1" x14ac:dyDescent="0.25">
      <c r="I72" s="967" t="str">
        <f>Translations!$B$254</f>
        <v>Sursa de date</v>
      </c>
      <c r="J72" s="967"/>
      <c r="K72" s="967" t="str">
        <f>Translations!$B$255</f>
        <v>Altă sursă de date (dacă este cazul)</v>
      </c>
      <c r="L72" s="967"/>
      <c r="M72" s="967" t="str">
        <f>Translations!$B$255</f>
        <v>Altă sursă de date (dacă este cazul)</v>
      </c>
      <c r="N72" s="967"/>
      <c r="P72" s="280"/>
      <c r="Q72" s="274"/>
      <c r="R72" s="274" t="s">
        <v>417</v>
      </c>
    </row>
    <row r="73" spans="1:18" ht="12.75" customHeight="1" x14ac:dyDescent="0.2">
      <c r="D73" s="564"/>
      <c r="E73" s="135" t="s">
        <v>864</v>
      </c>
      <c r="F73" s="929" t="str">
        <f>Translations!$B$273</f>
        <v>Cuantificarea fluxurilor de energie termică măsurabilă</v>
      </c>
      <c r="G73" s="929"/>
      <c r="H73" s="930"/>
      <c r="I73" s="942"/>
      <c r="J73" s="943"/>
      <c r="K73" s="944"/>
      <c r="L73" s="945"/>
      <c r="M73" s="944"/>
      <c r="N73" s="946"/>
      <c r="P73" s="274"/>
      <c r="Q73" s="274"/>
      <c r="R73" s="281" t="b">
        <f>AND(M63&lt;&gt;"",M63=FALSE)</f>
        <v>0</v>
      </c>
    </row>
    <row r="74" spans="1:18" ht="12.75" customHeight="1" x14ac:dyDescent="0.2">
      <c r="D74" s="564"/>
      <c r="E74" s="135" t="s">
        <v>865</v>
      </c>
      <c r="F74" s="929" t="str">
        <f>Translations!$B$274</f>
        <v>Fluxuri de energie termică măsurabilă netă</v>
      </c>
      <c r="G74" s="929"/>
      <c r="H74" s="930"/>
      <c r="I74" s="942"/>
      <c r="J74" s="943"/>
      <c r="K74" s="944"/>
      <c r="L74" s="945"/>
      <c r="M74" s="944"/>
      <c r="N74" s="946"/>
      <c r="P74" s="274"/>
      <c r="Q74" s="274"/>
      <c r="R74" s="282" t="b">
        <f>R73</f>
        <v>0</v>
      </c>
    </row>
    <row r="75" spans="1:18" ht="5.0999999999999996" customHeight="1" x14ac:dyDescent="0.2">
      <c r="D75" s="564"/>
      <c r="P75" s="280"/>
      <c r="Q75" s="274"/>
      <c r="R75" s="283"/>
    </row>
    <row r="76" spans="1:18" ht="12.75" customHeight="1" x14ac:dyDescent="0.2">
      <c r="D76" s="564"/>
      <c r="E76" s="135" t="s">
        <v>866</v>
      </c>
      <c r="F76" s="931" t="str">
        <f>Translations!$B$257</f>
        <v>Descrierea metodologiei aplicate</v>
      </c>
      <c r="G76" s="931"/>
      <c r="H76" s="931"/>
      <c r="I76" s="931"/>
      <c r="J76" s="931"/>
      <c r="K76" s="931"/>
      <c r="L76" s="931"/>
      <c r="M76" s="931"/>
      <c r="N76" s="931"/>
      <c r="P76" s="280"/>
      <c r="Q76" s="274"/>
      <c r="R76" s="283"/>
    </row>
    <row r="77" spans="1:18" ht="5.0999999999999996" customHeight="1" x14ac:dyDescent="0.2">
      <c r="D77" s="564"/>
      <c r="E77" s="135"/>
      <c r="F77" s="571"/>
      <c r="G77" s="571"/>
      <c r="H77" s="571"/>
      <c r="I77" s="571"/>
      <c r="J77" s="571"/>
      <c r="K77" s="571"/>
      <c r="L77" s="571"/>
      <c r="M77" s="571"/>
      <c r="N77" s="571"/>
      <c r="P77" s="280"/>
      <c r="Q77" s="274"/>
      <c r="R77" s="283"/>
    </row>
    <row r="78" spans="1:18" ht="12.75" customHeight="1" x14ac:dyDescent="0.2">
      <c r="D78" s="564"/>
      <c r="E78" s="135"/>
      <c r="F78" s="979" t="str">
        <f>IF(M63,HYPERLINK("#" &amp; Q78,EUConst_MsgDescription),"")</f>
        <v/>
      </c>
      <c r="G78" s="980"/>
      <c r="H78" s="980"/>
      <c r="I78" s="980"/>
      <c r="J78" s="980"/>
      <c r="K78" s="980"/>
      <c r="L78" s="980"/>
      <c r="M78" s="980"/>
      <c r="N78" s="981"/>
      <c r="P78" s="24" t="s">
        <v>441</v>
      </c>
      <c r="Q78" s="331" t="str">
        <f>"#"&amp;ADDRESS(ROW($C$8),COLUMN($C$8))</f>
        <v>#$C$8</v>
      </c>
      <c r="R78" s="283"/>
    </row>
    <row r="79" spans="1:18" ht="5.0999999999999996" customHeight="1" x14ac:dyDescent="0.2">
      <c r="D79" s="564"/>
      <c r="E79" s="26"/>
      <c r="F79" s="971"/>
      <c r="G79" s="971"/>
      <c r="H79" s="971"/>
      <c r="I79" s="971"/>
      <c r="J79" s="971"/>
      <c r="K79" s="971"/>
      <c r="L79" s="971"/>
      <c r="M79" s="971"/>
      <c r="N79" s="971"/>
      <c r="P79" s="280"/>
      <c r="Q79" s="274"/>
      <c r="R79" s="283"/>
    </row>
    <row r="80" spans="1:18" s="278" customFormat="1" ht="38.85" customHeight="1" x14ac:dyDescent="0.2">
      <c r="A80" s="277"/>
      <c r="B80" s="12"/>
      <c r="C80" s="38"/>
      <c r="D80" s="26"/>
      <c r="E80" s="26"/>
      <c r="F80" s="932"/>
      <c r="G80" s="933"/>
      <c r="H80" s="933"/>
      <c r="I80" s="933"/>
      <c r="J80" s="933"/>
      <c r="K80" s="933"/>
      <c r="L80" s="933"/>
      <c r="M80" s="933"/>
      <c r="N80" s="934"/>
      <c r="O80" s="38"/>
      <c r="P80" s="284"/>
      <c r="Q80" s="285"/>
      <c r="R80" s="286" t="b">
        <f>R74</f>
        <v>0</v>
      </c>
    </row>
    <row r="81" spans="3:18" ht="5.0999999999999996" customHeight="1" x14ac:dyDescent="0.2">
      <c r="D81" s="564"/>
      <c r="P81" s="274"/>
      <c r="Q81" s="274"/>
      <c r="R81" s="283"/>
    </row>
    <row r="82" spans="3:18" ht="12.75" customHeight="1" x14ac:dyDescent="0.2">
      <c r="D82" s="564"/>
      <c r="E82" s="135" t="s">
        <v>867</v>
      </c>
      <c r="F82" s="975" t="str">
        <f>Translations!$B$275</f>
        <v>Trimitere la fișierul extern, dacă este relevant</v>
      </c>
      <c r="G82" s="975"/>
      <c r="H82" s="975"/>
      <c r="I82" s="975"/>
      <c r="J82" s="975"/>
      <c r="K82" s="904"/>
      <c r="L82" s="904"/>
      <c r="M82" s="904"/>
      <c r="N82" s="904"/>
      <c r="P82" s="274"/>
      <c r="Q82" s="274"/>
      <c r="R82" s="286" t="b">
        <f>R80</f>
        <v>0</v>
      </c>
    </row>
    <row r="83" spans="3:18" ht="5.0999999999999996" customHeight="1" x14ac:dyDescent="0.2">
      <c r="D83" s="564"/>
      <c r="P83" s="280"/>
      <c r="Q83" s="285"/>
      <c r="R83" s="283"/>
    </row>
    <row r="84" spans="3:18" ht="12.75" customHeight="1" x14ac:dyDescent="0.2">
      <c r="D84" s="564" t="s">
        <v>119</v>
      </c>
      <c r="E84" s="957" t="str">
        <f>Translations!$B$258</f>
        <v>A fost respectată ordinea ierarhică?</v>
      </c>
      <c r="F84" s="957"/>
      <c r="G84" s="957"/>
      <c r="H84" s="958"/>
      <c r="I84" s="291"/>
      <c r="J84" s="287" t="str">
        <f>Translations!$B$259</f>
        <v xml:space="preserve"> Dacă nu, de ce?</v>
      </c>
      <c r="K84" s="942"/>
      <c r="L84" s="943"/>
      <c r="M84" s="943"/>
      <c r="N84" s="959"/>
      <c r="P84" s="280"/>
      <c r="Q84" s="288" t="b">
        <f>R82</f>
        <v>0</v>
      </c>
      <c r="R84" s="289" t="b">
        <f>OR(R80,AND(I84&lt;&gt;"",I84=TRUE))</f>
        <v>0</v>
      </c>
    </row>
    <row r="85" spans="3:18" ht="25.5" customHeight="1" x14ac:dyDescent="0.2">
      <c r="E85" s="900" t="str">
        <f>Translations!$B$260</f>
        <v>Selectarea opțiunii „ADEVĂRAT”  înseamnă că mai sus a fost utilizată sursa de date cu cel mai înalt nivel în ierarhia stabilită în secțiunea 4 din anexa VII la FAR. În caz contrar, vă rugăm să selectați „FALS”, să alegeți motivul din lista verticală și să oferiți mai jos detalii suplimentare. Motivele abaterii pot fi următoarele:</v>
      </c>
      <c r="F85" s="901"/>
      <c r="G85" s="901"/>
      <c r="H85" s="901"/>
      <c r="I85" s="901"/>
      <c r="J85" s="901"/>
      <c r="K85" s="901"/>
      <c r="L85" s="901"/>
      <c r="M85" s="901"/>
      <c r="N85" s="901"/>
      <c r="P85" s="274"/>
      <c r="Q85" s="274"/>
      <c r="R85" s="283"/>
    </row>
    <row r="86" spans="3:18" ht="12.75" customHeight="1" x14ac:dyDescent="0.2">
      <c r="D86" s="564"/>
      <c r="E86" s="252" t="s">
        <v>263</v>
      </c>
      <c r="F86" s="905" t="str">
        <f>Translations!$B$261</f>
        <v>Evaluarea incertitudinii: alte surse de date duc la o incertitudine mai scăzută în conformitate cu evaluarea simplificată a incertitudinii în temeiul articolului 7 alineatul (2) din FAR.</v>
      </c>
      <c r="G86" s="953"/>
      <c r="H86" s="953"/>
      <c r="I86" s="953"/>
      <c r="J86" s="953"/>
      <c r="K86" s="953"/>
      <c r="L86" s="953"/>
      <c r="M86" s="953"/>
      <c r="N86" s="953"/>
      <c r="P86" s="274"/>
      <c r="Q86" s="274"/>
      <c r="R86" s="283"/>
    </row>
    <row r="87" spans="3:18" ht="12.75" customHeight="1" x14ac:dyDescent="0.2">
      <c r="D87" s="564"/>
      <c r="E87" s="252" t="s">
        <v>263</v>
      </c>
      <c r="F87" s="905" t="str">
        <f>Translations!$B$262</f>
        <v>Nefezabilitate tehnică: utilizarea unor surse de date mai bune nu este posibilă din punct de vedere tehnic.</v>
      </c>
      <c r="G87" s="953"/>
      <c r="H87" s="953"/>
      <c r="I87" s="953"/>
      <c r="J87" s="953"/>
      <c r="K87" s="953"/>
      <c r="L87" s="953"/>
      <c r="M87" s="953"/>
      <c r="N87" s="953"/>
      <c r="P87" s="274"/>
      <c r="Q87" s="274"/>
      <c r="R87" s="283"/>
    </row>
    <row r="88" spans="3:18" ht="12.75" customHeight="1" x14ac:dyDescent="0.2">
      <c r="D88" s="564"/>
      <c r="E88" s="252" t="s">
        <v>263</v>
      </c>
      <c r="F88" s="905" t="str">
        <f>Translations!$B$263</f>
        <v>Costuri nerezonabile: utilizarea unor surse de date mai bune ar conduce la costuri nerezonabile.</v>
      </c>
      <c r="G88" s="953"/>
      <c r="H88" s="953"/>
      <c r="I88" s="953"/>
      <c r="J88" s="953"/>
      <c r="K88" s="953"/>
      <c r="L88" s="953"/>
      <c r="M88" s="953"/>
      <c r="N88" s="953"/>
      <c r="P88" s="274"/>
      <c r="Q88" s="274"/>
      <c r="R88" s="283"/>
    </row>
    <row r="89" spans="3:18" ht="5.0999999999999996" customHeight="1" x14ac:dyDescent="0.2">
      <c r="E89" s="570"/>
      <c r="F89" s="570"/>
      <c r="G89" s="570"/>
      <c r="H89" s="570"/>
      <c r="I89" s="570"/>
      <c r="J89" s="570"/>
      <c r="K89" s="570"/>
      <c r="L89" s="570"/>
      <c r="M89" s="570"/>
      <c r="N89" s="570"/>
      <c r="P89" s="280"/>
      <c r="Q89" s="285"/>
      <c r="R89" s="283"/>
    </row>
    <row r="90" spans="3:18" ht="12.75" customHeight="1" x14ac:dyDescent="0.2">
      <c r="D90" s="12"/>
      <c r="E90" s="12"/>
      <c r="F90" s="931" t="str">
        <f>Translations!$B$264</f>
        <v>Detalii suplimentare privind orice abatere de la ierarhie</v>
      </c>
      <c r="G90" s="931"/>
      <c r="H90" s="931"/>
      <c r="I90" s="931"/>
      <c r="J90" s="931"/>
      <c r="K90" s="931"/>
      <c r="L90" s="931"/>
      <c r="M90" s="931"/>
      <c r="N90" s="931"/>
      <c r="P90" s="280"/>
      <c r="Q90" s="285"/>
      <c r="R90" s="283"/>
    </row>
    <row r="91" spans="3:18" ht="25.5" customHeight="1" thickBot="1" x14ac:dyDescent="0.25">
      <c r="D91" s="12"/>
      <c r="E91" s="12"/>
      <c r="F91" s="932"/>
      <c r="G91" s="933"/>
      <c r="H91" s="933"/>
      <c r="I91" s="933"/>
      <c r="J91" s="933"/>
      <c r="K91" s="933"/>
      <c r="L91" s="933"/>
      <c r="M91" s="933"/>
      <c r="N91" s="934"/>
      <c r="P91" s="280"/>
      <c r="Q91" s="285"/>
      <c r="R91" s="290" t="b">
        <f>R84</f>
        <v>0</v>
      </c>
    </row>
    <row r="92" spans="3:18" ht="12.75" customHeight="1" x14ac:dyDescent="0.2"/>
    <row r="93" spans="3:18" ht="16.5" customHeight="1" x14ac:dyDescent="0.2">
      <c r="C93" s="271" t="s">
        <v>519</v>
      </c>
      <c r="D93" s="784" t="str">
        <f>Translations!$B$276</f>
        <v>Bilanțul de gaze reziduale la nivelul instalației</v>
      </c>
      <c r="E93" s="784"/>
      <c r="F93" s="784"/>
      <c r="G93" s="784"/>
      <c r="H93" s="784"/>
      <c r="I93" s="784"/>
      <c r="J93" s="784"/>
      <c r="K93" s="784"/>
      <c r="L93" s="784"/>
      <c r="M93" s="784"/>
      <c r="N93" s="784"/>
      <c r="P93" s="274"/>
      <c r="Q93" s="274"/>
      <c r="R93" s="274"/>
    </row>
    <row r="94" spans="3:18" ht="5.0999999999999996" customHeight="1" x14ac:dyDescent="0.2">
      <c r="P94" s="274"/>
      <c r="Q94" s="274"/>
      <c r="R94" s="274"/>
    </row>
    <row r="95" spans="3:18" ht="12.75" customHeight="1" x14ac:dyDescent="0.2">
      <c r="D95" s="22" t="s">
        <v>112</v>
      </c>
      <c r="E95" s="960" t="str">
        <f>Translations!$B$277</f>
        <v>Fluxuri de gaze reziduale (import, export, consum și producție)</v>
      </c>
      <c r="F95" s="960"/>
      <c r="G95" s="960"/>
      <c r="H95" s="960"/>
      <c r="I95" s="960"/>
      <c r="J95" s="960"/>
      <c r="K95" s="960"/>
      <c r="L95" s="960"/>
      <c r="M95" s="960"/>
      <c r="N95" s="960"/>
      <c r="P95" s="280"/>
      <c r="Q95" s="274"/>
      <c r="R95" s="274"/>
    </row>
    <row r="96" spans="3:18" ht="12.75" customHeight="1" x14ac:dyDescent="0.2">
      <c r="E96" s="961" t="str">
        <f>Translations!$B$278</f>
        <v>În scopul specific al colectării datelor din Măsurile Naționale de Implementare, această secțiune ar trebui să cuprindă toate datele furnizate în secțiunea E.III din Raportul privind colectarea datelor de referință.</v>
      </c>
      <c r="F96" s="962"/>
      <c r="G96" s="962"/>
      <c r="H96" s="962"/>
      <c r="I96" s="962"/>
      <c r="J96" s="962"/>
      <c r="K96" s="962"/>
      <c r="L96" s="962"/>
      <c r="M96" s="962"/>
      <c r="N96" s="962"/>
      <c r="P96" s="280"/>
      <c r="Q96" s="274"/>
      <c r="R96" s="274"/>
    </row>
    <row r="97" spans="4:18" ht="12.75" customHeight="1" x14ac:dyDescent="0.2">
      <c r="D97" s="564" t="s">
        <v>118</v>
      </c>
      <c r="E97" s="963" t="str">
        <f>Translations!$B$279</f>
        <v>Sunt fluxurile de gaze reziduale relevante pentru instalație?</v>
      </c>
      <c r="F97" s="963"/>
      <c r="G97" s="963"/>
      <c r="H97" s="963"/>
      <c r="I97" s="963"/>
      <c r="J97" s="963"/>
      <c r="K97" s="963"/>
      <c r="L97" s="963"/>
      <c r="M97" s="964"/>
      <c r="N97" s="964"/>
      <c r="P97" s="280"/>
      <c r="Q97" s="274"/>
      <c r="R97" s="274"/>
    </row>
    <row r="98" spans="4:18" ht="12.75" customHeight="1" x14ac:dyDescent="0.2">
      <c r="D98" s="564"/>
      <c r="J98" s="976" t="str">
        <f>IF(AND(M97&lt;&gt;"",M97=FALSE),HYPERLINK("#" &amp; Q98,EUconst_MsgGoOn),"")</f>
        <v/>
      </c>
      <c r="K98" s="977"/>
      <c r="L98" s="977"/>
      <c r="M98" s="977"/>
      <c r="N98" s="978"/>
      <c r="P98" s="24" t="s">
        <v>441</v>
      </c>
      <c r="Q98" s="79" t="str">
        <f>"#"&amp;ADDRESS(ROW(D128),COLUMN(D128))</f>
        <v>#$D$128</v>
      </c>
      <c r="R98" s="274"/>
    </row>
    <row r="99" spans="4:18" ht="5.0999999999999996" customHeight="1" x14ac:dyDescent="0.2">
      <c r="D99" s="564"/>
      <c r="E99" s="564"/>
      <c r="F99" s="564"/>
      <c r="G99" s="564"/>
      <c r="H99" s="564"/>
      <c r="I99" s="564"/>
      <c r="J99" s="564"/>
      <c r="K99" s="564"/>
      <c r="L99" s="564"/>
      <c r="M99" s="564"/>
      <c r="N99" s="564"/>
      <c r="P99" s="24"/>
      <c r="Q99" s="274"/>
      <c r="R99" s="274"/>
    </row>
    <row r="100" spans="4:18" ht="12.75" customHeight="1" x14ac:dyDescent="0.2">
      <c r="D100" s="564" t="s">
        <v>119</v>
      </c>
      <c r="E100" s="963" t="str">
        <f>Translations!$B$249</f>
        <v>Informații privind metodologia aplicată</v>
      </c>
      <c r="F100" s="963"/>
      <c r="G100" s="963"/>
      <c r="H100" s="963"/>
      <c r="I100" s="963"/>
      <c r="J100" s="963"/>
      <c r="K100" s="963"/>
      <c r="L100" s="963"/>
      <c r="M100" s="963"/>
      <c r="N100" s="963"/>
      <c r="P100" s="280"/>
      <c r="Q100" s="274"/>
      <c r="R100" s="274"/>
    </row>
    <row r="101" spans="4:18" ht="12.75" customHeight="1" x14ac:dyDescent="0.2">
      <c r="D101" s="564"/>
      <c r="E101" s="900" t="str">
        <f>Translations!$B$280</f>
        <v>Vă rugăm să selectați mai jos, pentru toate fluxurile de gaze reziduale:</v>
      </c>
      <c r="F101" s="901"/>
      <c r="G101" s="901"/>
      <c r="H101" s="901"/>
      <c r="I101" s="901"/>
      <c r="J101" s="901"/>
      <c r="K101" s="901"/>
      <c r="L101" s="901"/>
      <c r="M101" s="901"/>
      <c r="N101" s="901"/>
      <c r="P101" s="274"/>
      <c r="Q101" s="274"/>
      <c r="R101" s="274"/>
    </row>
    <row r="102" spans="4:18" ht="12.75" customHeight="1" x14ac:dyDescent="0.2">
      <c r="D102" s="564"/>
      <c r="E102" s="39" t="s">
        <v>263</v>
      </c>
      <c r="F102" s="905" t="str">
        <f>Translations!$B$251</f>
        <v>sursa de date utilizată pentru cantitățile prevăzute în temeiul secțiunii 4.4 din anexa VII la FAR.</v>
      </c>
      <c r="G102" s="953"/>
      <c r="H102" s="953"/>
      <c r="I102" s="953"/>
      <c r="J102" s="953"/>
      <c r="K102" s="953"/>
      <c r="L102" s="953"/>
      <c r="M102" s="953"/>
      <c r="N102" s="953"/>
      <c r="P102" s="274"/>
      <c r="Q102" s="274"/>
      <c r="R102" s="274"/>
    </row>
    <row r="103" spans="4:18" ht="25.5" customHeight="1" x14ac:dyDescent="0.2">
      <c r="D103" s="564"/>
      <c r="E103" s="39"/>
      <c r="F103" s="954"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G103" s="955"/>
      <c r="H103" s="955"/>
      <c r="I103" s="955"/>
      <c r="J103" s="955"/>
      <c r="K103" s="955"/>
      <c r="L103" s="955"/>
      <c r="M103" s="955"/>
      <c r="N103" s="955"/>
      <c r="P103" s="274"/>
      <c r="Q103" s="274"/>
      <c r="R103" s="274"/>
    </row>
    <row r="104" spans="4:18" ht="12.75" customHeight="1" x14ac:dyDescent="0.2">
      <c r="D104" s="564"/>
      <c r="E104" s="39" t="s">
        <v>263</v>
      </c>
      <c r="F104" s="954" t="str">
        <f>Translations!$B$281</f>
        <v>metoda utilizată pentru determinarea conținutului de energie în conformitate cu secțiunea 4.6 din anexa VII la FAR.</v>
      </c>
      <c r="G104" s="955"/>
      <c r="H104" s="955"/>
      <c r="I104" s="955"/>
      <c r="J104" s="955"/>
      <c r="K104" s="955"/>
      <c r="L104" s="955"/>
      <c r="M104" s="955"/>
      <c r="N104" s="955"/>
      <c r="P104" s="274"/>
      <c r="Q104" s="274"/>
      <c r="R104" s="274"/>
    </row>
    <row r="105" spans="4:18" ht="25.5" customHeight="1" thickBot="1" x14ac:dyDescent="0.25">
      <c r="I105" s="967" t="str">
        <f>Translations!$B$254</f>
        <v>Sursa de date</v>
      </c>
      <c r="J105" s="967"/>
      <c r="K105" s="967" t="str">
        <f>Translations!$B$255</f>
        <v>Altă sursă de date (dacă este cazul)</v>
      </c>
      <c r="L105" s="967"/>
      <c r="M105" s="967" t="str">
        <f>Translations!$B$255</f>
        <v>Altă sursă de date (dacă este cazul)</v>
      </c>
      <c r="N105" s="967"/>
      <c r="P105" s="280"/>
      <c r="Q105" s="274"/>
      <c r="R105" s="274" t="s">
        <v>417</v>
      </c>
    </row>
    <row r="106" spans="4:18" ht="12.75" customHeight="1" x14ac:dyDescent="0.2">
      <c r="D106" s="564"/>
      <c r="E106" s="135" t="s">
        <v>864</v>
      </c>
      <c r="F106" s="929" t="str">
        <f>Translations!$B$282</f>
        <v>Cuantificarea fluxurilor de gaze reziduale</v>
      </c>
      <c r="G106" s="929"/>
      <c r="H106" s="930"/>
      <c r="I106" s="942"/>
      <c r="J106" s="943"/>
      <c r="K106" s="944"/>
      <c r="L106" s="945"/>
      <c r="M106" s="944"/>
      <c r="N106" s="946"/>
      <c r="P106" s="274"/>
      <c r="Q106" s="274"/>
      <c r="R106" s="281" t="b">
        <f>AND(M97&lt;&gt;"",M97=FALSE)</f>
        <v>0</v>
      </c>
    </row>
    <row r="107" spans="4:18" ht="12.75" customHeight="1" x14ac:dyDescent="0.2">
      <c r="D107" s="564"/>
      <c r="E107" s="135" t="s">
        <v>865</v>
      </c>
      <c r="F107" s="929" t="str">
        <f>Translations!$B$283</f>
        <v>Conținutul energetic al gazelor reziduale</v>
      </c>
      <c r="G107" s="929"/>
      <c r="H107" s="930"/>
      <c r="I107" s="942"/>
      <c r="J107" s="943"/>
      <c r="K107" s="944"/>
      <c r="L107" s="945"/>
      <c r="M107" s="966"/>
      <c r="N107" s="966"/>
      <c r="P107" s="274"/>
      <c r="Q107" s="274"/>
      <c r="R107" s="282" t="b">
        <f>R106</f>
        <v>0</v>
      </c>
    </row>
    <row r="108" spans="4:18" ht="5.0999999999999996" customHeight="1" x14ac:dyDescent="0.2">
      <c r="D108" s="564"/>
      <c r="P108" s="280"/>
      <c r="Q108" s="274"/>
      <c r="R108" s="283"/>
    </row>
    <row r="109" spans="4:18" ht="12.75" customHeight="1" x14ac:dyDescent="0.2">
      <c r="D109" s="564"/>
      <c r="E109" s="135" t="s">
        <v>866</v>
      </c>
      <c r="F109" s="931" t="str">
        <f>Translations!$B$257</f>
        <v>Descrierea metodologiei aplicate</v>
      </c>
      <c r="G109" s="931"/>
      <c r="H109" s="931"/>
      <c r="I109" s="931"/>
      <c r="J109" s="931"/>
      <c r="K109" s="931"/>
      <c r="L109" s="931"/>
      <c r="M109" s="931"/>
      <c r="N109" s="931"/>
      <c r="P109" s="280"/>
      <c r="Q109" s="274"/>
      <c r="R109" s="283"/>
    </row>
    <row r="110" spans="4:18" ht="5.0999999999999996" customHeight="1" x14ac:dyDescent="0.2">
      <c r="D110" s="564"/>
      <c r="E110" s="135"/>
      <c r="F110" s="571"/>
      <c r="G110" s="571"/>
      <c r="H110" s="571"/>
      <c r="I110" s="571"/>
      <c r="J110" s="571"/>
      <c r="K110" s="571"/>
      <c r="L110" s="571"/>
      <c r="M110" s="571"/>
      <c r="N110" s="571"/>
      <c r="P110" s="280"/>
      <c r="Q110" s="274"/>
      <c r="R110" s="283"/>
    </row>
    <row r="111" spans="4:18" ht="12.75" customHeight="1" x14ac:dyDescent="0.2">
      <c r="D111" s="564"/>
      <c r="E111" s="135"/>
      <c r="F111" s="979" t="str">
        <f>IF(M97,HYPERLINK("#" &amp; Q111,EUConst_MsgDescription),"")</f>
        <v/>
      </c>
      <c r="G111" s="980"/>
      <c r="H111" s="980"/>
      <c r="I111" s="980"/>
      <c r="J111" s="980"/>
      <c r="K111" s="980"/>
      <c r="L111" s="980"/>
      <c r="M111" s="980"/>
      <c r="N111" s="981"/>
      <c r="P111" s="24" t="s">
        <v>441</v>
      </c>
      <c r="Q111" s="79" t="str">
        <f>"#"&amp;ADDRESS(ROW($C$8),COLUMN($C$8))</f>
        <v>#$C$8</v>
      </c>
      <c r="R111" s="283"/>
    </row>
    <row r="112" spans="4:18" ht="5.0999999999999996" customHeight="1" x14ac:dyDescent="0.2">
      <c r="D112" s="564"/>
      <c r="E112" s="26"/>
      <c r="F112" s="971"/>
      <c r="G112" s="971"/>
      <c r="H112" s="971"/>
      <c r="I112" s="971"/>
      <c r="J112" s="971"/>
      <c r="K112" s="971"/>
      <c r="L112" s="971"/>
      <c r="M112" s="971"/>
      <c r="N112" s="971"/>
      <c r="P112" s="280"/>
      <c r="Q112" s="274"/>
      <c r="R112" s="283"/>
    </row>
    <row r="113" spans="1:19" s="278" customFormat="1" ht="50.1" customHeight="1" x14ac:dyDescent="0.2">
      <c r="A113" s="277"/>
      <c r="B113" s="12"/>
      <c r="C113" s="38"/>
      <c r="D113" s="26"/>
      <c r="E113" s="26"/>
      <c r="F113" s="932"/>
      <c r="G113" s="933"/>
      <c r="H113" s="933"/>
      <c r="I113" s="933"/>
      <c r="J113" s="933"/>
      <c r="K113" s="933"/>
      <c r="L113" s="933"/>
      <c r="M113" s="933"/>
      <c r="N113" s="934"/>
      <c r="O113" s="38"/>
      <c r="P113" s="284"/>
      <c r="Q113" s="285"/>
      <c r="R113" s="286" t="b">
        <f>R107</f>
        <v>0</v>
      </c>
    </row>
    <row r="114" spans="1:19" ht="5.0999999999999996" customHeight="1" x14ac:dyDescent="0.2">
      <c r="D114" s="564"/>
      <c r="P114" s="274"/>
      <c r="Q114" s="274"/>
      <c r="R114" s="283"/>
    </row>
    <row r="115" spans="1:19" ht="12.75" customHeight="1" x14ac:dyDescent="0.2">
      <c r="D115" s="564"/>
      <c r="E115" s="135" t="s">
        <v>867</v>
      </c>
      <c r="F115" s="975" t="str">
        <f>Translations!$B$275</f>
        <v>Trimitere la fișierul extern, dacă este relevant</v>
      </c>
      <c r="G115" s="975"/>
      <c r="H115" s="975"/>
      <c r="I115" s="975"/>
      <c r="J115" s="975"/>
      <c r="K115" s="904"/>
      <c r="L115" s="904"/>
      <c r="M115" s="904"/>
      <c r="N115" s="904"/>
      <c r="P115" s="274"/>
      <c r="Q115" s="274"/>
      <c r="R115" s="286" t="b">
        <f>R113</f>
        <v>0</v>
      </c>
    </row>
    <row r="116" spans="1:19" ht="5.0999999999999996" customHeight="1" x14ac:dyDescent="0.2">
      <c r="D116" s="564"/>
      <c r="P116" s="280"/>
      <c r="Q116" s="285"/>
      <c r="R116" s="283"/>
    </row>
    <row r="117" spans="1:19" ht="12.75" customHeight="1" x14ac:dyDescent="0.2">
      <c r="D117" s="564" t="s">
        <v>119</v>
      </c>
      <c r="E117" s="957" t="str">
        <f>Translations!$B$258</f>
        <v>A fost respectată ordinea ierarhică?</v>
      </c>
      <c r="F117" s="957"/>
      <c r="G117" s="957"/>
      <c r="H117" s="958"/>
      <c r="I117" s="291"/>
      <c r="J117" s="287" t="str">
        <f>Translations!$B$259</f>
        <v xml:space="preserve"> Dacă nu, de ce?</v>
      </c>
      <c r="K117" s="942"/>
      <c r="L117" s="943"/>
      <c r="M117" s="943"/>
      <c r="N117" s="959"/>
      <c r="P117" s="280"/>
      <c r="Q117" s="288" t="b">
        <f>R115</f>
        <v>0</v>
      </c>
      <c r="R117" s="289" t="b">
        <f>OR(R113,AND(I117&lt;&gt;"",I117=TRUE))</f>
        <v>0</v>
      </c>
    </row>
    <row r="118" spans="1:19" ht="25.5" customHeight="1" x14ac:dyDescent="0.2">
      <c r="E118" s="900" t="str">
        <f>Translations!$B$260</f>
        <v>Selectarea opțiunii „ADEVĂRAT”  înseamnă că mai sus a fost utilizată sursa de date cu cel mai înalt nivel în ierarhia stabilită în secțiunea 4 din anexa VII la FAR. În caz contrar, vă rugăm să selectați „FALS”, să alegeți motivul din lista verticală și să oferiți mai jos detalii suplimentare. Motivele abaterii pot fi următoarele:</v>
      </c>
      <c r="F118" s="901"/>
      <c r="G118" s="901"/>
      <c r="H118" s="901"/>
      <c r="I118" s="901"/>
      <c r="J118" s="901"/>
      <c r="K118" s="901"/>
      <c r="L118" s="901"/>
      <c r="M118" s="901"/>
      <c r="N118" s="901"/>
      <c r="P118" s="274"/>
      <c r="Q118" s="274"/>
      <c r="R118" s="283"/>
    </row>
    <row r="119" spans="1:19" ht="12.75" customHeight="1" x14ac:dyDescent="0.2">
      <c r="D119" s="564"/>
      <c r="E119" s="252" t="s">
        <v>263</v>
      </c>
      <c r="F119" s="905" t="str">
        <f>Translations!$B$261</f>
        <v>Evaluarea incertitudinii: alte surse de date duc la o incertitudine mai scăzută în conformitate cu evaluarea simplificată a incertitudinii în temeiul articolului 7 alineatul (2) din FAR.</v>
      </c>
      <c r="G119" s="953"/>
      <c r="H119" s="953"/>
      <c r="I119" s="953"/>
      <c r="J119" s="953"/>
      <c r="K119" s="953"/>
      <c r="L119" s="953"/>
      <c r="M119" s="953"/>
      <c r="N119" s="953"/>
      <c r="P119" s="274"/>
      <c r="Q119" s="274"/>
      <c r="R119" s="283"/>
    </row>
    <row r="120" spans="1:19" ht="12.75" customHeight="1" x14ac:dyDescent="0.2">
      <c r="D120" s="564"/>
      <c r="E120" s="252" t="s">
        <v>263</v>
      </c>
      <c r="F120" s="905" t="str">
        <f>Translations!$B$262</f>
        <v>Nefezabilitate tehnică: utilizarea unor surse de date mai bune nu este posibilă din punct de vedere tehnic.</v>
      </c>
      <c r="G120" s="953"/>
      <c r="H120" s="953"/>
      <c r="I120" s="953"/>
      <c r="J120" s="953"/>
      <c r="K120" s="953"/>
      <c r="L120" s="953"/>
      <c r="M120" s="953"/>
      <c r="N120" s="953"/>
      <c r="P120" s="274"/>
      <c r="Q120" s="274"/>
      <c r="R120" s="283"/>
    </row>
    <row r="121" spans="1:19" ht="12.75" customHeight="1" x14ac:dyDescent="0.2">
      <c r="D121" s="564"/>
      <c r="E121" s="252" t="s">
        <v>263</v>
      </c>
      <c r="F121" s="905" t="str">
        <f>Translations!$B$263</f>
        <v>Costuri nerezonabile: utilizarea unor surse de date mai bune ar conduce la costuri nerezonabile.</v>
      </c>
      <c r="G121" s="953"/>
      <c r="H121" s="953"/>
      <c r="I121" s="953"/>
      <c r="J121" s="953"/>
      <c r="K121" s="953"/>
      <c r="L121" s="953"/>
      <c r="M121" s="953"/>
      <c r="N121" s="953"/>
      <c r="P121" s="274"/>
      <c r="Q121" s="274"/>
      <c r="R121" s="283"/>
    </row>
    <row r="122" spans="1:19" ht="5.0999999999999996" customHeight="1" x14ac:dyDescent="0.2">
      <c r="E122" s="570"/>
      <c r="F122" s="570"/>
      <c r="G122" s="570"/>
      <c r="H122" s="570"/>
      <c r="I122" s="570"/>
      <c r="J122" s="570"/>
      <c r="K122" s="570"/>
      <c r="L122" s="570"/>
      <c r="M122" s="570"/>
      <c r="N122" s="570"/>
      <c r="P122" s="280"/>
      <c r="Q122" s="285"/>
      <c r="R122" s="283"/>
    </row>
    <row r="123" spans="1:19" ht="12.75" customHeight="1" x14ac:dyDescent="0.2">
      <c r="D123" s="12"/>
      <c r="E123" s="12"/>
      <c r="F123" s="931" t="str">
        <f>Translations!$B$264</f>
        <v>Detalii suplimentare privind orice abatere de la ierarhie</v>
      </c>
      <c r="G123" s="931"/>
      <c r="H123" s="931"/>
      <c r="I123" s="931"/>
      <c r="J123" s="931"/>
      <c r="K123" s="931"/>
      <c r="L123" s="931"/>
      <c r="M123" s="931"/>
      <c r="N123" s="931"/>
      <c r="P123" s="280"/>
      <c r="Q123" s="285"/>
      <c r="R123" s="283"/>
    </row>
    <row r="124" spans="1:19" ht="25.5" customHeight="1" thickBot="1" x14ac:dyDescent="0.25">
      <c r="D124" s="12"/>
      <c r="E124" s="12"/>
      <c r="F124" s="932"/>
      <c r="G124" s="933"/>
      <c r="H124" s="933"/>
      <c r="I124" s="933"/>
      <c r="J124" s="933"/>
      <c r="K124" s="933"/>
      <c r="L124" s="933"/>
      <c r="M124" s="933"/>
      <c r="N124" s="934"/>
      <c r="P124" s="280"/>
      <c r="Q124" s="285"/>
      <c r="R124" s="290" t="b">
        <f>R117</f>
        <v>0</v>
      </c>
    </row>
    <row r="125" spans="1:19" ht="12.75" customHeight="1" x14ac:dyDescent="0.2"/>
    <row r="126" spans="1:19" s="21" customFormat="1" ht="15.75" customHeight="1" x14ac:dyDescent="0.25">
      <c r="A126" s="19"/>
      <c r="B126" s="219"/>
      <c r="C126" s="323" t="s">
        <v>520</v>
      </c>
      <c r="D126" s="965" t="str">
        <f>Translations!$B$284</f>
        <v>Energia electrică la nivel de instalație</v>
      </c>
      <c r="E126" s="965"/>
      <c r="F126" s="965"/>
      <c r="G126" s="965"/>
      <c r="H126" s="965"/>
      <c r="I126" s="965"/>
      <c r="J126" s="965"/>
      <c r="K126" s="965"/>
      <c r="L126" s="965"/>
      <c r="M126" s="965"/>
      <c r="N126" s="965"/>
      <c r="O126" s="243"/>
      <c r="P126" s="42"/>
      <c r="Q126" s="19"/>
      <c r="R126" s="19"/>
      <c r="S126" s="273"/>
    </row>
    <row r="127" spans="1:19" s="21" customFormat="1" ht="5.0999999999999996" customHeight="1" x14ac:dyDescent="0.25">
      <c r="A127" s="19"/>
      <c r="B127" s="219"/>
      <c r="C127" s="219"/>
      <c r="D127" s="219"/>
      <c r="E127" s="219"/>
      <c r="F127" s="219"/>
      <c r="G127" s="219"/>
      <c r="H127" s="219"/>
      <c r="I127" s="219"/>
      <c r="J127" s="219"/>
      <c r="K127" s="219"/>
      <c r="L127" s="219"/>
      <c r="M127" s="20"/>
      <c r="N127" s="20"/>
      <c r="O127" s="243"/>
      <c r="P127" s="42"/>
      <c r="Q127" s="19"/>
      <c r="R127" s="19"/>
      <c r="S127" s="273"/>
    </row>
    <row r="128" spans="1:19" ht="12.75" customHeight="1" x14ac:dyDescent="0.2">
      <c r="D128" s="22" t="s">
        <v>112</v>
      </c>
      <c r="E128" s="960" t="str">
        <f>Translations!$B$285</f>
        <v>Fluxurile de energie electrică (import, export, consum și producție)</v>
      </c>
      <c r="F128" s="960"/>
      <c r="G128" s="960"/>
      <c r="H128" s="960"/>
      <c r="I128" s="960"/>
      <c r="J128" s="960"/>
      <c r="K128" s="960"/>
      <c r="L128" s="960"/>
      <c r="M128" s="960"/>
      <c r="N128" s="960"/>
      <c r="O128" s="243"/>
      <c r="P128" s="280"/>
      <c r="Q128" s="274"/>
      <c r="R128" s="274"/>
    </row>
    <row r="129" spans="1:18" ht="12.75" customHeight="1" x14ac:dyDescent="0.2">
      <c r="E129" s="961" t="str">
        <f>Translations!$B$286</f>
        <v>În scopul specific al colectării datelor din Măsurile Naționale de Implementare, această secțiune ar trebui să cuprindă toate datele furnizate în secțiunea E.IV din Raportul privind colectarea datelor de referință.</v>
      </c>
      <c r="F129" s="962"/>
      <c r="G129" s="962"/>
      <c r="H129" s="962"/>
      <c r="I129" s="962"/>
      <c r="J129" s="962"/>
      <c r="K129" s="962"/>
      <c r="L129" s="962"/>
      <c r="M129" s="962"/>
      <c r="N129" s="962"/>
      <c r="O129" s="243"/>
      <c r="P129" s="280"/>
      <c r="Q129" s="274"/>
      <c r="R129" s="274"/>
    </row>
    <row r="130" spans="1:18" ht="12.75" customHeight="1" x14ac:dyDescent="0.2">
      <c r="D130" s="564" t="s">
        <v>118</v>
      </c>
      <c r="E130" s="963" t="str">
        <f>Translations!$B$287</f>
        <v>Este energia electrică produsă în cadrul instalației?</v>
      </c>
      <c r="F130" s="963"/>
      <c r="G130" s="963"/>
      <c r="H130" s="963"/>
      <c r="I130" s="963"/>
      <c r="J130" s="963"/>
      <c r="K130" s="963"/>
      <c r="L130" s="963"/>
      <c r="M130" s="964"/>
      <c r="N130" s="964"/>
      <c r="O130" s="243"/>
      <c r="P130" s="280"/>
      <c r="Q130" s="274"/>
      <c r="R130" s="274"/>
    </row>
    <row r="131" spans="1:18" ht="25.5" customHeight="1" x14ac:dyDescent="0.2">
      <c r="D131" s="564"/>
      <c r="E131" s="900" t="str">
        <f>Translations!$B$827</f>
        <v xml:space="preserve">1) În cazul în care instalația produce energie electrică, metodologia trebuie să acopere energia electrică produsă, energia electrică importată, exportată și consumată.
2) În cazul în care instalația nu produce energie electrică, numai metodologia pentru consum trebuie să fie acoperită mai jos. 
</v>
      </c>
      <c r="F131" s="901"/>
      <c r="G131" s="901"/>
      <c r="H131" s="901"/>
      <c r="I131" s="901"/>
      <c r="J131" s="901"/>
      <c r="K131" s="901"/>
      <c r="L131" s="901"/>
      <c r="M131" s="901"/>
      <c r="N131" s="901"/>
      <c r="O131" s="243"/>
      <c r="P131" s="274"/>
      <c r="Q131" s="274"/>
      <c r="R131" s="274"/>
    </row>
    <row r="132" spans="1:18" ht="5.0999999999999996" customHeight="1" x14ac:dyDescent="0.2">
      <c r="D132" s="564"/>
      <c r="E132" s="564"/>
      <c r="F132" s="564"/>
      <c r="G132" s="564"/>
      <c r="H132" s="564"/>
      <c r="I132" s="564"/>
      <c r="J132" s="564"/>
      <c r="K132" s="564"/>
      <c r="L132" s="564"/>
      <c r="M132" s="564"/>
      <c r="N132" s="564"/>
      <c r="O132" s="243"/>
      <c r="P132" s="24"/>
      <c r="Q132" s="274"/>
      <c r="R132" s="274"/>
    </row>
    <row r="133" spans="1:18" ht="12.75" customHeight="1" x14ac:dyDescent="0.2">
      <c r="D133" s="564" t="s">
        <v>119</v>
      </c>
      <c r="E133" s="963" t="str">
        <f>Translations!$B$249</f>
        <v>Informații privind metodologia aplicată</v>
      </c>
      <c r="F133" s="963"/>
      <c r="G133" s="963"/>
      <c r="H133" s="963"/>
      <c r="I133" s="963"/>
      <c r="J133" s="963"/>
      <c r="K133" s="963"/>
      <c r="L133" s="963"/>
      <c r="M133" s="963"/>
      <c r="N133" s="963"/>
      <c r="P133" s="280"/>
      <c r="Q133" s="274"/>
      <c r="R133" s="274"/>
    </row>
    <row r="134" spans="1:18" ht="25.5" customHeight="1" x14ac:dyDescent="0.2">
      <c r="D134" s="564"/>
      <c r="E134" s="900"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F134" s="901"/>
      <c r="G134" s="901"/>
      <c r="H134" s="901"/>
      <c r="I134" s="901"/>
      <c r="J134" s="901"/>
      <c r="K134" s="901"/>
      <c r="L134" s="901"/>
      <c r="M134" s="901"/>
      <c r="N134" s="901"/>
      <c r="P134" s="274"/>
      <c r="Q134" s="274"/>
      <c r="R134" s="274"/>
    </row>
    <row r="135" spans="1:18" ht="25.5" customHeight="1" x14ac:dyDescent="0.2">
      <c r="I135" s="967" t="str">
        <f>Translations!$B$254</f>
        <v>Sursa de date</v>
      </c>
      <c r="J135" s="967"/>
      <c r="K135" s="967" t="str">
        <f>Translations!$B$255</f>
        <v>Altă sursă de date (dacă este cazul)</v>
      </c>
      <c r="L135" s="967"/>
      <c r="M135" s="967" t="str">
        <f>Translations!$B$255</f>
        <v>Altă sursă de date (dacă este cazul)</v>
      </c>
      <c r="N135" s="967"/>
      <c r="P135" s="280"/>
      <c r="Q135" s="274"/>
      <c r="R135" s="274"/>
    </row>
    <row r="136" spans="1:18" ht="12.75" customHeight="1" x14ac:dyDescent="0.2">
      <c r="D136" s="564"/>
      <c r="E136" s="135" t="s">
        <v>864</v>
      </c>
      <c r="F136" s="929" t="str">
        <f>Translations!$B$289</f>
        <v>Cuantificarea fluxurilor de energie</v>
      </c>
      <c r="G136" s="929"/>
      <c r="H136" s="930"/>
      <c r="I136" s="942"/>
      <c r="J136" s="943"/>
      <c r="K136" s="944"/>
      <c r="L136" s="945"/>
      <c r="M136" s="944"/>
      <c r="N136" s="946"/>
      <c r="P136" s="274"/>
      <c r="Q136" s="274"/>
      <c r="R136" s="274"/>
    </row>
    <row r="137" spans="1:18" ht="5.0999999999999996" customHeight="1" x14ac:dyDescent="0.2">
      <c r="D137" s="564"/>
      <c r="P137" s="280"/>
      <c r="Q137" s="274"/>
      <c r="R137" s="274"/>
    </row>
    <row r="138" spans="1:18" ht="12.75" customHeight="1" x14ac:dyDescent="0.2">
      <c r="D138" s="564"/>
      <c r="E138" s="135" t="s">
        <v>865</v>
      </c>
      <c r="F138" s="931" t="str">
        <f>Translations!$B$257</f>
        <v>Descrierea metodologiei aplicate</v>
      </c>
      <c r="G138" s="931"/>
      <c r="H138" s="931"/>
      <c r="I138" s="931"/>
      <c r="J138" s="931"/>
      <c r="K138" s="931"/>
      <c r="L138" s="931"/>
      <c r="M138" s="931"/>
      <c r="N138" s="931"/>
      <c r="P138" s="280"/>
      <c r="Q138" s="274"/>
      <c r="R138" s="274"/>
    </row>
    <row r="139" spans="1:18" ht="12.75" customHeight="1" x14ac:dyDescent="0.2">
      <c r="D139" s="564"/>
      <c r="E139" s="26"/>
      <c r="F139" s="905" t="str">
        <f>Translations!$B$290</f>
        <v>Descrierea ar trebui să vizeze determinarea tuturor datelor referitoare la fluxurile de energie electrică care figurează în secțiunea 2.5 din anexa IV la FAR.</v>
      </c>
      <c r="G139" s="953"/>
      <c r="H139" s="953"/>
      <c r="I139" s="953"/>
      <c r="J139" s="953"/>
      <c r="K139" s="953"/>
      <c r="L139" s="953"/>
      <c r="M139" s="953"/>
      <c r="N139" s="953"/>
      <c r="P139" s="280"/>
      <c r="Q139" s="274"/>
      <c r="R139" s="274"/>
    </row>
    <row r="140" spans="1:18" ht="5.0999999999999996" customHeight="1" x14ac:dyDescent="0.2">
      <c r="D140" s="564"/>
      <c r="E140" s="135"/>
      <c r="F140" s="571"/>
      <c r="G140" s="571"/>
      <c r="H140" s="571"/>
      <c r="I140" s="571"/>
      <c r="J140" s="571"/>
      <c r="K140" s="571"/>
      <c r="L140" s="571"/>
      <c r="M140" s="571"/>
      <c r="N140" s="571"/>
      <c r="P140" s="280"/>
      <c r="Q140" s="274"/>
      <c r="R140" s="274"/>
    </row>
    <row r="141" spans="1:18" ht="12.75" customHeight="1" x14ac:dyDescent="0.2">
      <c r="D141" s="564"/>
      <c r="E141" s="135"/>
      <c r="F141" s="968" t="str">
        <f>HYPERLINK("#" &amp; Q141,EUConst_MsgDescription)</f>
        <v>Lista de aspecte pe care ar trebui să le cuprindă această descriere se regăsește în partea de sus a acestei foi!</v>
      </c>
      <c r="G141" s="980"/>
      <c r="H141" s="980"/>
      <c r="I141" s="980"/>
      <c r="J141" s="980"/>
      <c r="K141" s="980"/>
      <c r="L141" s="980"/>
      <c r="M141" s="980"/>
      <c r="N141" s="981"/>
      <c r="P141" s="24" t="s">
        <v>441</v>
      </c>
      <c r="Q141" s="79" t="str">
        <f>"#"&amp;ADDRESS(ROW($C$8),COLUMN($C$8))</f>
        <v>#$C$8</v>
      </c>
      <c r="R141" s="274"/>
    </row>
    <row r="142" spans="1:18" ht="5.0999999999999996" customHeight="1" x14ac:dyDescent="0.2">
      <c r="D142" s="564"/>
      <c r="E142" s="26"/>
      <c r="F142" s="971"/>
      <c r="G142" s="971"/>
      <c r="H142" s="971"/>
      <c r="I142" s="971"/>
      <c r="J142" s="971"/>
      <c r="K142" s="971"/>
      <c r="L142" s="971"/>
      <c r="M142" s="971"/>
      <c r="N142" s="971"/>
      <c r="P142" s="280"/>
      <c r="Q142" s="274"/>
      <c r="R142" s="274"/>
    </row>
    <row r="143" spans="1:18" s="278" customFormat="1" ht="50.1" customHeight="1" x14ac:dyDescent="0.2">
      <c r="A143" s="277"/>
      <c r="B143" s="12"/>
      <c r="C143" s="38"/>
      <c r="D143" s="26"/>
      <c r="E143" s="26"/>
      <c r="F143" s="932"/>
      <c r="G143" s="933"/>
      <c r="H143" s="933"/>
      <c r="I143" s="933"/>
      <c r="J143" s="933"/>
      <c r="K143" s="933"/>
      <c r="L143" s="933"/>
      <c r="M143" s="933"/>
      <c r="N143" s="934"/>
      <c r="O143" s="38"/>
      <c r="P143" s="284"/>
      <c r="Q143" s="285"/>
      <c r="R143" s="274"/>
    </row>
    <row r="144" spans="1:18" ht="5.0999999999999996" customHeight="1" x14ac:dyDescent="0.2">
      <c r="D144" s="564"/>
      <c r="P144" s="274"/>
      <c r="Q144" s="274"/>
      <c r="R144" s="274"/>
    </row>
    <row r="145" spans="1:19" ht="12.75" customHeight="1" x14ac:dyDescent="0.2">
      <c r="D145" s="564"/>
      <c r="E145" s="135" t="s">
        <v>866</v>
      </c>
      <c r="F145" s="975" t="str">
        <f>Translations!$B$275</f>
        <v>Trimitere la fișierul extern, dacă este relevant</v>
      </c>
      <c r="G145" s="975"/>
      <c r="H145" s="975"/>
      <c r="I145" s="975"/>
      <c r="J145" s="975"/>
      <c r="K145" s="904"/>
      <c r="L145" s="904"/>
      <c r="M145" s="904"/>
      <c r="N145" s="904"/>
      <c r="P145" s="274"/>
      <c r="Q145" s="274"/>
      <c r="R145" s="274"/>
    </row>
    <row r="146" spans="1:19" ht="5.0999999999999996" customHeight="1" x14ac:dyDescent="0.2">
      <c r="D146" s="564"/>
      <c r="P146" s="280"/>
      <c r="Q146" s="285"/>
      <c r="R146" s="274"/>
    </row>
    <row r="147" spans="1:19" ht="12.75" customHeight="1" x14ac:dyDescent="0.2">
      <c r="D147" s="564" t="s">
        <v>119</v>
      </c>
      <c r="E147" s="957" t="str">
        <f>Translations!$B$258</f>
        <v>A fost respectată ordinea ierarhică?</v>
      </c>
      <c r="F147" s="957"/>
      <c r="G147" s="957"/>
      <c r="H147" s="958"/>
      <c r="I147" s="291"/>
      <c r="J147" s="287" t="str">
        <f>Translations!$B$259</f>
        <v xml:space="preserve"> Dacă nu, de ce?</v>
      </c>
      <c r="K147" s="942"/>
      <c r="L147" s="943"/>
      <c r="M147" s="943"/>
      <c r="N147" s="959"/>
      <c r="P147" s="280"/>
      <c r="Q147" s="274"/>
      <c r="R147" s="274"/>
    </row>
    <row r="148" spans="1:19" ht="5.0999999999999996" customHeight="1" x14ac:dyDescent="0.2">
      <c r="E148" s="570"/>
      <c r="F148" s="570"/>
      <c r="G148" s="570"/>
      <c r="H148" s="570"/>
      <c r="I148" s="570"/>
      <c r="J148" s="570"/>
      <c r="K148" s="570"/>
      <c r="L148" s="570"/>
      <c r="M148" s="570"/>
      <c r="N148" s="570"/>
      <c r="P148" s="280"/>
      <c r="Q148" s="274"/>
      <c r="R148" s="274"/>
    </row>
    <row r="149" spans="1:19" ht="25.5" customHeight="1" x14ac:dyDescent="0.2">
      <c r="E149" s="900" t="str">
        <f>Translations!$B$260</f>
        <v>Selectarea opțiunii „ADEVĂRAT”  înseamnă că mai sus a fost utilizată sursa de date cu cel mai înalt nivel în ierarhia stabilită în secțiunea 4 din anexa VII la FAR. În caz contrar, vă rugăm să selectați „FALS”, să alegeți motivul din lista verticală și să oferiți mai jos detalii suplimentare. Motivele abaterii pot fi următoarele:</v>
      </c>
      <c r="F149" s="901"/>
      <c r="G149" s="901"/>
      <c r="H149" s="901"/>
      <c r="I149" s="901"/>
      <c r="J149" s="901"/>
      <c r="K149" s="901"/>
      <c r="L149" s="901"/>
      <c r="M149" s="901"/>
      <c r="N149" s="901"/>
      <c r="P149" s="274"/>
      <c r="Q149" s="274"/>
      <c r="R149" s="274"/>
    </row>
    <row r="150" spans="1:19" ht="12.75" customHeight="1" x14ac:dyDescent="0.2">
      <c r="D150" s="564"/>
      <c r="E150" s="252" t="s">
        <v>263</v>
      </c>
      <c r="F150" s="905" t="str">
        <f>Translations!$B$261</f>
        <v>Evaluarea incertitudinii: alte surse de date duc la o incertitudine mai scăzută în conformitate cu evaluarea simplificată a incertitudinii în temeiul articolului 7 alineatul (2) din FAR.</v>
      </c>
      <c r="G150" s="953"/>
      <c r="H150" s="953"/>
      <c r="I150" s="953"/>
      <c r="J150" s="953"/>
      <c r="K150" s="953"/>
      <c r="L150" s="953"/>
      <c r="M150" s="953"/>
      <c r="N150" s="953"/>
      <c r="P150" s="274"/>
      <c r="Q150" s="274"/>
      <c r="R150" s="274"/>
    </row>
    <row r="151" spans="1:19" ht="12.75" customHeight="1" x14ac:dyDescent="0.2">
      <c r="D151" s="564"/>
      <c r="E151" s="252" t="s">
        <v>263</v>
      </c>
      <c r="F151" s="905" t="str">
        <f>Translations!$B$262</f>
        <v>Nefezabilitate tehnică: utilizarea unor surse de date mai bune nu este posibilă din punct de vedere tehnic.</v>
      </c>
      <c r="G151" s="953"/>
      <c r="H151" s="953"/>
      <c r="I151" s="953"/>
      <c r="J151" s="953"/>
      <c r="K151" s="953"/>
      <c r="L151" s="953"/>
      <c r="M151" s="953"/>
      <c r="N151" s="953"/>
      <c r="P151" s="274"/>
      <c r="Q151" s="274"/>
      <c r="R151" s="274"/>
    </row>
    <row r="152" spans="1:19" ht="12.75" customHeight="1" x14ac:dyDescent="0.2">
      <c r="D152" s="564"/>
      <c r="E152" s="252" t="s">
        <v>263</v>
      </c>
      <c r="F152" s="905" t="str">
        <f>Translations!$B$263</f>
        <v>Costuri nerezonabile: utilizarea unor surse de date mai bune ar conduce la costuri nerezonabile.</v>
      </c>
      <c r="G152" s="953"/>
      <c r="H152" s="953"/>
      <c r="I152" s="953"/>
      <c r="J152" s="953"/>
      <c r="K152" s="953"/>
      <c r="L152" s="953"/>
      <c r="M152" s="953"/>
      <c r="N152" s="953"/>
      <c r="P152" s="274"/>
      <c r="Q152" s="274"/>
      <c r="R152" s="274"/>
    </row>
    <row r="153" spans="1:19" ht="12.75" customHeight="1" x14ac:dyDescent="0.2">
      <c r="D153" s="12"/>
      <c r="E153" s="12"/>
      <c r="F153" s="931" t="str">
        <f>Translations!$B$264</f>
        <v>Detalii suplimentare privind orice abatere de la ierarhie</v>
      </c>
      <c r="G153" s="931"/>
      <c r="H153" s="931"/>
      <c r="I153" s="931"/>
      <c r="J153" s="931"/>
      <c r="K153" s="931"/>
      <c r="L153" s="931"/>
      <c r="M153" s="931"/>
      <c r="N153" s="931"/>
      <c r="P153" s="280"/>
      <c r="Q153" s="274"/>
      <c r="R153" s="274"/>
    </row>
    <row r="154" spans="1:19" ht="25.5" customHeight="1" x14ac:dyDescent="0.2">
      <c r="D154" s="12"/>
      <c r="E154" s="12"/>
      <c r="F154" s="932"/>
      <c r="G154" s="933"/>
      <c r="H154" s="933"/>
      <c r="I154" s="933"/>
      <c r="J154" s="933"/>
      <c r="K154" s="933"/>
      <c r="L154" s="933"/>
      <c r="M154" s="933"/>
      <c r="N154" s="934"/>
      <c r="P154" s="280"/>
      <c r="Q154" s="274"/>
      <c r="R154" s="274"/>
    </row>
    <row r="155" spans="1:19" s="21" customFormat="1" ht="12.75" customHeight="1" x14ac:dyDescent="0.2">
      <c r="A155" s="19"/>
      <c r="B155" s="38"/>
      <c r="C155" s="38"/>
      <c r="D155" s="38"/>
      <c r="E155" s="38"/>
      <c r="F155" s="38"/>
      <c r="G155" s="38"/>
      <c r="H155" s="38"/>
      <c r="I155" s="38"/>
      <c r="J155" s="38"/>
      <c r="K155" s="38"/>
      <c r="L155" s="38"/>
      <c r="M155" s="38"/>
      <c r="N155" s="38"/>
      <c r="O155" s="20"/>
      <c r="P155" s="19"/>
      <c r="Q155" s="274"/>
      <c r="R155" s="274"/>
      <c r="S155" s="273"/>
    </row>
    <row r="156" spans="1:19" s="21" customFormat="1" ht="12.75" customHeight="1" x14ac:dyDescent="0.2">
      <c r="A156" s="19"/>
      <c r="B156" s="38"/>
      <c r="C156" s="38"/>
      <c r="D156" s="956" t="str">
        <f>Translations!$B$75</f>
        <v xml:space="preserve">&lt;&lt;&lt; Click aici pentru a trece la foaia următoare &gt;&gt;&gt; </v>
      </c>
      <c r="E156" s="956"/>
      <c r="F156" s="956"/>
      <c r="G156" s="956"/>
      <c r="H156" s="956"/>
      <c r="I156" s="956"/>
      <c r="J156" s="956"/>
      <c r="K156" s="956"/>
      <c r="L156" s="956"/>
      <c r="M156" s="956"/>
      <c r="N156" s="956"/>
      <c r="O156" s="20"/>
      <c r="P156" s="19"/>
      <c r="Q156" s="274"/>
      <c r="R156" s="274"/>
      <c r="S156" s="273"/>
    </row>
    <row r="157" spans="1:19" s="21" customFormat="1" ht="12.75" customHeight="1" x14ac:dyDescent="0.2">
      <c r="A157" s="19"/>
      <c r="B157" s="38"/>
      <c r="C157" s="38"/>
      <c r="D157" s="38"/>
      <c r="E157" s="38"/>
      <c r="F157" s="38"/>
      <c r="G157" s="38"/>
      <c r="H157" s="38"/>
      <c r="I157" s="38"/>
      <c r="J157" s="38"/>
      <c r="K157" s="38"/>
      <c r="L157" s="38"/>
      <c r="M157" s="38"/>
      <c r="N157" s="38"/>
      <c r="O157" s="20"/>
      <c r="P157" s="19"/>
      <c r="Q157" s="274"/>
      <c r="R157" s="274"/>
      <c r="S157" s="273"/>
    </row>
    <row r="158" spans="1:19" s="21" customFormat="1" ht="12.75" hidden="1" customHeight="1" x14ac:dyDescent="0.2">
      <c r="A158" s="19" t="s">
        <v>397</v>
      </c>
      <c r="B158" s="24" t="s">
        <v>426</v>
      </c>
      <c r="C158" s="24" t="s">
        <v>426</v>
      </c>
      <c r="D158" s="24" t="s">
        <v>426</v>
      </c>
      <c r="E158" s="24" t="s">
        <v>426</v>
      </c>
      <c r="F158" s="24" t="s">
        <v>426</v>
      </c>
      <c r="G158" s="24"/>
      <c r="H158" s="24" t="s">
        <v>426</v>
      </c>
      <c r="I158" s="24" t="s">
        <v>426</v>
      </c>
      <c r="J158" s="24" t="s">
        <v>426</v>
      </c>
      <c r="K158" s="24" t="s">
        <v>426</v>
      </c>
      <c r="L158" s="24" t="s">
        <v>426</v>
      </c>
      <c r="M158" s="24" t="s">
        <v>426</v>
      </c>
      <c r="N158" s="24" t="s">
        <v>426</v>
      </c>
      <c r="O158" s="24" t="s">
        <v>426</v>
      </c>
      <c r="P158" s="19" t="s">
        <v>426</v>
      </c>
      <c r="Q158" s="274" t="s">
        <v>426</v>
      </c>
      <c r="R158" s="274" t="s">
        <v>426</v>
      </c>
      <c r="S158" s="273"/>
    </row>
    <row r="159" spans="1:19" s="21" customFormat="1" ht="12.75" hidden="1" customHeight="1" x14ac:dyDescent="0.2">
      <c r="A159" s="19" t="s">
        <v>397</v>
      </c>
      <c r="B159" s="38"/>
      <c r="C159" s="38"/>
      <c r="D159" s="38"/>
      <c r="E159" s="38"/>
      <c r="F159" s="38"/>
      <c r="G159" s="38"/>
      <c r="H159" s="38"/>
      <c r="I159" s="38"/>
      <c r="J159" s="38"/>
      <c r="K159" s="38"/>
      <c r="L159" s="38"/>
      <c r="M159" s="38"/>
      <c r="N159" s="38"/>
      <c r="O159" s="38"/>
      <c r="P159" s="19"/>
      <c r="Q159" s="274"/>
      <c r="R159" s="274"/>
      <c r="S159" s="273"/>
    </row>
    <row r="160" spans="1:19" ht="12.75" customHeight="1" x14ac:dyDescent="0.2">
      <c r="Q160" s="274"/>
      <c r="R160" s="274"/>
    </row>
    <row r="161" spans="17:17" ht="12.75" customHeight="1" x14ac:dyDescent="0.2">
      <c r="Q161" s="274"/>
    </row>
    <row r="162" spans="17:17" ht="12.75" customHeight="1" x14ac:dyDescent="0.2">
      <c r="Q162" s="274"/>
    </row>
    <row r="163" spans="17:17" ht="12.75" customHeight="1" x14ac:dyDescent="0.2">
      <c r="Q163" s="274"/>
    </row>
    <row r="164" spans="17:17" ht="12.75" customHeight="1" x14ac:dyDescent="0.2">
      <c r="Q164" s="274"/>
    </row>
    <row r="165" spans="17:17" ht="12.75" customHeight="1" x14ac:dyDescent="0.2">
      <c r="Q165" s="274"/>
    </row>
    <row r="166" spans="17:17" ht="12.75" customHeight="1" x14ac:dyDescent="0.2">
      <c r="Q166" s="274"/>
    </row>
    <row r="167" spans="17:17" ht="12.75" customHeight="1" x14ac:dyDescent="0.2">
      <c r="Q167" s="274"/>
    </row>
    <row r="168" spans="17:17" ht="12.75" customHeight="1" x14ac:dyDescent="0.2">
      <c r="Q168" s="274"/>
    </row>
    <row r="169" spans="17:17" ht="12.75" customHeight="1" x14ac:dyDescent="0.2">
      <c r="Q169" s="274"/>
    </row>
    <row r="170" spans="17:17" ht="12.75" customHeight="1" x14ac:dyDescent="0.2">
      <c r="Q170" s="274"/>
    </row>
    <row r="171" spans="17:17" ht="12.75" customHeight="1" x14ac:dyDescent="0.2">
      <c r="Q171" s="274"/>
    </row>
    <row r="172" spans="17:17" ht="12.75" customHeight="1" x14ac:dyDescent="0.2">
      <c r="Q172" s="274"/>
    </row>
    <row r="173" spans="17:17" ht="12.75" customHeight="1" x14ac:dyDescent="0.2"/>
    <row r="174" spans="17:17" ht="12.75" customHeight="1" x14ac:dyDescent="0.2"/>
    <row r="175" spans="17:17" ht="12.75" customHeight="1" x14ac:dyDescent="0.2"/>
    <row r="176" spans="17:17" ht="12.75" customHeight="1" x14ac:dyDescent="0.2"/>
    <row r="177" ht="12.75" customHeight="1" x14ac:dyDescent="0.2"/>
    <row r="178" ht="12.75" customHeight="1" x14ac:dyDescent="0.2"/>
    <row r="179" ht="12.75" customHeight="1" x14ac:dyDescent="0.2"/>
    <row r="180" ht="12.75" customHeight="1" x14ac:dyDescent="0.2"/>
    <row r="181" ht="12.75" customHeight="1" x14ac:dyDescent="0.2"/>
  </sheetData>
  <sheetProtection sheet="1" objects="1" scenarios="1" formatCells="0" formatColumns="0" formatRows="0"/>
  <mergeCells count="178">
    <mergeCell ref="E34:N34"/>
    <mergeCell ref="E149:N149"/>
    <mergeCell ref="F150:N150"/>
    <mergeCell ref="F151:N151"/>
    <mergeCell ref="F152:N152"/>
    <mergeCell ref="E29:N29"/>
    <mergeCell ref="E30:N30"/>
    <mergeCell ref="F31:N31"/>
    <mergeCell ref="F33:N33"/>
    <mergeCell ref="F32:N32"/>
    <mergeCell ref="I35:J35"/>
    <mergeCell ref="E96:N96"/>
    <mergeCell ref="E118:N118"/>
    <mergeCell ref="F119:N119"/>
    <mergeCell ref="E63:L63"/>
    <mergeCell ref="M63:N63"/>
    <mergeCell ref="J64:N64"/>
    <mergeCell ref="E66:N66"/>
    <mergeCell ref="E67:N67"/>
    <mergeCell ref="E62:N62"/>
    <mergeCell ref="F73:H73"/>
    <mergeCell ref="I73:J73"/>
    <mergeCell ref="K73:L73"/>
    <mergeCell ref="K48:N48"/>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6:N6"/>
    <mergeCell ref="E61:N61"/>
    <mergeCell ref="D21:N21"/>
    <mergeCell ref="D22:N22"/>
    <mergeCell ref="D11:N11"/>
    <mergeCell ref="E12:N12"/>
    <mergeCell ref="E13:N13"/>
    <mergeCell ref="E14:N14"/>
    <mergeCell ref="E15:N15"/>
    <mergeCell ref="E16:N16"/>
    <mergeCell ref="E17:N17"/>
    <mergeCell ref="E18:N18"/>
    <mergeCell ref="E19:N19"/>
    <mergeCell ref="C8:N8"/>
    <mergeCell ref="D25:N25"/>
    <mergeCell ref="E27:N27"/>
    <mergeCell ref="I37:J37"/>
    <mergeCell ref="K37:L37"/>
    <mergeCell ref="M37:N37"/>
    <mergeCell ref="E50:H50"/>
    <mergeCell ref="K50:N50"/>
    <mergeCell ref="K35:L35"/>
    <mergeCell ref="M35:N35"/>
    <mergeCell ref="F36:H36"/>
    <mergeCell ref="E28:N28"/>
    <mergeCell ref="I74:J74"/>
    <mergeCell ref="K74:L74"/>
    <mergeCell ref="M74:N74"/>
    <mergeCell ref="E84:H84"/>
    <mergeCell ref="K84:N84"/>
    <mergeCell ref="F90:N90"/>
    <mergeCell ref="F91:N91"/>
    <mergeCell ref="F79:N79"/>
    <mergeCell ref="F80:N80"/>
    <mergeCell ref="F82:J82"/>
    <mergeCell ref="K82:N82"/>
    <mergeCell ref="F78:N78"/>
    <mergeCell ref="M36:N36"/>
    <mergeCell ref="F37:H37"/>
    <mergeCell ref="K36:L36"/>
    <mergeCell ref="F68:N68"/>
    <mergeCell ref="F69:N69"/>
    <mergeCell ref="F71:N71"/>
    <mergeCell ref="I72:J72"/>
    <mergeCell ref="K72:L72"/>
    <mergeCell ref="M72:N72"/>
    <mergeCell ref="F70:N70"/>
    <mergeCell ref="I36:J36"/>
    <mergeCell ref="F111:N111"/>
    <mergeCell ref="F112:N112"/>
    <mergeCell ref="F141:N141"/>
    <mergeCell ref="F142:N142"/>
    <mergeCell ref="F139:N139"/>
    <mergeCell ref="F143:N143"/>
    <mergeCell ref="F145:J145"/>
    <mergeCell ref="K145:N145"/>
    <mergeCell ref="F138:N138"/>
    <mergeCell ref="I135:J135"/>
    <mergeCell ref="K135:L135"/>
    <mergeCell ref="M135:N135"/>
    <mergeCell ref="F113:N113"/>
    <mergeCell ref="F115:J115"/>
    <mergeCell ref="K115:N115"/>
    <mergeCell ref="I136:J136"/>
    <mergeCell ref="K136:L136"/>
    <mergeCell ref="M136:N136"/>
    <mergeCell ref="E133:N133"/>
    <mergeCell ref="F120:N120"/>
    <mergeCell ref="F121:N121"/>
    <mergeCell ref="I105:J105"/>
    <mergeCell ref="K105:L105"/>
    <mergeCell ref="M105:N105"/>
    <mergeCell ref="F56:N56"/>
    <mergeCell ref="F57:N57"/>
    <mergeCell ref="F42:N42"/>
    <mergeCell ref="F44:N44"/>
    <mergeCell ref="F45:N45"/>
    <mergeCell ref="F46:N46"/>
    <mergeCell ref="F48:J48"/>
    <mergeCell ref="E100:N100"/>
    <mergeCell ref="E101:N101"/>
    <mergeCell ref="E95:N95"/>
    <mergeCell ref="E97:L97"/>
    <mergeCell ref="M97:N97"/>
    <mergeCell ref="J98:N98"/>
    <mergeCell ref="D93:N93"/>
    <mergeCell ref="E85:N85"/>
    <mergeCell ref="F86:N86"/>
    <mergeCell ref="F87:N87"/>
    <mergeCell ref="F88:N88"/>
    <mergeCell ref="F74:H74"/>
    <mergeCell ref="D156:N156"/>
    <mergeCell ref="F53:N53"/>
    <mergeCell ref="F54:N54"/>
    <mergeCell ref="E147:H147"/>
    <mergeCell ref="K147:N147"/>
    <mergeCell ref="E131:N131"/>
    <mergeCell ref="E128:N128"/>
    <mergeCell ref="E129:N129"/>
    <mergeCell ref="E130:L130"/>
    <mergeCell ref="M130:N130"/>
    <mergeCell ref="E117:H117"/>
    <mergeCell ref="K117:N117"/>
    <mergeCell ref="F123:N123"/>
    <mergeCell ref="F124:N124"/>
    <mergeCell ref="D126:N126"/>
    <mergeCell ref="F136:H136"/>
    <mergeCell ref="F107:H107"/>
    <mergeCell ref="I107:J107"/>
    <mergeCell ref="K107:L107"/>
    <mergeCell ref="M107:N107"/>
    <mergeCell ref="F109:N109"/>
    <mergeCell ref="I106:J106"/>
    <mergeCell ref="K106:L106"/>
    <mergeCell ref="M106:N106"/>
    <mergeCell ref="F106:H106"/>
    <mergeCell ref="F153:N153"/>
    <mergeCell ref="F154:N154"/>
    <mergeCell ref="E134:N134"/>
    <mergeCell ref="F38:H38"/>
    <mergeCell ref="I38:J38"/>
    <mergeCell ref="K38:L38"/>
    <mergeCell ref="M38:N38"/>
    <mergeCell ref="F40:H40"/>
    <mergeCell ref="I40:J40"/>
    <mergeCell ref="K40:L40"/>
    <mergeCell ref="M40:N40"/>
    <mergeCell ref="F39:H39"/>
    <mergeCell ref="I39:J39"/>
    <mergeCell ref="K39:L39"/>
    <mergeCell ref="M39:N39"/>
    <mergeCell ref="F102:N102"/>
    <mergeCell ref="F103:N103"/>
    <mergeCell ref="F104:N104"/>
    <mergeCell ref="F76:N76"/>
    <mergeCell ref="E51:N51"/>
    <mergeCell ref="F52:N52"/>
    <mergeCell ref="D59:N59"/>
    <mergeCell ref="M73:N73"/>
  </mergeCells>
  <conditionalFormatting sqref="I106:N107 F80:N80 I73:N74 F91:N91 K84:N84 K82:N82 F124:N124 K117:N117 K115:N115 F113:N113">
    <cfRule type="expression" dxfId="315" priority="22">
      <formula>$R73</formula>
    </cfRule>
  </conditionalFormatting>
  <conditionalFormatting sqref="I84 I117">
    <cfRule type="expression" dxfId="314" priority="21">
      <formula>$Q84</formula>
    </cfRule>
  </conditionalFormatting>
  <conditionalFormatting sqref="F57:N57 K50:N50">
    <cfRule type="expression" dxfId="313" priority="4">
      <formula>$R50</formula>
    </cfRule>
  </conditionalFormatting>
  <dataValidations count="6">
    <dataValidation type="list" allowBlank="1" showInputMessage="1" showErrorMessage="1" sqref="M63 I147 M97 I117 I50 I84 M130">
      <formula1>Euconst_TrueFalse</formula1>
    </dataValidation>
    <dataValidation type="list" allowBlank="1" showInputMessage="1" showErrorMessage="1" sqref="K147 K117 K84 K50">
      <formula1>Euconst_UncertaintyOrInfeasibleOrUnreasonable</formula1>
    </dataValidation>
    <dataValidation type="list" allowBlank="1" showInputMessage="1" showErrorMessage="1" sqref="I73:N73 I136:N136 I40:N40">
      <formula1>Euconst_quantification_energy</formula1>
    </dataValidation>
    <dataValidation type="list" allowBlank="1" showInputMessage="1" showErrorMessage="1" sqref="K74 M74 I74">
      <formula1>Euconst_quantification_heat</formula1>
    </dataValidation>
    <dataValidation type="list" allowBlank="1" showInputMessage="1" showErrorMessage="1" sqref="I107:N107 I39:N39 I37:N37">
      <formula1>Euconst_properties</formula1>
    </dataValidation>
    <dataValidation type="list" allowBlank="1" showInputMessage="1" showErrorMessage="1" sqref="I106:N106 I36:N36 I38:N38">
      <formula1>Euconst_quantification_fuels</formula1>
    </dataValidation>
  </dataValidations>
  <hyperlinks>
    <hyperlink ref="G2:H2" location="JUMP_TOC_Home" display="Table of contents"/>
    <hyperlink ref="E3:F3" location="JUMP_E_Top" display="Top of sheet"/>
    <hyperlink ref="I2:J2" location="JUMP_D_Top" display="Previous sheet"/>
    <hyperlink ref="E4:F4" location="JUMP_F_Bottom" display="End of sheet"/>
    <hyperlink ref="K2:L2" location="JUMP_F_Top" display="JUMP_F_Top"/>
    <hyperlink ref="D156:N156" location="JUMP_F_Top" display="&lt;&lt;&lt; Click here to proceed to next sheet &gt;&gt;&gt; "/>
    <hyperlink ref="G3:H3" location="JUMP_E_Fuel" display="Fuel input"/>
    <hyperlink ref="I3:J3" location="JUMP_E_Heat" display="Measurable heat"/>
    <hyperlink ref="K3:L3" location="JUMP_E_WasteGas" display="Waste gases"/>
    <hyperlink ref="M3:N3" location="JUMP_E_Electricity" display="Electricity"/>
  </hyperlinks>
  <pageMargins left="0.7" right="0.7" top="0.78740157499999996" bottom="0.78740157499999996" header="0.3" footer="0.3"/>
  <pageSetup paperSize="9" scale="56" orientation="portrait" r:id="rId1"/>
  <extLst>
    <ext xmlns:x14="http://schemas.microsoft.com/office/spreadsheetml/2009/9/main" uri="{78C0D931-6437-407d-A8EE-F0AAD7539E65}">
      <x14:conditionalFormattings>
        <x14:conditionalFormatting xmlns:xm="http://schemas.microsoft.com/office/excel/2006/main">
          <x14:cfRule type="expression" priority="10271" id="{FE1D13C8-68C7-414D-9E6C-554A7CD6EC6A}">
            <xm:f>INDEX(F_ProductBM!$W:$W,MATCH(MAX(INDIRECT(ADDRESS(1,3)&amp;":"&amp;ADDRESS(ROW(F_ProductBM!#REF!),3))),F_ProductBM!$C:$C,0))</xm:f>
            <x14:dxf>
              <fill>
                <patternFill patternType="lightUp">
                  <bgColor auto="1"/>
                </patternFill>
              </fill>
            </x14:dxf>
          </x14:cfRule>
          <xm:sqref>C41:N45 C29:N31 E34:N34 C37:E40 C53:D57</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00B0F0"/>
  </sheetPr>
  <dimension ref="A1:Z2158"/>
  <sheetViews>
    <sheetView zoomScaleNormal="100" workbookViewId="0">
      <pane ySplit="5" topLeftCell="A6" activePane="bottomLeft" state="frozen"/>
      <selection pane="bottomLeft" activeCell="B2" sqref="B2:D4"/>
    </sheetView>
  </sheetViews>
  <sheetFormatPr defaultColWidth="11.42578125" defaultRowHeight="14.25" x14ac:dyDescent="0.2"/>
  <cols>
    <col min="1" max="1" width="5.7109375" style="274" hidden="1" customWidth="1"/>
    <col min="2" max="4" width="5.7109375" style="38" customWidth="1"/>
    <col min="5" max="14" width="12.7109375" style="38" customWidth="1"/>
    <col min="15" max="15" width="5.7109375" style="38" customWidth="1"/>
    <col min="16" max="23" width="11.42578125" style="274" hidden="1" customWidth="1"/>
    <col min="24" max="24" width="11.42578125" style="273" customWidth="1"/>
    <col min="25" max="16384" width="11.42578125" style="273"/>
  </cols>
  <sheetData>
    <row r="1" spans="1:23" s="183" customFormat="1" ht="15" hidden="1" thickBot="1" x14ac:dyDescent="0.25">
      <c r="A1" s="274" t="s">
        <v>397</v>
      </c>
      <c r="B1" s="19"/>
      <c r="C1" s="19"/>
      <c r="D1" s="19"/>
      <c r="E1" s="19"/>
      <c r="F1" s="19"/>
      <c r="G1" s="19"/>
      <c r="H1" s="19"/>
      <c r="I1" s="19"/>
      <c r="J1" s="19"/>
      <c r="K1" s="19"/>
      <c r="L1" s="19"/>
      <c r="M1" s="19"/>
      <c r="N1" s="19"/>
      <c r="O1" s="19"/>
      <c r="P1" s="274" t="s">
        <v>397</v>
      </c>
      <c r="Q1" s="274" t="s">
        <v>397</v>
      </c>
      <c r="R1" s="274" t="s">
        <v>397</v>
      </c>
      <c r="S1" s="274" t="s">
        <v>397</v>
      </c>
      <c r="T1" s="274" t="s">
        <v>397</v>
      </c>
      <c r="U1" s="274" t="s">
        <v>397</v>
      </c>
      <c r="V1" s="274" t="s">
        <v>397</v>
      </c>
      <c r="W1" s="274" t="s">
        <v>397</v>
      </c>
    </row>
    <row r="2" spans="1:23" s="21" customFormat="1" ht="15" thickBot="1" x14ac:dyDescent="0.25">
      <c r="A2" s="19"/>
      <c r="B2" s="726" t="str">
        <f>Translations!$B$291</f>
        <v>F. 
Product BM</v>
      </c>
      <c r="C2" s="727"/>
      <c r="D2" s="728"/>
      <c r="E2" s="332" t="str">
        <f>Translations!$B$2</f>
        <v>Zona de navigare:</v>
      </c>
      <c r="F2" s="333"/>
      <c r="G2" s="735" t="str">
        <f>Translations!$B$18</f>
        <v>Cuprins</v>
      </c>
      <c r="H2" s="649"/>
      <c r="I2" s="649" t="str">
        <f>Translations!$B$19</f>
        <v>Foaia precedentă</v>
      </c>
      <c r="J2" s="649"/>
      <c r="K2" s="649" t="str">
        <f>Translations!$B$3</f>
        <v>Foaia următoare</v>
      </c>
      <c r="L2" s="649"/>
      <c r="M2" s="649"/>
      <c r="N2" s="649"/>
      <c r="O2" s="20"/>
      <c r="P2" s="25"/>
      <c r="Q2" s="23" t="s">
        <v>399</v>
      </c>
      <c r="R2" s="80" t="str">
        <f>ADDRESS(ROW($B$6),COLUMN($B$6)) &amp; ":" &amp; ADDRESS(MATCH("PRINT",$P:$P,0),COLUMN($O$6))</f>
        <v>$B$6:$O$305</v>
      </c>
      <c r="S2" s="25"/>
      <c r="T2" s="25"/>
      <c r="U2" s="25"/>
      <c r="V2" s="25"/>
      <c r="W2" s="25"/>
    </row>
    <row r="3" spans="1:23" s="21" customFormat="1" ht="13.5" thickBot="1" x14ac:dyDescent="0.25">
      <c r="A3" s="19"/>
      <c r="B3" s="729"/>
      <c r="C3" s="730"/>
      <c r="D3" s="731"/>
      <c r="E3" s="649" t="str">
        <f>Translations!$B$4</f>
        <v>Începutul foii</v>
      </c>
      <c r="F3" s="739"/>
      <c r="G3" s="1008" t="str">
        <f>HYPERLINK("#JUMP_F"&amp;P3,IF(INDEX(CNTR_SubInstListIsProdBM,P3),"BM "&amp;P3&amp;": "&amp;INDEX(CNTR_SubInstListNames,P3),IF(CNTR_ExistSubInstEntries,"",EUconst_BM&amp;" "&amp;P3)))</f>
        <v>Indice de referință 1</v>
      </c>
      <c r="H3" s="741"/>
      <c r="I3" s="741" t="str">
        <f>HYPERLINK("#JUMP_F"&amp;R3,IF(INDEX(CNTR_SubInstListIsProdBM,R3),"BM "&amp;R3&amp;": "&amp;INDEX(CNTR_SubInstListNames,R3),IF(CNTR_ExistSubInstEntries,"",EUconst_BM&amp;" "&amp;R3)))</f>
        <v>Indice de referință 2</v>
      </c>
      <c r="J3" s="741"/>
      <c r="K3" s="741" t="str">
        <f>HYPERLINK("#JUMP_F"&amp;T3,IF(INDEX(CNTR_SubInstListIsProdBM,T3),"BM "&amp;T3&amp;": "&amp;INDEX(CNTR_SubInstListNames,T3),IF(CNTR_ExistSubInstEntries,"",EUconst_BM&amp;" "&amp;T3)))</f>
        <v>Indice de referință 3</v>
      </c>
      <c r="L3" s="741"/>
      <c r="M3" s="741" t="str">
        <f>HYPERLINK("#JUMP_F"&amp;V3,IF(INDEX(CNTR_SubInstListIsProdBM,V3),"BM "&amp;V3&amp;": "&amp;INDEX(CNTR_SubInstListNames,V3),IF(CNTR_ExistSubInstEntries,"",EUconst_BM&amp;" "&amp;V3)))</f>
        <v>Indice de referință 4</v>
      </c>
      <c r="N3" s="741"/>
      <c r="O3" s="20"/>
      <c r="P3" s="1009">
        <v>1</v>
      </c>
      <c r="Q3" s="1010"/>
      <c r="R3" s="1005">
        <v>2</v>
      </c>
      <c r="S3" s="1005"/>
      <c r="T3" s="1005">
        <v>3</v>
      </c>
      <c r="U3" s="1005"/>
      <c r="V3" s="1005">
        <v>4</v>
      </c>
      <c r="W3" s="1005"/>
    </row>
    <row r="4" spans="1:23" s="21" customFormat="1" ht="13.5" thickBot="1" x14ac:dyDescent="0.25">
      <c r="A4" s="19"/>
      <c r="B4" s="732"/>
      <c r="C4" s="733"/>
      <c r="D4" s="734"/>
      <c r="E4" s="649" t="str">
        <f>Translations!$B$5</f>
        <v>Sfârșitul foii</v>
      </c>
      <c r="F4" s="649"/>
      <c r="G4" s="745" t="str">
        <f>HYPERLINK("#JUMP_F"&amp;P4,IF(INDEX(CNTR_SubInstListIsProdBM,P4),"BM "&amp;P4&amp;": "&amp;INDEX(CNTR_SubInstListNames,P4),IF(CNTR_ExistSubInstEntries,"",EUconst_BM&amp;" "&amp;P4)))</f>
        <v>Indice de referință 5</v>
      </c>
      <c r="H4" s="725"/>
      <c r="I4" s="725" t="str">
        <f>HYPERLINK("#JUMP_F"&amp;R4,IF(INDEX(CNTR_SubInstListIsProdBM,R4),"BM "&amp;R4&amp;": "&amp;INDEX(CNTR_SubInstListNames,R4),IF(CNTR_ExistSubInstEntries,"",EUconst_BM&amp;" "&amp;R4)))</f>
        <v>Indice de referință 6</v>
      </c>
      <c r="J4" s="725"/>
      <c r="K4" s="725" t="str">
        <f>HYPERLINK("#JUMP_F"&amp;T4,IF(INDEX(CNTR_SubInstListIsProdBM,T4),"BM "&amp;T4&amp;": "&amp;INDEX(CNTR_SubInstListNames,T4),IF(CNTR_ExistSubInstEntries,"",EUconst_BM&amp;" "&amp;T4)))</f>
        <v>Indice de referință 7</v>
      </c>
      <c r="L4" s="725"/>
      <c r="M4" s="742" t="str">
        <f>HYPERLINK("#JUMP_F"&amp;V4,IF(INDEX(CNTR_SubInstListIsProdBM,V4),"BM "&amp;V4&amp;": "&amp;INDEX(CNTR_SubInstListNames,V4),IF(CNTR_ExistSubInstEntries,"",EUconst_BM&amp;" "&amp;V4)))</f>
        <v>Indice de referință 8</v>
      </c>
      <c r="N4" s="725"/>
      <c r="O4" s="20"/>
      <c r="P4" s="1006">
        <v>5</v>
      </c>
      <c r="Q4" s="1007"/>
      <c r="R4" s="1007">
        <v>6</v>
      </c>
      <c r="S4" s="1007"/>
      <c r="T4" s="1007">
        <v>7</v>
      </c>
      <c r="U4" s="1007"/>
      <c r="V4" s="1007">
        <v>8</v>
      </c>
      <c r="W4" s="1007"/>
    </row>
    <row r="5" spans="1:23" s="21" customFormat="1" x14ac:dyDescent="0.2">
      <c r="A5" s="19"/>
      <c r="B5" s="334"/>
      <c r="C5" s="334"/>
      <c r="D5" s="334"/>
      <c r="E5" s="553"/>
      <c r="F5" s="553"/>
      <c r="G5" s="725" t="str">
        <f>HYPERLINK("#JUMP_F"&amp;P5,IF(INDEX(CNTR_SubInstListIsProdBM,P5),"BM "&amp;P5&amp;": "&amp;INDEX(CNTR_SubInstListNames,P5),IF(CNTR_ExistSubInstEntries,"",EUconst_BM&amp;" "&amp;P5)))</f>
        <v>Indice de referință 9</v>
      </c>
      <c r="H5" s="725"/>
      <c r="I5" s="725" t="str">
        <f>HYPERLINK("#JUMP_F"&amp;R5,IF(INDEX(CNTR_SubInstListIsProdBM,R5),"BM "&amp;R5&amp;": "&amp;INDEX(CNTR_SubInstListNames,R5),IF(CNTR_ExistSubInstEntries,"",EUconst_BM&amp;" "&amp;R5)))</f>
        <v>Indice de referință 10</v>
      </c>
      <c r="J5" s="725"/>
      <c r="K5" s="1014"/>
      <c r="L5" s="1014"/>
      <c r="M5" s="1014"/>
      <c r="N5" s="1014"/>
      <c r="O5" s="20"/>
      <c r="P5" s="1007">
        <v>9</v>
      </c>
      <c r="Q5" s="1007"/>
      <c r="R5" s="1013">
        <v>10</v>
      </c>
      <c r="S5" s="1011"/>
      <c r="T5" s="1013"/>
      <c r="U5" s="1011"/>
      <c r="V5" s="1011"/>
      <c r="W5" s="1011"/>
    </row>
    <row r="7" spans="1:23" ht="18" x14ac:dyDescent="0.2">
      <c r="C7" s="2" t="s">
        <v>831</v>
      </c>
      <c r="D7" s="743" t="str">
        <f>Translations!$B$292</f>
        <v>Foaia „ProductBM” - DATE ALE SUBINSTALAȚIILOR PRIVIND REFERINȚELE PENTRU PRODUSE</v>
      </c>
      <c r="E7" s="743"/>
      <c r="F7" s="743"/>
      <c r="G7" s="743"/>
      <c r="H7" s="743"/>
      <c r="I7" s="743"/>
      <c r="J7" s="743"/>
      <c r="K7" s="743"/>
      <c r="L7" s="743"/>
      <c r="M7" s="743"/>
      <c r="N7" s="743"/>
    </row>
    <row r="8" spans="1:23" s="21" customFormat="1" ht="5.0999999999999996" customHeight="1" x14ac:dyDescent="0.25">
      <c r="A8" s="19"/>
      <c r="B8" s="219"/>
      <c r="C8" s="219"/>
      <c r="D8" s="219"/>
      <c r="E8" s="219"/>
      <c r="F8" s="219"/>
      <c r="G8" s="219"/>
      <c r="H8" s="219"/>
      <c r="I8" s="219"/>
      <c r="J8" s="219"/>
      <c r="K8" s="219"/>
      <c r="L8" s="219"/>
      <c r="M8" s="20"/>
      <c r="N8" s="20"/>
      <c r="O8" s="38"/>
      <c r="P8" s="346"/>
      <c r="Q8" s="346"/>
      <c r="R8" s="346"/>
      <c r="S8" s="346"/>
      <c r="T8" s="346"/>
      <c r="U8" s="346"/>
      <c r="V8" s="346"/>
      <c r="W8" s="346"/>
    </row>
    <row r="9" spans="1:23" s="21" customFormat="1" ht="15" customHeight="1" x14ac:dyDescent="0.25">
      <c r="A9" s="19"/>
      <c r="B9" s="219"/>
      <c r="C9" s="219"/>
      <c r="D9" s="219"/>
      <c r="E9" s="1002" t="str">
        <f>Translations!$B$293</f>
        <v>Bara de navigare de mai sus conține doar link-uri către subinstalațiile enumerate în secțiunea C.I.</v>
      </c>
      <c r="F9" s="1002"/>
      <c r="G9" s="1002"/>
      <c r="H9" s="1002"/>
      <c r="I9" s="1002"/>
      <c r="J9" s="1002"/>
      <c r="K9" s="1002"/>
      <c r="L9" s="1002"/>
      <c r="M9" s="1002"/>
      <c r="N9" s="20"/>
      <c r="O9" s="38"/>
      <c r="P9" s="346"/>
      <c r="Q9" s="346"/>
      <c r="R9" s="346"/>
      <c r="S9" s="346"/>
      <c r="T9" s="346"/>
      <c r="U9" s="346"/>
      <c r="V9" s="346"/>
      <c r="W9" s="346"/>
    </row>
    <row r="10" spans="1:23" x14ac:dyDescent="0.2">
      <c r="D10" s="1012"/>
      <c r="E10" s="1012"/>
      <c r="F10" s="1012"/>
      <c r="G10" s="1012"/>
      <c r="H10" s="1012"/>
      <c r="I10" s="1012"/>
      <c r="J10" s="1012"/>
      <c r="K10" s="1012"/>
      <c r="L10" s="1012"/>
      <c r="M10" s="1012"/>
      <c r="N10" s="1012"/>
    </row>
    <row r="11" spans="1:23" ht="16.5" customHeight="1" x14ac:dyDescent="0.2">
      <c r="C11" s="744" t="str">
        <f>Translations!$B$235</f>
        <v>Introducere la această foaie</v>
      </c>
      <c r="D11" s="744"/>
      <c r="E11" s="744"/>
      <c r="F11" s="744"/>
      <c r="G11" s="744"/>
      <c r="H11" s="744"/>
      <c r="I11" s="744"/>
      <c r="J11" s="744"/>
      <c r="K11" s="744"/>
      <c r="L11" s="744"/>
      <c r="M11" s="744"/>
      <c r="N11" s="744"/>
    </row>
    <row r="12" spans="1:23" ht="5.0999999999999996" customHeight="1" thickBot="1" x14ac:dyDescent="0.25"/>
    <row r="13" spans="1:23" ht="5.0999999999999996" customHeight="1" x14ac:dyDescent="0.2">
      <c r="C13" s="233"/>
      <c r="D13" s="234"/>
      <c r="E13" s="234"/>
      <c r="F13" s="234"/>
      <c r="G13" s="234"/>
      <c r="H13" s="234"/>
      <c r="I13" s="234"/>
      <c r="J13" s="234"/>
      <c r="K13" s="234"/>
      <c r="L13" s="234"/>
      <c r="M13" s="234"/>
      <c r="N13" s="235"/>
    </row>
    <row r="14" spans="1:23" ht="12.75" customHeight="1" x14ac:dyDescent="0.2">
      <c r="C14" s="236"/>
      <c r="D14" s="982" t="str">
        <f>Translations!$B$236</f>
        <v>Toate descrierile metodelor utilizate în secțiunile ulterioare de mai jos pentru a cuantifica parametrii care trebuie monitorizați și raportați includ, după caz:</v>
      </c>
      <c r="E14" s="982"/>
      <c r="F14" s="982"/>
      <c r="G14" s="982"/>
      <c r="H14" s="982"/>
      <c r="I14" s="982"/>
      <c r="J14" s="982"/>
      <c r="K14" s="982"/>
      <c r="L14" s="982"/>
      <c r="M14" s="982"/>
      <c r="N14" s="983"/>
    </row>
    <row r="15" spans="1:23" ht="12.75" customHeight="1" x14ac:dyDescent="0.2">
      <c r="C15" s="236"/>
      <c r="D15" s="237" t="s">
        <v>263</v>
      </c>
      <c r="E15" s="984" t="str">
        <f>Translations!$B$237</f>
        <v>etapele de calcul</v>
      </c>
      <c r="F15" s="984"/>
      <c r="G15" s="984"/>
      <c r="H15" s="984"/>
      <c r="I15" s="984"/>
      <c r="J15" s="984"/>
      <c r="K15" s="984"/>
      <c r="L15" s="984"/>
      <c r="M15" s="984"/>
      <c r="N15" s="985"/>
    </row>
    <row r="16" spans="1:23" ht="12.75" customHeight="1" x14ac:dyDescent="0.2">
      <c r="C16" s="236"/>
      <c r="D16" s="237" t="s">
        <v>263</v>
      </c>
      <c r="E16" s="984" t="str">
        <f>Translations!$B$238</f>
        <v xml:space="preserve">sursele de date </v>
      </c>
      <c r="F16" s="984"/>
      <c r="G16" s="984"/>
      <c r="H16" s="984"/>
      <c r="I16" s="984"/>
      <c r="J16" s="984"/>
      <c r="K16" s="984"/>
      <c r="L16" s="984"/>
      <c r="M16" s="984"/>
      <c r="N16" s="985"/>
    </row>
    <row r="17" spans="1:23" ht="12.75" customHeight="1" x14ac:dyDescent="0.2">
      <c r="C17" s="236"/>
      <c r="D17" s="237" t="s">
        <v>263</v>
      </c>
      <c r="E17" s="984" t="str">
        <f>Translations!$B$239</f>
        <v xml:space="preserve">formulele de calcul </v>
      </c>
      <c r="F17" s="984"/>
      <c r="G17" s="984"/>
      <c r="H17" s="984"/>
      <c r="I17" s="984"/>
      <c r="J17" s="984"/>
      <c r="K17" s="984"/>
      <c r="L17" s="984"/>
      <c r="M17" s="984"/>
      <c r="N17" s="985"/>
    </row>
    <row r="18" spans="1:23" ht="12.75" customHeight="1" x14ac:dyDescent="0.2">
      <c r="C18" s="236"/>
      <c r="D18" s="237" t="s">
        <v>263</v>
      </c>
      <c r="E18" s="984" t="str">
        <f>Translations!$B$240</f>
        <v xml:space="preserve">parametri de calcul relevanți, inclusiv unitatea de măsură </v>
      </c>
      <c r="F18" s="984"/>
      <c r="G18" s="984"/>
      <c r="H18" s="984"/>
      <c r="I18" s="984"/>
      <c r="J18" s="984"/>
      <c r="K18" s="984"/>
      <c r="L18" s="984"/>
      <c r="M18" s="984"/>
      <c r="N18" s="985"/>
    </row>
    <row r="19" spans="1:23" ht="12.75" customHeight="1" x14ac:dyDescent="0.2">
      <c r="C19" s="236"/>
      <c r="D19" s="237" t="s">
        <v>263</v>
      </c>
      <c r="E19" s="984" t="str">
        <f>Translations!$B$241</f>
        <v xml:space="preserve">verificările orizontale și verticale pentru coroborarea datelor </v>
      </c>
      <c r="F19" s="984"/>
      <c r="G19" s="984"/>
      <c r="H19" s="984"/>
      <c r="I19" s="984"/>
      <c r="J19" s="984"/>
      <c r="K19" s="984"/>
      <c r="L19" s="984"/>
      <c r="M19" s="984"/>
      <c r="N19" s="985"/>
    </row>
    <row r="20" spans="1:23" ht="12.75" customHeight="1" x14ac:dyDescent="0.2">
      <c r="C20" s="236"/>
      <c r="D20" s="237" t="s">
        <v>263</v>
      </c>
      <c r="E20" s="984" t="str">
        <f>Translations!$B$242</f>
        <v>procedurile pe care se bazează planurile de eșantionare</v>
      </c>
      <c r="F20" s="984"/>
      <c r="G20" s="984"/>
      <c r="H20" s="984"/>
      <c r="I20" s="984"/>
      <c r="J20" s="984"/>
      <c r="K20" s="984"/>
      <c r="L20" s="984"/>
      <c r="M20" s="984"/>
      <c r="N20" s="985"/>
    </row>
    <row r="21" spans="1:23" ht="12.75" customHeight="1" x14ac:dyDescent="0.2">
      <c r="C21" s="236"/>
      <c r="D21" s="237" t="s">
        <v>263</v>
      </c>
      <c r="E21" s="984" t="str">
        <f>Translations!$B$243</f>
        <v>echipamentele de măsurare utilizate cu trimitere la diagrama relevantă și o descriere a modului în care acestea sunt instalate și întreținute</v>
      </c>
      <c r="F21" s="984"/>
      <c r="G21" s="984"/>
      <c r="H21" s="984"/>
      <c r="I21" s="984"/>
      <c r="J21" s="984"/>
      <c r="K21" s="984"/>
      <c r="L21" s="984"/>
      <c r="M21" s="984"/>
      <c r="N21" s="985"/>
    </row>
    <row r="22" spans="1:23" ht="12.75" customHeight="1" x14ac:dyDescent="0.2">
      <c r="C22" s="236"/>
      <c r="D22" s="237" t="s">
        <v>263</v>
      </c>
      <c r="E22" s="984" t="str">
        <f>Translations!$B$244</f>
        <v>lista laboratoarelor implicate în desfășurarea procedurilor analitice relevante</v>
      </c>
      <c r="F22" s="984"/>
      <c r="G22" s="984"/>
      <c r="H22" s="984"/>
      <c r="I22" s="984"/>
      <c r="J22" s="984"/>
      <c r="K22" s="984"/>
      <c r="L22" s="984"/>
      <c r="M22" s="984"/>
      <c r="N22" s="985"/>
    </row>
    <row r="23" spans="1:23" ht="5.0999999999999996" customHeight="1" x14ac:dyDescent="0.2">
      <c r="C23" s="236"/>
      <c r="D23" s="279"/>
      <c r="E23" s="238"/>
      <c r="F23" s="238"/>
      <c r="G23" s="238"/>
      <c r="H23" s="238"/>
      <c r="I23" s="238"/>
      <c r="J23" s="238"/>
      <c r="K23" s="238"/>
      <c r="L23" s="238"/>
      <c r="M23" s="238"/>
      <c r="N23" s="239"/>
    </row>
    <row r="24" spans="1:23" ht="12.75" customHeight="1" x14ac:dyDescent="0.2">
      <c r="C24" s="236"/>
      <c r="D24" s="982" t="str">
        <f>Translations!$B$245</f>
        <v xml:space="preserve">Acolo unde este necesar, descrierea include rezultatul evaluării simplificate a incertitudinii menționate la articolul 7 alineatul (2). </v>
      </c>
      <c r="E24" s="982"/>
      <c r="F24" s="982"/>
      <c r="G24" s="982"/>
      <c r="H24" s="982"/>
      <c r="I24" s="982"/>
      <c r="J24" s="982"/>
      <c r="K24" s="982"/>
      <c r="L24" s="982"/>
      <c r="M24" s="982"/>
      <c r="N24" s="983"/>
    </row>
    <row r="25" spans="1:23" ht="12.75" customHeight="1" x14ac:dyDescent="0.2">
      <c r="C25" s="236"/>
      <c r="D25" s="982" t="str">
        <f>Translations!$B$246</f>
        <v>Pentru fiecare formulă de calcul relevantă, planul conține un exemplu care utilizează date reale.</v>
      </c>
      <c r="E25" s="982"/>
      <c r="F25" s="982"/>
      <c r="G25" s="982"/>
      <c r="H25" s="982"/>
      <c r="I25" s="982"/>
      <c r="J25" s="982"/>
      <c r="K25" s="982"/>
      <c r="L25" s="982"/>
      <c r="M25" s="982"/>
      <c r="N25" s="983"/>
    </row>
    <row r="26" spans="1:23" ht="5.0999999999999996" customHeight="1" thickBot="1" x14ac:dyDescent="0.25">
      <c r="C26" s="240"/>
      <c r="D26" s="241"/>
      <c r="E26" s="241"/>
      <c r="F26" s="241"/>
      <c r="G26" s="241"/>
      <c r="H26" s="241"/>
      <c r="I26" s="241"/>
      <c r="J26" s="241"/>
      <c r="K26" s="241"/>
      <c r="L26" s="241"/>
      <c r="M26" s="241"/>
      <c r="N26" s="242"/>
    </row>
    <row r="27" spans="1:23" s="21" customFormat="1" ht="12.75" x14ac:dyDescent="0.2">
      <c r="A27" s="19"/>
      <c r="B27" s="38"/>
      <c r="C27" s="38"/>
      <c r="D27" s="38"/>
      <c r="E27" s="38"/>
      <c r="F27" s="38"/>
      <c r="G27" s="38"/>
      <c r="H27" s="38"/>
      <c r="I27" s="38"/>
      <c r="J27" s="38"/>
      <c r="K27" s="38"/>
      <c r="L27" s="38"/>
      <c r="M27" s="38"/>
      <c r="N27" s="38"/>
      <c r="O27" s="38"/>
      <c r="P27" s="24"/>
      <c r="Q27" s="24"/>
      <c r="R27" s="25"/>
      <c r="S27" s="25"/>
      <c r="T27" s="24"/>
      <c r="U27" s="24"/>
      <c r="V27" s="24"/>
      <c r="W27" s="24"/>
    </row>
    <row r="28" spans="1:23" ht="16.5" customHeight="1" x14ac:dyDescent="0.2">
      <c r="C28" s="271" t="s">
        <v>110</v>
      </c>
      <c r="D28" s="784" t="str">
        <f>Translations!$B$294</f>
        <v>Subinstalații cu referință pentru produse</v>
      </c>
      <c r="E28" s="784"/>
      <c r="F28" s="784"/>
      <c r="G28" s="784"/>
      <c r="H28" s="784"/>
      <c r="I28" s="784"/>
      <c r="J28" s="784"/>
      <c r="K28" s="784"/>
      <c r="L28" s="784"/>
      <c r="M28" s="784"/>
      <c r="N28" s="784"/>
    </row>
    <row r="29" spans="1:23" s="21" customFormat="1" ht="5.0999999999999996" customHeight="1" thickBot="1" x14ac:dyDescent="0.25">
      <c r="A29" s="19"/>
      <c r="B29" s="38"/>
      <c r="C29" s="247"/>
      <c r="D29" s="247"/>
      <c r="E29" s="247"/>
      <c r="F29" s="247"/>
      <c r="G29" s="247"/>
      <c r="H29" s="247"/>
      <c r="I29" s="247"/>
      <c r="J29" s="247"/>
      <c r="K29" s="247"/>
      <c r="L29" s="247"/>
      <c r="M29" s="247"/>
      <c r="N29" s="247"/>
      <c r="O29" s="38"/>
      <c r="P29" s="24"/>
      <c r="Q29" s="24"/>
      <c r="R29" s="25"/>
      <c r="S29" s="25"/>
      <c r="T29" s="24"/>
      <c r="U29" s="24"/>
      <c r="V29" s="24"/>
      <c r="W29" s="24"/>
    </row>
    <row r="30" spans="1:23" s="270" customFormat="1" ht="15" customHeight="1" thickBot="1" x14ac:dyDescent="0.25">
      <c r="A30" s="269"/>
      <c r="B30" s="187"/>
      <c r="C30" s="268">
        <v>1</v>
      </c>
      <c r="D30" s="1015" t="str">
        <f>Translations!$B$295</f>
        <v>Subinstalație cu referință pentru produse:</v>
      </c>
      <c r="E30" s="1016"/>
      <c r="F30" s="1016"/>
      <c r="G30" s="1016"/>
      <c r="H30" s="1016"/>
      <c r="I30" s="1017" t="str">
        <f>IF(INDEX(CNTR_SubInstListIsProdBM,$C30),INDEX(CNTR_SubInstListNames,$C30),"")</f>
        <v/>
      </c>
      <c r="J30" s="1018"/>
      <c r="K30" s="1018"/>
      <c r="L30" s="1018"/>
      <c r="M30" s="1018"/>
      <c r="N30" s="1019"/>
      <c r="O30" s="38"/>
      <c r="P30" s="417">
        <v>1</v>
      </c>
      <c r="Q30" s="274"/>
      <c r="R30" s="293"/>
      <c r="S30" s="293"/>
      <c r="T30" s="293"/>
      <c r="U30" s="269"/>
      <c r="V30" s="397" t="s">
        <v>891</v>
      </c>
      <c r="W30" s="398" t="b">
        <f>AND(CNTR_ExistSubInstEntries,I30="")</f>
        <v>0</v>
      </c>
    </row>
    <row r="31" spans="1:23" ht="12.75" customHeight="1" thickBot="1" x14ac:dyDescent="0.25">
      <c r="C31" s="265"/>
      <c r="D31" s="266"/>
      <c r="E31" s="1028" t="str">
        <f>Translations!$B$296</f>
        <v>Denumirea subinstalației cu referință pentru produse este afișată automat pe baza datelor introduse în foaia „C_InstallationDescription”.</v>
      </c>
      <c r="F31" s="1029"/>
      <c r="G31" s="1029"/>
      <c r="H31" s="1029"/>
      <c r="I31" s="1029"/>
      <c r="J31" s="1029"/>
      <c r="K31" s="1029"/>
      <c r="L31" s="1029"/>
      <c r="M31" s="1029"/>
      <c r="N31" s="1030"/>
    </row>
    <row r="32" spans="1:23" ht="5.0999999999999996" customHeight="1" x14ac:dyDescent="0.2">
      <c r="C32" s="250"/>
      <c r="N32" s="251"/>
    </row>
    <row r="33" spans="1:23" ht="12.75" customHeight="1" x14ac:dyDescent="0.2">
      <c r="C33" s="250"/>
      <c r="D33" s="22" t="s">
        <v>112</v>
      </c>
      <c r="E33" s="917" t="str">
        <f>Translations!$B$297</f>
        <v>Limitele sistemului subinstalației</v>
      </c>
      <c r="F33" s="917"/>
      <c r="G33" s="917"/>
      <c r="H33" s="917"/>
      <c r="I33" s="917"/>
      <c r="J33" s="917"/>
      <c r="K33" s="917"/>
      <c r="L33" s="917"/>
      <c r="M33" s="917"/>
      <c r="N33" s="1031"/>
    </row>
    <row r="34" spans="1:23" ht="5.0999999999999996" customHeight="1" x14ac:dyDescent="0.2">
      <c r="C34" s="250"/>
      <c r="N34" s="251"/>
    </row>
    <row r="35" spans="1:23" ht="12.75" customHeight="1" x14ac:dyDescent="0.2">
      <c r="C35" s="250"/>
      <c r="D35" s="564" t="s">
        <v>118</v>
      </c>
      <c r="E35" s="963" t="str">
        <f>Translations!$B$249</f>
        <v>Informații privind metodologia aplicată</v>
      </c>
      <c r="F35" s="963"/>
      <c r="G35" s="963"/>
      <c r="H35" s="963"/>
      <c r="I35" s="963"/>
      <c r="J35" s="963"/>
      <c r="K35" s="963"/>
      <c r="L35" s="963"/>
      <c r="M35" s="963"/>
      <c r="N35" s="1003"/>
    </row>
    <row r="36" spans="1:23" ht="12.75" customHeight="1" x14ac:dyDescent="0.2">
      <c r="C36" s="250"/>
      <c r="D36" s="27"/>
      <c r="E36" s="900" t="str">
        <f>Translations!$B$298</f>
        <v>În conformitate cu cerințele din anexa VI secțiunea 2(b), vă rugăm să descrieți limitele sistemului acestei subinstalații, acoperind următoarele aspecte:</v>
      </c>
      <c r="F36" s="900"/>
      <c r="G36" s="900"/>
      <c r="H36" s="900"/>
      <c r="I36" s="900"/>
      <c r="J36" s="900"/>
      <c r="K36" s="900"/>
      <c r="L36" s="900"/>
      <c r="M36" s="900"/>
      <c r="N36" s="1004"/>
    </row>
    <row r="37" spans="1:23" ht="12.75" customHeight="1" x14ac:dyDescent="0.2">
      <c r="C37" s="250"/>
      <c r="D37" s="27"/>
      <c r="E37" s="252" t="s">
        <v>263</v>
      </c>
      <c r="F37" s="905" t="str">
        <f>Translations!$B$299</f>
        <v xml:space="preserve">unitățile tehnice care sunt incluse, </v>
      </c>
      <c r="G37" s="953"/>
      <c r="H37" s="953"/>
      <c r="I37" s="953"/>
      <c r="J37" s="953"/>
      <c r="K37" s="953"/>
      <c r="L37" s="953"/>
      <c r="M37" s="953"/>
      <c r="N37" s="989"/>
    </row>
    <row r="38" spans="1:23" ht="12.75" customHeight="1" x14ac:dyDescent="0.2">
      <c r="C38" s="250"/>
      <c r="D38" s="27"/>
      <c r="E38" s="252" t="s">
        <v>263</v>
      </c>
      <c r="F38" s="905" t="str">
        <f>Translations!$B$300</f>
        <v xml:space="preserve">procesele desfășurate, </v>
      </c>
      <c r="G38" s="953"/>
      <c r="H38" s="953"/>
      <c r="I38" s="953"/>
      <c r="J38" s="953"/>
      <c r="K38" s="953"/>
      <c r="L38" s="953"/>
      <c r="M38" s="953"/>
      <c r="N38" s="989"/>
    </row>
    <row r="39" spans="1:23" ht="12.75" customHeight="1" x14ac:dyDescent="0.2">
      <c r="C39" s="250"/>
      <c r="D39" s="27"/>
      <c r="E39" s="252" t="s">
        <v>263</v>
      </c>
      <c r="F39" s="905" t="str">
        <f>Translations!$B$301</f>
        <v>materialele și combustibilii de intrare și</v>
      </c>
      <c r="G39" s="953"/>
      <c r="H39" s="953"/>
      <c r="I39" s="953"/>
      <c r="J39" s="953"/>
      <c r="K39" s="953"/>
      <c r="L39" s="953"/>
      <c r="M39" s="953"/>
      <c r="N39" s="989"/>
    </row>
    <row r="40" spans="1:23" ht="12.75" customHeight="1" x14ac:dyDescent="0.2">
      <c r="C40" s="250"/>
      <c r="D40" s="27"/>
      <c r="E40" s="252" t="s">
        <v>263</v>
      </c>
      <c r="F40" s="905" t="str">
        <f>Translations!$B$302</f>
        <v>produsele și materialele de ieșire care sunt atribuite.</v>
      </c>
      <c r="G40" s="953"/>
      <c r="H40" s="953"/>
      <c r="I40" s="953"/>
      <c r="J40" s="953"/>
      <c r="K40" s="953"/>
      <c r="L40" s="953"/>
      <c r="M40" s="953"/>
      <c r="N40" s="989"/>
    </row>
    <row r="41" spans="1:23" ht="25.5" customHeight="1" x14ac:dyDescent="0.2">
      <c r="C41" s="250"/>
      <c r="D41" s="27"/>
      <c r="E41" s="900" t="str">
        <f>Translations!$B$303</f>
        <v>Vă rugăm să descrieți, de asemenea, importul sau exportul de produse intermediare incluse în referințele pentru produse[secțiunile 1.6 și 3.1(l) din anexa IV la FAR], precum și cantitățile respective care sunt cuantificate.</v>
      </c>
      <c r="F41" s="900"/>
      <c r="G41" s="900"/>
      <c r="H41" s="900"/>
      <c r="I41" s="900"/>
      <c r="J41" s="900"/>
      <c r="K41" s="900"/>
      <c r="L41" s="900"/>
      <c r="M41" s="900"/>
      <c r="N41" s="1004"/>
    </row>
    <row r="42" spans="1:23" s="345" customFormat="1" ht="12.75" customHeight="1" x14ac:dyDescent="0.25">
      <c r="A42" s="344"/>
      <c r="B42" s="341"/>
      <c r="C42" s="342"/>
      <c r="D42" s="343"/>
      <c r="E42" s="961" t="str">
        <f>Translations!$B$304</f>
        <v>Dacă aceste informații sunt deja furnizate suficient de detaliat în secțiunea C.II, vă rugăm să includeți aici doar trimiteri la această secțiune și să treceți la următoarele puncte de mai jos.</v>
      </c>
      <c r="F42" s="961"/>
      <c r="G42" s="961"/>
      <c r="H42" s="961"/>
      <c r="I42" s="961"/>
      <c r="J42" s="961"/>
      <c r="K42" s="961"/>
      <c r="L42" s="961"/>
      <c r="M42" s="961"/>
      <c r="N42" s="1032"/>
      <c r="O42" s="38"/>
      <c r="P42" s="344"/>
      <c r="Q42" s="344"/>
      <c r="R42" s="344"/>
      <c r="S42" s="344"/>
      <c r="T42" s="344"/>
      <c r="U42" s="344"/>
      <c r="V42" s="344"/>
      <c r="W42" s="344"/>
    </row>
    <row r="43" spans="1:23" ht="50.1" customHeight="1" x14ac:dyDescent="0.2">
      <c r="C43" s="250"/>
      <c r="D43" s="564"/>
      <c r="E43" s="1033"/>
      <c r="F43" s="1034"/>
      <c r="G43" s="1034"/>
      <c r="H43" s="1034"/>
      <c r="I43" s="1034"/>
      <c r="J43" s="1034"/>
      <c r="K43" s="1034"/>
      <c r="L43" s="1034"/>
      <c r="M43" s="1034"/>
      <c r="N43" s="1035"/>
    </row>
    <row r="44" spans="1:23" ht="5.0999999999999996" customHeight="1" x14ac:dyDescent="0.2">
      <c r="C44" s="250"/>
      <c r="D44" s="564"/>
      <c r="N44" s="251"/>
    </row>
    <row r="45" spans="1:23" ht="12.75" customHeight="1" x14ac:dyDescent="0.2">
      <c r="C45" s="250"/>
      <c r="D45" s="564" t="s">
        <v>119</v>
      </c>
      <c r="E45" s="1036" t="str">
        <f>Translations!$B$210</f>
        <v>Trimitere la fișierele externe, dacă este cazul</v>
      </c>
      <c r="F45" s="1036"/>
      <c r="G45" s="1036"/>
      <c r="H45" s="1036"/>
      <c r="I45" s="1036"/>
      <c r="J45" s="1037"/>
      <c r="K45" s="904"/>
      <c r="L45" s="904"/>
      <c r="M45" s="904"/>
      <c r="N45" s="904"/>
    </row>
    <row r="46" spans="1:23" ht="5.0999999999999996" customHeight="1" x14ac:dyDescent="0.2">
      <c r="C46" s="250"/>
      <c r="D46" s="564"/>
      <c r="N46" s="251"/>
    </row>
    <row r="47" spans="1:23" ht="12.75" customHeight="1" x14ac:dyDescent="0.2">
      <c r="C47" s="250"/>
      <c r="D47" s="27" t="s">
        <v>120</v>
      </c>
      <c r="E47" s="1036" t="str">
        <f>Translations!$B$305</f>
        <v>Trimitere la o diagramă detaliată separată a fluxurilor, dacă este cazul</v>
      </c>
      <c r="F47" s="1036"/>
      <c r="G47" s="1036"/>
      <c r="H47" s="1036"/>
      <c r="I47" s="1036"/>
      <c r="J47" s="1037"/>
      <c r="K47" s="904"/>
      <c r="L47" s="904"/>
      <c r="M47" s="904"/>
      <c r="N47" s="904"/>
    </row>
    <row r="48" spans="1:23" ht="12.75" customHeight="1" x14ac:dyDescent="0.2">
      <c r="C48" s="250"/>
      <c r="D48" s="27"/>
      <c r="E48" s="900" t="str">
        <f>Translations!$B$306</f>
        <v>În cazul unei subinstalații mai complexe, vă rugăm să furnizați o diagramă detaliată a fluxurilor, dacă aceasta nu este inclusă la punctul i. de mai sus.</v>
      </c>
      <c r="F48" s="900"/>
      <c r="G48" s="900"/>
      <c r="H48" s="900"/>
      <c r="I48" s="900"/>
      <c r="J48" s="900"/>
      <c r="K48" s="900"/>
      <c r="L48" s="900"/>
      <c r="M48" s="900"/>
      <c r="N48" s="1004"/>
    </row>
    <row r="49" spans="1:23" ht="5.0999999999999996" customHeight="1" x14ac:dyDescent="0.2">
      <c r="C49" s="257"/>
      <c r="D49" s="258"/>
      <c r="E49" s="259"/>
      <c r="F49" s="259"/>
      <c r="G49" s="259"/>
      <c r="H49" s="259"/>
      <c r="I49" s="259"/>
      <c r="J49" s="259"/>
      <c r="K49" s="259"/>
      <c r="L49" s="259"/>
      <c r="M49" s="259"/>
      <c r="N49" s="260"/>
    </row>
    <row r="50" spans="1:23" ht="5.0999999999999996" customHeight="1" x14ac:dyDescent="0.2">
      <c r="C50" s="250"/>
      <c r="D50" s="564"/>
      <c r="N50" s="251"/>
    </row>
    <row r="51" spans="1:23" ht="12.75" customHeight="1" x14ac:dyDescent="0.2">
      <c r="C51" s="250"/>
      <c r="D51" s="22" t="s">
        <v>113</v>
      </c>
      <c r="E51" s="917" t="str">
        <f>Translations!$B$307</f>
        <v>Metoda de determinare a nivelurilor producției (activității) anuale</v>
      </c>
      <c r="F51" s="917"/>
      <c r="G51" s="917"/>
      <c r="H51" s="917"/>
      <c r="I51" s="917"/>
      <c r="J51" s="917"/>
      <c r="K51" s="917"/>
      <c r="L51" s="917"/>
      <c r="M51" s="917"/>
      <c r="N51" s="1031"/>
    </row>
    <row r="52" spans="1:23" ht="5.0999999999999996" customHeight="1" x14ac:dyDescent="0.2">
      <c r="C52" s="250"/>
      <c r="D52" s="22"/>
      <c r="E52" s="564"/>
      <c r="F52" s="564"/>
      <c r="G52" s="564"/>
      <c r="H52" s="564"/>
      <c r="I52" s="564"/>
      <c r="J52" s="564"/>
      <c r="K52" s="564"/>
      <c r="L52" s="564"/>
      <c r="M52" s="564"/>
      <c r="N52" s="565"/>
    </row>
    <row r="53" spans="1:23" ht="12.75" customHeight="1" x14ac:dyDescent="0.2">
      <c r="C53" s="250"/>
      <c r="D53" s="564" t="s">
        <v>118</v>
      </c>
      <c r="E53" s="963" t="str">
        <f>Translations!$B$249</f>
        <v>Informații privind metodologia aplicată</v>
      </c>
      <c r="F53" s="963"/>
      <c r="G53" s="963"/>
      <c r="H53" s="963"/>
      <c r="I53" s="963"/>
      <c r="J53" s="963"/>
      <c r="K53" s="963"/>
      <c r="L53" s="963"/>
      <c r="M53" s="963"/>
      <c r="N53" s="1003"/>
    </row>
    <row r="54" spans="1:23" ht="12.75" customHeight="1" x14ac:dyDescent="0.2">
      <c r="C54" s="250"/>
      <c r="D54" s="22"/>
      <c r="E54" s="961" t="str">
        <f>Translations!$B$308</f>
        <v>Pentru colectarea de date în scopul Măsurile Naționale de Implementare, această secțiune ar trebui să cuprindă toate datele furnizate în secțiunea F.(a) din Raportul privind colectarea datelor de referință.</v>
      </c>
      <c r="F54" s="962"/>
      <c r="G54" s="962"/>
      <c r="H54" s="962"/>
      <c r="I54" s="962"/>
      <c r="J54" s="962"/>
      <c r="K54" s="962"/>
      <c r="L54" s="962"/>
      <c r="M54" s="962"/>
      <c r="N54" s="1040"/>
    </row>
    <row r="55" spans="1:23" ht="12.75" customHeight="1" x14ac:dyDescent="0.2">
      <c r="C55" s="250"/>
      <c r="D55" s="564"/>
      <c r="E55" s="900" t="str">
        <f>Translations!$B$250</f>
        <v>Vă rugăm să selectați mai jos:</v>
      </c>
      <c r="F55" s="901"/>
      <c r="G55" s="901"/>
      <c r="H55" s="901"/>
      <c r="I55" s="901"/>
      <c r="J55" s="901"/>
      <c r="K55" s="901"/>
      <c r="L55" s="901"/>
      <c r="M55" s="901"/>
      <c r="N55" s="1020"/>
    </row>
    <row r="56" spans="1:23" ht="12.75" customHeight="1" x14ac:dyDescent="0.2">
      <c r="C56" s="250"/>
      <c r="D56" s="564"/>
      <c r="E56" s="252" t="s">
        <v>263</v>
      </c>
      <c r="F56" s="905" t="str">
        <f>Translations!$B$251</f>
        <v>sursa de date utilizată pentru cantitățile prevăzute în temeiul secțiunii 4.4 din anexa VII la FAR.</v>
      </c>
      <c r="G56" s="953"/>
      <c r="H56" s="953"/>
      <c r="I56" s="953"/>
      <c r="J56" s="953"/>
      <c r="K56" s="953"/>
      <c r="L56" s="953"/>
      <c r="M56" s="953"/>
      <c r="N56" s="989"/>
    </row>
    <row r="57" spans="1:23" ht="25.5" customHeight="1" x14ac:dyDescent="0.2">
      <c r="C57" s="250"/>
      <c r="D57" s="564"/>
      <c r="E57" s="252"/>
      <c r="F57" s="905"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G57" s="953"/>
      <c r="H57" s="953"/>
      <c r="I57" s="953"/>
      <c r="J57" s="953"/>
      <c r="K57" s="953"/>
      <c r="L57" s="953"/>
      <c r="M57" s="953"/>
      <c r="N57" s="989"/>
    </row>
    <row r="58" spans="1:23" ht="12.75" customHeight="1" x14ac:dyDescent="0.2">
      <c r="C58" s="250"/>
      <c r="D58" s="564"/>
      <c r="E58" s="252" t="s">
        <v>263</v>
      </c>
      <c r="F58" s="905" t="str">
        <f>Translations!$B$309</f>
        <v>metoda utilizată pentru determinarea cantităților anuale în conformitate cu secțiunea 5 din anexa VII la FAR.</v>
      </c>
      <c r="G58" s="953"/>
      <c r="H58" s="953"/>
      <c r="I58" s="953"/>
      <c r="J58" s="953"/>
      <c r="K58" s="953"/>
      <c r="L58" s="953"/>
      <c r="M58" s="953"/>
      <c r="N58" s="989"/>
    </row>
    <row r="59" spans="1:23" s="295" customFormat="1" ht="25.5" customHeight="1" x14ac:dyDescent="0.25">
      <c r="A59" s="293"/>
      <c r="B59" s="136"/>
      <c r="C59" s="250"/>
      <c r="D59" s="137"/>
      <c r="E59" s="138"/>
      <c r="F59" s="138"/>
      <c r="G59" s="138"/>
      <c r="H59" s="138"/>
      <c r="I59" s="967" t="str">
        <f>Translations!$B$254</f>
        <v>Sursa de date</v>
      </c>
      <c r="J59" s="967"/>
      <c r="K59" s="967" t="str">
        <f>Translations!$B$255</f>
        <v>Altă sursă de date (dacă este cazul)</v>
      </c>
      <c r="L59" s="967"/>
      <c r="M59" s="967" t="str">
        <f>Translations!$B$255</f>
        <v>Altă sursă de date (dacă este cazul)</v>
      </c>
      <c r="N59" s="967"/>
      <c r="O59" s="38"/>
      <c r="P59" s="293"/>
      <c r="Q59" s="293"/>
      <c r="R59" s="293"/>
      <c r="S59" s="293"/>
      <c r="T59" s="293"/>
      <c r="U59" s="293"/>
      <c r="V59" s="293"/>
      <c r="W59" s="293"/>
    </row>
    <row r="60" spans="1:23" ht="12.75" customHeight="1" x14ac:dyDescent="0.2">
      <c r="C60" s="250"/>
      <c r="D60" s="27"/>
      <c r="E60" s="135" t="s">
        <v>864</v>
      </c>
      <c r="F60" s="929" t="str">
        <f>Translations!$B$310</f>
        <v>Cantitățile de produse</v>
      </c>
      <c r="G60" s="929"/>
      <c r="H60" s="930"/>
      <c r="I60" s="942"/>
      <c r="J60" s="943"/>
      <c r="K60" s="944"/>
      <c r="L60" s="945"/>
      <c r="M60" s="944"/>
      <c r="N60" s="946"/>
    </row>
    <row r="61" spans="1:23" ht="5.0999999999999996" customHeight="1" x14ac:dyDescent="0.2">
      <c r="C61" s="250"/>
      <c r="D61" s="27"/>
      <c r="E61" s="135"/>
      <c r="F61" s="568"/>
      <c r="G61" s="568"/>
      <c r="H61" s="568"/>
      <c r="I61" s="568"/>
      <c r="J61" s="568"/>
      <c r="K61" s="568"/>
      <c r="L61" s="568"/>
      <c r="M61" s="568"/>
      <c r="N61" s="569"/>
    </row>
    <row r="62" spans="1:23" ht="12.75" customHeight="1" x14ac:dyDescent="0.2">
      <c r="C62" s="250"/>
      <c r="D62" s="564"/>
      <c r="E62" s="135" t="s">
        <v>865</v>
      </c>
      <c r="F62" s="929" t="str">
        <f>Translations!$B$311</f>
        <v>Cantităţile anuale de produse</v>
      </c>
      <c r="G62" s="929"/>
      <c r="H62" s="930"/>
      <c r="I62" s="1039"/>
      <c r="J62" s="1039"/>
      <c r="K62" s="1039"/>
      <c r="L62" s="1039"/>
      <c r="M62" s="1039"/>
      <c r="N62" s="1039"/>
    </row>
    <row r="63" spans="1:23" ht="5.0999999999999996" customHeight="1" x14ac:dyDescent="0.2">
      <c r="C63" s="250"/>
      <c r="D63" s="564"/>
      <c r="N63" s="251"/>
    </row>
    <row r="64" spans="1:23" s="21" customFormat="1" ht="12.75" customHeight="1" x14ac:dyDescent="0.25">
      <c r="A64" s="19"/>
      <c r="B64" s="219"/>
      <c r="C64" s="253"/>
      <c r="D64" s="254"/>
      <c r="E64" s="135" t="s">
        <v>866</v>
      </c>
      <c r="F64" s="929" t="str">
        <f>Translations!$B$312</f>
        <v>Cerințe speciale de raportare:</v>
      </c>
      <c r="G64" s="929"/>
      <c r="H64" s="930"/>
      <c r="I64" s="979" t="str">
        <f>IF(I30="","",HYPERLINK(INDEX(EUconst_BMlistSpecialJumpTable,MATCH(I30,EUconst_BMlistNames,0)),INDEX(EUconst_BMlistSpecialReporting,MATCH(I30,EUconst_BMlistNames,0))))</f>
        <v/>
      </c>
      <c r="J64" s="980"/>
      <c r="K64" s="980"/>
      <c r="L64" s="980"/>
      <c r="M64" s="980"/>
      <c r="N64" s="981"/>
      <c r="O64" s="38"/>
      <c r="P64" s="220" t="s">
        <v>695</v>
      </c>
      <c r="Q64" s="221" t="str">
        <f>IF(I30="","",IF(AND(INDEX(EUconst_BMlistSpecialJumpTable,MATCH(I30,EUconst_BMlistNames,0))&lt;&gt;"",INDEX(EUconst_BMlistMainNumberOfBM,MATCH(I30,EUconst_BMlistNames,0))&lt;&gt;47),TRUE,FALSE))</f>
        <v/>
      </c>
      <c r="R64" s="25"/>
      <c r="S64" s="25"/>
      <c r="T64" s="24"/>
      <c r="U64" s="24"/>
      <c r="V64" s="24"/>
      <c r="W64" s="24"/>
    </row>
    <row r="65" spans="1:23" s="21" customFormat="1" ht="12.75" customHeight="1" x14ac:dyDescent="0.25">
      <c r="A65" s="19"/>
      <c r="B65" s="219"/>
      <c r="C65" s="253"/>
      <c r="D65" s="255"/>
      <c r="F65" s="971" t="str">
        <f>Translations!$B$313</f>
        <v>Pentru unele referințe pentru produse trebuie raportate informații speciale (de exemplu, valorile CWT). Dacă este cazul, aici apare un mesaj generat automat.</v>
      </c>
      <c r="G65" s="971"/>
      <c r="H65" s="971"/>
      <c r="I65" s="971"/>
      <c r="J65" s="971"/>
      <c r="K65" s="971"/>
      <c r="L65" s="971"/>
      <c r="M65" s="971"/>
      <c r="N65" s="1038"/>
      <c r="O65" s="38"/>
      <c r="P65" s="25"/>
      <c r="Q65" s="24"/>
      <c r="R65" s="25"/>
      <c r="S65" s="25"/>
      <c r="T65" s="24"/>
      <c r="U65" s="24"/>
      <c r="V65" s="24"/>
      <c r="W65" s="24"/>
    </row>
    <row r="66" spans="1:23" ht="12.75" customHeight="1" x14ac:dyDescent="0.2">
      <c r="C66" s="250"/>
      <c r="D66" s="564"/>
      <c r="E66" s="135" t="s">
        <v>867</v>
      </c>
      <c r="F66" s="931" t="str">
        <f>Translations!$B$257</f>
        <v>Descrierea metodologiei aplicate</v>
      </c>
      <c r="G66" s="931"/>
      <c r="H66" s="931"/>
      <c r="I66" s="931"/>
      <c r="J66" s="931"/>
      <c r="K66" s="931"/>
      <c r="L66" s="931"/>
      <c r="M66" s="931"/>
      <c r="N66" s="1022"/>
    </row>
    <row r="67" spans="1:23" ht="12.75" customHeight="1" x14ac:dyDescent="0.2">
      <c r="C67" s="250"/>
      <c r="D67" s="564"/>
      <c r="E67" s="135"/>
      <c r="F67" s="990" t="str">
        <f>IF(I30&lt;&gt;"",HYPERLINK("#" &amp; Q67,EUConst_MsgDescription),"")</f>
        <v/>
      </c>
      <c r="G67" s="969"/>
      <c r="H67" s="969"/>
      <c r="I67" s="969"/>
      <c r="J67" s="969"/>
      <c r="K67" s="969"/>
      <c r="L67" s="969"/>
      <c r="M67" s="969"/>
      <c r="N67" s="970"/>
      <c r="P67" s="24" t="s">
        <v>441</v>
      </c>
      <c r="Q67" s="414" t="str">
        <f>"#"&amp;ADDRESS(ROW($C$11),COLUMN($C$11))</f>
        <v>#$C$11</v>
      </c>
    </row>
    <row r="68" spans="1:23" ht="5.0999999999999996" customHeight="1" x14ac:dyDescent="0.2">
      <c r="C68" s="250"/>
      <c r="D68" s="564"/>
      <c r="E68" s="26"/>
      <c r="F68" s="971"/>
      <c r="G68" s="971"/>
      <c r="H68" s="971"/>
      <c r="I68" s="971"/>
      <c r="J68" s="971"/>
      <c r="K68" s="971"/>
      <c r="L68" s="971"/>
      <c r="M68" s="971"/>
      <c r="N68" s="1038"/>
      <c r="P68" s="280"/>
    </row>
    <row r="69" spans="1:23" ht="12.75" customHeight="1" x14ac:dyDescent="0.2">
      <c r="C69" s="250"/>
      <c r="D69" s="564"/>
      <c r="E69" s="27"/>
      <c r="F69" s="971" t="str">
        <f>Translations!$B$314</f>
        <v>Vă rugăm să luați în considerare definiția și limitele sistemului, astfel cum sunt prevăzute în anexa I la FAR și secțiunea relevantă din Documentul de orientare nr. 9.</v>
      </c>
      <c r="G69" s="971"/>
      <c r="H69" s="971"/>
      <c r="I69" s="971"/>
      <c r="J69" s="971"/>
      <c r="K69" s="971"/>
      <c r="L69" s="971"/>
      <c r="M69" s="971"/>
      <c r="N69" s="1038"/>
    </row>
    <row r="70" spans="1:23" ht="12.75" customHeight="1" x14ac:dyDescent="0.2">
      <c r="C70" s="250"/>
      <c r="D70" s="564"/>
      <c r="E70" s="27"/>
      <c r="F70" s="971" t="str">
        <f>Translations!$B$315</f>
        <v>În cazul în care instalația nu a funcționat în toți anii, vă rugăm să furnizați dovezi, după caz, și să descrieți modul în care a fost determinată începerea funcționării normale, dacă este cazul.</v>
      </c>
      <c r="G70" s="971"/>
      <c r="H70" s="971"/>
      <c r="I70" s="971"/>
      <c r="J70" s="971"/>
      <c r="K70" s="971"/>
      <c r="L70" s="971"/>
      <c r="M70" s="971"/>
      <c r="N70" s="1038"/>
    </row>
    <row r="71" spans="1:23" ht="50.1" customHeight="1" x14ac:dyDescent="0.2">
      <c r="C71" s="250"/>
      <c r="D71" s="26"/>
      <c r="E71" s="296"/>
      <c r="F71" s="972"/>
      <c r="G71" s="973"/>
      <c r="H71" s="973"/>
      <c r="I71" s="973"/>
      <c r="J71" s="973"/>
      <c r="K71" s="973"/>
      <c r="L71" s="973"/>
      <c r="M71" s="973"/>
      <c r="N71" s="974"/>
    </row>
    <row r="72" spans="1:23" ht="5.0999999999999996" customHeight="1" thickBot="1" x14ac:dyDescent="0.25">
      <c r="C72" s="250"/>
      <c r="N72" s="251"/>
    </row>
    <row r="73" spans="1:23" ht="12.75" customHeight="1" x14ac:dyDescent="0.2">
      <c r="C73" s="250"/>
      <c r="D73" s="564"/>
      <c r="E73" s="135"/>
      <c r="F73" s="975" t="str">
        <f>Translations!$B$210</f>
        <v>Trimitere la fișierele externe, dacă este cazul</v>
      </c>
      <c r="G73" s="975"/>
      <c r="H73" s="975"/>
      <c r="I73" s="975"/>
      <c r="J73" s="975"/>
      <c r="K73" s="904"/>
      <c r="L73" s="904"/>
      <c r="M73" s="904"/>
      <c r="N73" s="904"/>
      <c r="W73" s="297" t="s">
        <v>417</v>
      </c>
    </row>
    <row r="74" spans="1:23" ht="5.0999999999999996" customHeight="1" x14ac:dyDescent="0.2">
      <c r="C74" s="250"/>
      <c r="D74" s="564"/>
      <c r="N74" s="251"/>
      <c r="W74" s="283"/>
    </row>
    <row r="75" spans="1:23" ht="12.75" customHeight="1" x14ac:dyDescent="0.2">
      <c r="C75" s="250"/>
      <c r="D75" s="564" t="s">
        <v>119</v>
      </c>
      <c r="E75" s="957" t="str">
        <f>Translations!$B$258</f>
        <v>A fost respectată ordinea ierarhică?</v>
      </c>
      <c r="F75" s="957"/>
      <c r="G75" s="957"/>
      <c r="H75" s="958"/>
      <c r="I75" s="291"/>
      <c r="J75" s="298" t="str">
        <f>Translations!$B$259</f>
        <v xml:space="preserve"> Dacă nu, de ce?</v>
      </c>
      <c r="K75" s="942"/>
      <c r="L75" s="943"/>
      <c r="M75" s="943"/>
      <c r="N75" s="959"/>
      <c r="W75" s="289" t="b">
        <f>AND(I75&lt;&gt;"",I75=TRUE)</f>
        <v>0</v>
      </c>
    </row>
    <row r="76" spans="1:23" ht="25.5" customHeight="1" x14ac:dyDescent="0.2">
      <c r="C76" s="250"/>
      <c r="E76" s="900" t="str">
        <f>Translations!$B$260</f>
        <v>Selectarea opțiunii „ADEVĂRAT”  înseamnă că mai sus a fost utilizată sursa de date cu cel mai înalt nivel în ierarhia stabilită în secțiunea 4 din anexa VII la FAR. În caz contrar, vă rugăm să selectați „FALS”, să alegeți motivul din lista verticală și să oferiți mai jos detalii suplimentare. Motivele abaterii pot fi următoarele:</v>
      </c>
      <c r="F76" s="901"/>
      <c r="G76" s="901"/>
      <c r="H76" s="901"/>
      <c r="I76" s="901"/>
      <c r="J76" s="901"/>
      <c r="K76" s="901"/>
      <c r="L76" s="901"/>
      <c r="M76" s="901"/>
      <c r="N76" s="1020"/>
      <c r="W76" s="299"/>
    </row>
    <row r="77" spans="1:23" ht="12.75" customHeight="1" x14ac:dyDescent="0.2">
      <c r="C77" s="250"/>
      <c r="D77" s="564"/>
      <c r="E77" s="252" t="s">
        <v>263</v>
      </c>
      <c r="F77" s="905" t="str">
        <f>Translations!$B$261</f>
        <v>Evaluarea incertitudinii: alte surse de date duc la o incertitudine mai scăzută în conformitate cu evaluarea simplificată a incertitudinii în temeiul articolului 7 alineatul (2) din FAR.</v>
      </c>
      <c r="G77" s="905"/>
      <c r="H77" s="905"/>
      <c r="I77" s="905"/>
      <c r="J77" s="905"/>
      <c r="K77" s="905"/>
      <c r="L77" s="905"/>
      <c r="M77" s="905"/>
      <c r="N77" s="1021"/>
      <c r="W77" s="283"/>
    </row>
    <row r="78" spans="1:23" ht="12.75" customHeight="1" x14ac:dyDescent="0.2">
      <c r="C78" s="250"/>
      <c r="D78" s="564"/>
      <c r="E78" s="252" t="s">
        <v>263</v>
      </c>
      <c r="F78" s="905" t="str">
        <f>Translations!$B$262</f>
        <v>Nefezabilitate tehnică: utilizarea unor surse de date mai bune nu este posibilă din punct de vedere tehnic.</v>
      </c>
      <c r="G78" s="953"/>
      <c r="H78" s="953"/>
      <c r="I78" s="953"/>
      <c r="J78" s="953"/>
      <c r="K78" s="953"/>
      <c r="L78" s="953"/>
      <c r="M78" s="953"/>
      <c r="N78" s="989"/>
      <c r="W78" s="283"/>
    </row>
    <row r="79" spans="1:23" ht="12.75" customHeight="1" x14ac:dyDescent="0.2">
      <c r="C79" s="250"/>
      <c r="D79" s="564"/>
      <c r="E79" s="252" t="s">
        <v>263</v>
      </c>
      <c r="F79" s="905" t="str">
        <f>Translations!$B$263</f>
        <v>Costuri nerezonabile: utilizarea unor surse de date mai bune ar conduce la costuri nerezonabile.</v>
      </c>
      <c r="G79" s="953"/>
      <c r="H79" s="953"/>
      <c r="I79" s="953"/>
      <c r="J79" s="953"/>
      <c r="K79" s="953"/>
      <c r="L79" s="953"/>
      <c r="M79" s="953"/>
      <c r="N79" s="989"/>
      <c r="W79" s="283"/>
    </row>
    <row r="80" spans="1:23" ht="5.0999999999999996" customHeight="1" x14ac:dyDescent="0.2">
      <c r="C80" s="250"/>
      <c r="E80" s="570"/>
      <c r="F80" s="570"/>
      <c r="G80" s="570"/>
      <c r="H80" s="570"/>
      <c r="I80" s="570"/>
      <c r="J80" s="570"/>
      <c r="K80" s="570"/>
      <c r="L80" s="570"/>
      <c r="M80" s="570"/>
      <c r="N80" s="578"/>
      <c r="W80" s="283"/>
    </row>
    <row r="81" spans="1:23" ht="12.75" customHeight="1" x14ac:dyDescent="0.2">
      <c r="C81" s="250"/>
      <c r="D81" s="564"/>
      <c r="E81" s="564"/>
      <c r="F81" s="931" t="str">
        <f>Translations!$B$264</f>
        <v>Detalii suplimentare privind orice abatere de la ierarhie</v>
      </c>
      <c r="G81" s="931"/>
      <c r="H81" s="931"/>
      <c r="I81" s="931"/>
      <c r="J81" s="931"/>
      <c r="K81" s="931"/>
      <c r="L81" s="931"/>
      <c r="M81" s="931"/>
      <c r="N81" s="1022"/>
      <c r="W81" s="283"/>
    </row>
    <row r="82" spans="1:23" ht="25.5" customHeight="1" thickBot="1" x14ac:dyDescent="0.25">
      <c r="C82" s="250"/>
      <c r="E82" s="564"/>
      <c r="F82" s="1023"/>
      <c r="G82" s="1024"/>
      <c r="H82" s="1024"/>
      <c r="I82" s="1024"/>
      <c r="J82" s="1024"/>
      <c r="K82" s="1024"/>
      <c r="L82" s="1024"/>
      <c r="M82" s="1024"/>
      <c r="N82" s="1025"/>
      <c r="W82" s="300" t="b">
        <f>W75</f>
        <v>0</v>
      </c>
    </row>
    <row r="83" spans="1:23" ht="5.0999999999999996" customHeight="1" x14ac:dyDescent="0.2">
      <c r="C83" s="250"/>
      <c r="D83" s="564"/>
      <c r="N83" s="251"/>
    </row>
    <row r="84" spans="1:23" ht="12.75" customHeight="1" x14ac:dyDescent="0.2">
      <c r="C84" s="250"/>
      <c r="D84" s="27" t="s">
        <v>120</v>
      </c>
      <c r="E84" s="1026" t="str">
        <f>Translations!$B$828</f>
        <v>Descrierea metodologiei de trasare a produselor și mărfurilor fabricate</v>
      </c>
      <c r="F84" s="1026"/>
      <c r="G84" s="1026"/>
      <c r="H84" s="1026"/>
      <c r="I84" s="1026"/>
      <c r="J84" s="1026"/>
      <c r="K84" s="1026"/>
      <c r="L84" s="1026"/>
      <c r="M84" s="1026"/>
      <c r="N84" s="1027"/>
    </row>
    <row r="85" spans="1:23" ht="12.75" customHeight="1" x14ac:dyDescent="0.2">
      <c r="C85" s="250"/>
      <c r="E85" s="900" t="str">
        <f>Translations!$B$829</f>
        <v>Aceasta trebuie să includă metodologia privind modul de trasare a codurilor PRODCOM și NC relevante în conformitate cu secțiunea 9. din anexa VII (FAR).</v>
      </c>
      <c r="F85" s="901"/>
      <c r="G85" s="901"/>
      <c r="H85" s="901"/>
      <c r="I85" s="901"/>
      <c r="J85" s="901"/>
      <c r="K85" s="901"/>
      <c r="L85" s="901"/>
      <c r="M85" s="901"/>
      <c r="N85" s="1020"/>
    </row>
    <row r="86" spans="1:23" ht="50.1" customHeight="1" x14ac:dyDescent="0.2">
      <c r="C86" s="250"/>
      <c r="D86" s="564"/>
      <c r="E86" s="296"/>
      <c r="F86" s="942"/>
      <c r="G86" s="943"/>
      <c r="H86" s="943"/>
      <c r="I86" s="943"/>
      <c r="J86" s="943"/>
      <c r="K86" s="943"/>
      <c r="L86" s="943"/>
      <c r="M86" s="943"/>
      <c r="N86" s="959"/>
    </row>
    <row r="87" spans="1:23" ht="5.0999999999999996" customHeight="1" x14ac:dyDescent="0.2">
      <c r="C87" s="250"/>
      <c r="N87" s="251"/>
    </row>
    <row r="88" spans="1:23" ht="5.0999999999999996" customHeight="1" x14ac:dyDescent="0.2">
      <c r="C88" s="261"/>
      <c r="D88" s="264"/>
      <c r="E88" s="262"/>
      <c r="F88" s="262"/>
      <c r="G88" s="262"/>
      <c r="H88" s="262"/>
      <c r="I88" s="262"/>
      <c r="J88" s="262"/>
      <c r="K88" s="262"/>
      <c r="L88" s="262"/>
      <c r="M88" s="262"/>
      <c r="N88" s="263"/>
    </row>
    <row r="89" spans="1:23" s="21" customFormat="1" ht="14.25" customHeight="1" x14ac:dyDescent="0.2">
      <c r="A89" s="19"/>
      <c r="B89" s="38"/>
      <c r="C89" s="250"/>
      <c r="D89" s="22" t="s">
        <v>114</v>
      </c>
      <c r="E89" s="960" t="str">
        <f>Translations!$B$322</f>
        <v>Consumul de energie electrică relevant</v>
      </c>
      <c r="F89" s="960"/>
      <c r="G89" s="960"/>
      <c r="H89" s="960"/>
      <c r="I89" s="960"/>
      <c r="J89" s="960"/>
      <c r="K89" s="960"/>
      <c r="L89" s="960"/>
      <c r="M89" s="960"/>
      <c r="N89" s="1044"/>
      <c r="O89" s="38"/>
      <c r="P89" s="24" t="s">
        <v>441</v>
      </c>
      <c r="Q89" s="414" t="str">
        <f>"#"&amp;ADDRESS(ROW(D205),COLUMN(D205))</f>
        <v>#$D$205</v>
      </c>
      <c r="R89" s="25"/>
      <c r="S89" s="25"/>
      <c r="T89" s="19"/>
      <c r="U89" s="19"/>
      <c r="V89" s="274"/>
      <c r="W89" s="274"/>
    </row>
    <row r="90" spans="1:23" ht="12.75" customHeight="1" x14ac:dyDescent="0.2">
      <c r="C90" s="385"/>
      <c r="D90" s="387"/>
      <c r="E90" s="1041" t="str">
        <f>Translations!$B$319</f>
        <v>În scopul specific al colectării datelor din Măsurile Naționale de Implementare, această secțiune ar trebui să cuprindă toate datele furnizate în secțiunea F.(c) din Raportul privind colectarea datelor de referință.</v>
      </c>
      <c r="F90" s="1042"/>
      <c r="G90" s="1042"/>
      <c r="H90" s="1042"/>
      <c r="I90" s="1042"/>
      <c r="J90" s="1042"/>
      <c r="K90" s="1042"/>
      <c r="L90" s="1042"/>
      <c r="M90" s="1042"/>
      <c r="N90" s="1043"/>
      <c r="P90" s="280"/>
      <c r="R90" s="285"/>
    </row>
    <row r="91" spans="1:23" s="21" customFormat="1" ht="25.5" customHeight="1" x14ac:dyDescent="0.2">
      <c r="A91" s="19"/>
      <c r="B91" s="416"/>
      <c r="C91" s="256"/>
      <c r="D91" s="255"/>
      <c r="E91" s="900" t="str">
        <f>Translations!$B$830</f>
        <v>În conformitate cu secțiunea 2.5(f) din anexa IV la FAR, trebuie descris „consumul de energie electrică relevant”, luând în considerare limitele sistemului subinstalației, astfel cum figurează acestea în secțiunea 2 din anexa I la FAR. Pentru valorile de referință pentru produse care nu sunt enumerate în secțiunea 2 din anexa I, introducerea de date aici este opțională.</v>
      </c>
      <c r="F91" s="901"/>
      <c r="G91" s="901"/>
      <c r="H91" s="901"/>
      <c r="I91" s="901"/>
      <c r="J91" s="901"/>
      <c r="K91" s="901"/>
      <c r="L91" s="901"/>
      <c r="M91" s="901"/>
      <c r="N91" s="1020"/>
      <c r="O91" s="38"/>
      <c r="P91" s="25"/>
      <c r="Q91" s="24"/>
      <c r="R91" s="25"/>
      <c r="S91" s="25"/>
      <c r="T91" s="19"/>
      <c r="U91" s="19"/>
      <c r="V91" s="19"/>
      <c r="W91" s="19"/>
    </row>
    <row r="92" spans="1:23" ht="12.75" customHeight="1" x14ac:dyDescent="0.2">
      <c r="C92" s="250"/>
      <c r="D92" s="564" t="s">
        <v>118</v>
      </c>
      <c r="E92" s="963" t="str">
        <f>Translations!$B$249</f>
        <v>Informații privind metodologia aplicată</v>
      </c>
      <c r="F92" s="963"/>
      <c r="G92" s="963"/>
      <c r="H92" s="963"/>
      <c r="I92" s="963"/>
      <c r="J92" s="963"/>
      <c r="K92" s="963"/>
      <c r="L92" s="963"/>
      <c r="M92" s="963"/>
      <c r="N92" s="1003"/>
      <c r="P92" s="280"/>
      <c r="T92" s="19"/>
    </row>
    <row r="93" spans="1:23" ht="12.75" customHeight="1" x14ac:dyDescent="0.2">
      <c r="C93" s="250"/>
      <c r="D93" s="564"/>
      <c r="E93" s="900" t="str">
        <f>Translations!$B$250</f>
        <v>Vă rugăm să selectați mai jos:</v>
      </c>
      <c r="F93" s="901"/>
      <c r="G93" s="901"/>
      <c r="H93" s="901"/>
      <c r="I93" s="901"/>
      <c r="J93" s="901"/>
      <c r="K93" s="901"/>
      <c r="L93" s="901"/>
      <c r="M93" s="901"/>
      <c r="N93" s="1020"/>
    </row>
    <row r="94" spans="1:23" ht="12.75" customHeight="1" x14ac:dyDescent="0.2">
      <c r="C94" s="250"/>
      <c r="D94" s="564"/>
      <c r="E94" s="252" t="s">
        <v>263</v>
      </c>
      <c r="F94" s="905" t="str">
        <f>Translations!$B$270</f>
        <v>sursa de date utilizată pentru fluxurile de energie în conformitate cu secțiunea 4.5 din anexa VII la FAR.</v>
      </c>
      <c r="G94" s="953"/>
      <c r="H94" s="953"/>
      <c r="I94" s="953"/>
      <c r="J94" s="953"/>
      <c r="K94" s="953"/>
      <c r="L94" s="953"/>
      <c r="M94" s="953"/>
      <c r="N94" s="989"/>
    </row>
    <row r="95" spans="1:23" ht="25.5" customHeight="1" thickBot="1" x14ac:dyDescent="0.25">
      <c r="C95" s="250"/>
      <c r="D95" s="564"/>
      <c r="E95" s="252"/>
      <c r="F95" s="905"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G95" s="953"/>
      <c r="H95" s="953"/>
      <c r="I95" s="953"/>
      <c r="J95" s="953"/>
      <c r="K95" s="953"/>
      <c r="L95" s="953"/>
      <c r="M95" s="953"/>
      <c r="N95" s="989"/>
    </row>
    <row r="96" spans="1:23" ht="25.5" customHeight="1" thickBot="1" x14ac:dyDescent="0.25">
      <c r="B96" s="273"/>
      <c r="C96" s="250"/>
      <c r="E96" s="564"/>
      <c r="I96" s="967" t="str">
        <f>Translations!$B$254</f>
        <v>Sursa de date</v>
      </c>
      <c r="J96" s="967"/>
      <c r="K96" s="967" t="str">
        <f>Translations!$B$255</f>
        <v>Altă sursă de date (dacă este cazul)</v>
      </c>
      <c r="L96" s="967"/>
      <c r="M96" s="967" t="str">
        <f>Translations!$B$255</f>
        <v>Altă sursă de date (dacă este cazul)</v>
      </c>
      <c r="N96" s="967"/>
      <c r="S96" s="297" t="s">
        <v>1911</v>
      </c>
      <c r="U96" s="280"/>
      <c r="V96" s="280"/>
      <c r="W96" s="297" t="s">
        <v>417</v>
      </c>
    </row>
    <row r="97" spans="2:23" ht="12.75" customHeight="1" x14ac:dyDescent="0.2">
      <c r="B97" s="273"/>
      <c r="C97" s="250"/>
      <c r="E97" s="564" t="s">
        <v>864</v>
      </c>
      <c r="F97" s="929" t="str">
        <f>Translations!$B$322</f>
        <v>Consumul de energie electrică relevant</v>
      </c>
      <c r="G97" s="929"/>
      <c r="H97" s="930"/>
      <c r="I97" s="1039"/>
      <c r="J97" s="1039"/>
      <c r="K97" s="966"/>
      <c r="L97" s="966"/>
      <c r="M97" s="966"/>
      <c r="N97" s="966"/>
      <c r="S97" s="282" t="b">
        <f>IF(I30&lt;&gt;"",IF(INDEX(EUconst_BMlistElExchangability,MATCH(I30,EUconst_BMlistNames,0))=TRUE,FALSE,TRUE),FALSE)</f>
        <v>0</v>
      </c>
      <c r="U97" s="280"/>
      <c r="V97" s="280"/>
      <c r="W97" s="540"/>
    </row>
    <row r="98" spans="2:23" ht="5.0999999999999996" customHeight="1" x14ac:dyDescent="0.2">
      <c r="B98" s="273"/>
      <c r="C98" s="250"/>
      <c r="D98" s="564"/>
      <c r="N98" s="251"/>
      <c r="S98" s="283"/>
      <c r="W98" s="283"/>
    </row>
    <row r="99" spans="2:23" ht="12.75" customHeight="1" x14ac:dyDescent="0.2">
      <c r="B99" s="273"/>
      <c r="C99" s="250"/>
      <c r="D99" s="564"/>
      <c r="E99" s="135" t="s">
        <v>865</v>
      </c>
      <c r="F99" s="931" t="str">
        <f>Translations!$B$257</f>
        <v>Descrierea metodologiei aplicate</v>
      </c>
      <c r="G99" s="931"/>
      <c r="H99" s="931"/>
      <c r="I99" s="931"/>
      <c r="J99" s="931"/>
      <c r="K99" s="931"/>
      <c r="L99" s="931"/>
      <c r="M99" s="931"/>
      <c r="N99" s="1022"/>
      <c r="S99" s="283"/>
      <c r="W99" s="283"/>
    </row>
    <row r="100" spans="2:23" ht="5.0999999999999996" customHeight="1" x14ac:dyDescent="0.2">
      <c r="B100" s="273"/>
      <c r="C100" s="250"/>
      <c r="E100" s="252"/>
      <c r="F100" s="566"/>
      <c r="G100" s="567"/>
      <c r="H100" s="567"/>
      <c r="I100" s="567"/>
      <c r="J100" s="567"/>
      <c r="K100" s="567"/>
      <c r="L100" s="567"/>
      <c r="M100" s="567"/>
      <c r="N100" s="573"/>
      <c r="S100" s="283"/>
      <c r="W100" s="283"/>
    </row>
    <row r="101" spans="2:23" ht="12.75" customHeight="1" x14ac:dyDescent="0.2">
      <c r="B101" s="273"/>
      <c r="C101" s="250"/>
      <c r="D101" s="564"/>
      <c r="E101" s="135"/>
      <c r="F101" s="990" t="str">
        <f>IF(AND(I30&lt;&gt;"",J89=""),HYPERLINK("#" &amp; Q101,EUConst_MsgDescription),"")</f>
        <v/>
      </c>
      <c r="G101" s="969"/>
      <c r="H101" s="969"/>
      <c r="I101" s="969"/>
      <c r="J101" s="969"/>
      <c r="K101" s="969"/>
      <c r="L101" s="969"/>
      <c r="M101" s="969"/>
      <c r="N101" s="970"/>
      <c r="P101" s="24" t="s">
        <v>441</v>
      </c>
      <c r="Q101" s="414" t="str">
        <f>"#"&amp;ADDRESS(ROW($C$10),COLUMN($C$10))</f>
        <v>#$C$10</v>
      </c>
      <c r="S101" s="283"/>
      <c r="W101" s="283"/>
    </row>
    <row r="102" spans="2:23" ht="5.0999999999999996" customHeight="1" x14ac:dyDescent="0.2">
      <c r="B102" s="273"/>
      <c r="C102" s="250"/>
      <c r="D102" s="564"/>
      <c r="E102" s="26"/>
      <c r="F102" s="1049"/>
      <c r="G102" s="1049"/>
      <c r="H102" s="1049"/>
      <c r="I102" s="1049"/>
      <c r="J102" s="1049"/>
      <c r="K102" s="1049"/>
      <c r="L102" s="1049"/>
      <c r="M102" s="1049"/>
      <c r="N102" s="1050"/>
      <c r="P102" s="280"/>
      <c r="S102" s="283"/>
      <c r="W102" s="283"/>
    </row>
    <row r="103" spans="2:23" ht="50.1" customHeight="1" x14ac:dyDescent="0.2">
      <c r="B103" s="273"/>
      <c r="C103" s="250"/>
      <c r="D103" s="26"/>
      <c r="E103" s="296"/>
      <c r="F103" s="1051"/>
      <c r="G103" s="1052"/>
      <c r="H103" s="1052"/>
      <c r="I103" s="1052"/>
      <c r="J103" s="1052"/>
      <c r="K103" s="1052"/>
      <c r="L103" s="1052"/>
      <c r="M103" s="1052"/>
      <c r="N103" s="1053"/>
      <c r="S103" s="282" t="b">
        <f>S97</f>
        <v>0</v>
      </c>
      <c r="W103" s="282"/>
    </row>
    <row r="104" spans="2:23" ht="5.0999999999999996" customHeight="1" x14ac:dyDescent="0.2">
      <c r="B104" s="273"/>
      <c r="C104" s="250"/>
      <c r="D104" s="564"/>
      <c r="N104" s="251"/>
      <c r="S104" s="283"/>
      <c r="W104" s="283"/>
    </row>
    <row r="105" spans="2:23" ht="12.75" customHeight="1" x14ac:dyDescent="0.2">
      <c r="B105" s="273"/>
      <c r="C105" s="250"/>
      <c r="D105" s="564"/>
      <c r="E105" s="135"/>
      <c r="F105" s="975" t="str">
        <f>Translations!$B$210</f>
        <v>Trimitere la fișierele externe, dacă este cazul</v>
      </c>
      <c r="G105" s="975"/>
      <c r="H105" s="975"/>
      <c r="I105" s="975"/>
      <c r="J105" s="975"/>
      <c r="K105" s="904"/>
      <c r="L105" s="904"/>
      <c r="M105" s="904"/>
      <c r="N105" s="904"/>
      <c r="S105" s="283"/>
      <c r="W105" s="282"/>
    </row>
    <row r="106" spans="2:23" ht="5.0999999999999996" customHeight="1" x14ac:dyDescent="0.2">
      <c r="B106" s="273"/>
      <c r="C106" s="250"/>
      <c r="D106" s="564"/>
      <c r="N106" s="251"/>
      <c r="S106" s="283"/>
      <c r="W106" s="283"/>
    </row>
    <row r="107" spans="2:23" ht="12.75" customHeight="1" x14ac:dyDescent="0.2">
      <c r="B107" s="273"/>
      <c r="C107" s="250"/>
      <c r="D107" s="564" t="s">
        <v>119</v>
      </c>
      <c r="E107" s="957" t="str">
        <f>Translations!$B$258</f>
        <v>A fost respectată ordinea ierarhică?</v>
      </c>
      <c r="F107" s="957"/>
      <c r="G107" s="957"/>
      <c r="H107" s="958"/>
      <c r="I107" s="291"/>
      <c r="J107" s="298" t="str">
        <f>Translations!$B$259</f>
        <v xml:space="preserve"> Dacă nu, de ce?</v>
      </c>
      <c r="K107" s="942"/>
      <c r="L107" s="943"/>
      <c r="M107" s="943"/>
      <c r="N107" s="959"/>
      <c r="S107" s="282" t="b">
        <f>S103</f>
        <v>0</v>
      </c>
      <c r="W107" s="289" t="b">
        <f>OR(W105,AND(I107&lt;&gt;"",I107=TRUE))</f>
        <v>0</v>
      </c>
    </row>
    <row r="108" spans="2:23" ht="25.5" customHeight="1" x14ac:dyDescent="0.2">
      <c r="B108" s="273"/>
      <c r="C108" s="250"/>
      <c r="E108" s="900" t="str">
        <f>Translations!$B$323</f>
        <v>Prin selectarea opțiunii „ADEVĂRAT” se înțelege că a fost utilizată sursa de date cu cel mai înalt nivel în ierarhia stabilită în secțiunea 4 din anexa VII la FAR. În caz contrar, vă rugăm să selectați „FALS”, să alegeți motivul din lista verticală și să oferiți mai jos detalii suplimentare. Motivele abaterii pot fi următoarele:</v>
      </c>
      <c r="F108" s="901"/>
      <c r="G108" s="901"/>
      <c r="H108" s="901"/>
      <c r="I108" s="901"/>
      <c r="J108" s="901"/>
      <c r="K108" s="901"/>
      <c r="L108" s="901"/>
      <c r="M108" s="901"/>
      <c r="N108" s="1020"/>
      <c r="S108" s="283"/>
      <c r="W108" s="299"/>
    </row>
    <row r="109" spans="2:23" ht="12.75" customHeight="1" x14ac:dyDescent="0.2">
      <c r="B109" s="273"/>
      <c r="C109" s="250"/>
      <c r="D109" s="564"/>
      <c r="E109" s="252" t="s">
        <v>263</v>
      </c>
      <c r="F109" s="905" t="str">
        <f>Translations!$B$261</f>
        <v>Evaluarea incertitudinii: alte surse de date duc la o incertitudine mai scăzută în conformitate cu evaluarea simplificată a incertitudinii în temeiul articolului 7 alineatul (2) din FAR.</v>
      </c>
      <c r="G109" s="953"/>
      <c r="H109" s="953"/>
      <c r="I109" s="953"/>
      <c r="J109" s="953"/>
      <c r="K109" s="953"/>
      <c r="L109" s="953"/>
      <c r="M109" s="953"/>
      <c r="N109" s="989"/>
      <c r="S109" s="283"/>
      <c r="W109" s="283"/>
    </row>
    <row r="110" spans="2:23" ht="12.75" customHeight="1" x14ac:dyDescent="0.2">
      <c r="B110" s="273"/>
      <c r="C110" s="250"/>
      <c r="D110" s="564"/>
      <c r="E110" s="252" t="s">
        <v>263</v>
      </c>
      <c r="F110" s="905" t="str">
        <f>Translations!$B$262</f>
        <v>Nefezabilitate tehnică: utilizarea unor surse de date mai bune nu este posibilă din punct de vedere tehnic.</v>
      </c>
      <c r="G110" s="953"/>
      <c r="H110" s="953"/>
      <c r="I110" s="953"/>
      <c r="J110" s="953"/>
      <c r="K110" s="953"/>
      <c r="L110" s="953"/>
      <c r="M110" s="953"/>
      <c r="N110" s="989"/>
      <c r="S110" s="283"/>
      <c r="W110" s="283"/>
    </row>
    <row r="111" spans="2:23" ht="12.75" customHeight="1" x14ac:dyDescent="0.2">
      <c r="B111" s="273"/>
      <c r="C111" s="250"/>
      <c r="D111" s="564"/>
      <c r="E111" s="252" t="s">
        <v>263</v>
      </c>
      <c r="F111" s="905" t="str">
        <f>Translations!$B$263</f>
        <v>Costuri nerezonabile: utilizarea unor surse de date mai bune ar conduce la costuri nerezonabile.</v>
      </c>
      <c r="G111" s="953"/>
      <c r="H111" s="953"/>
      <c r="I111" s="953"/>
      <c r="J111" s="953"/>
      <c r="K111" s="953"/>
      <c r="L111" s="953"/>
      <c r="M111" s="953"/>
      <c r="N111" s="989"/>
      <c r="S111" s="283"/>
      <c r="W111" s="283"/>
    </row>
    <row r="112" spans="2:23" ht="5.0999999999999996" customHeight="1" x14ac:dyDescent="0.2">
      <c r="B112" s="273"/>
      <c r="C112" s="250"/>
      <c r="E112" s="570"/>
      <c r="F112" s="570"/>
      <c r="G112" s="570"/>
      <c r="H112" s="570"/>
      <c r="I112" s="570"/>
      <c r="J112" s="570"/>
      <c r="K112" s="570"/>
      <c r="L112" s="570"/>
      <c r="M112" s="570"/>
      <c r="N112" s="578"/>
      <c r="S112" s="283"/>
      <c r="W112" s="283"/>
    </row>
    <row r="113" spans="2:23" ht="12.75" customHeight="1" x14ac:dyDescent="0.2">
      <c r="B113" s="273"/>
      <c r="C113" s="250"/>
      <c r="D113" s="564"/>
      <c r="E113" s="564"/>
      <c r="F113" s="931" t="str">
        <f>Translations!$B$264</f>
        <v>Detalii suplimentare privind orice abatere de la ierarhie</v>
      </c>
      <c r="G113" s="931"/>
      <c r="H113" s="931"/>
      <c r="I113" s="931"/>
      <c r="J113" s="931"/>
      <c r="K113" s="931"/>
      <c r="L113" s="931"/>
      <c r="M113" s="931"/>
      <c r="N113" s="1022"/>
      <c r="S113" s="283"/>
      <c r="W113" s="283"/>
    </row>
    <row r="114" spans="2:23" ht="25.5" customHeight="1" thickBot="1" x14ac:dyDescent="0.25">
      <c r="B114" s="273"/>
      <c r="C114" s="250"/>
      <c r="E114" s="564"/>
      <c r="F114" s="932"/>
      <c r="G114" s="933"/>
      <c r="H114" s="933"/>
      <c r="I114" s="933"/>
      <c r="J114" s="933"/>
      <c r="K114" s="933"/>
      <c r="L114" s="933"/>
      <c r="M114" s="933"/>
      <c r="N114" s="934"/>
      <c r="S114" s="305" t="b">
        <f>S107</f>
        <v>0</v>
      </c>
      <c r="W114" s="300" t="b">
        <f>W107</f>
        <v>0</v>
      </c>
    </row>
    <row r="115" spans="2:23" ht="5.0999999999999996" customHeight="1" x14ac:dyDescent="0.2">
      <c r="B115" s="273"/>
      <c r="C115" s="250"/>
      <c r="N115" s="251"/>
    </row>
    <row r="116" spans="2:23" ht="5.0999999999999996" customHeight="1" x14ac:dyDescent="0.2">
      <c r="B116" s="273"/>
      <c r="C116" s="261"/>
      <c r="D116" s="264"/>
      <c r="E116" s="262"/>
      <c r="F116" s="262"/>
      <c r="G116" s="262"/>
      <c r="H116" s="262"/>
      <c r="I116" s="262"/>
      <c r="J116" s="262"/>
      <c r="K116" s="262"/>
      <c r="L116" s="262"/>
      <c r="M116" s="262"/>
      <c r="N116" s="263"/>
    </row>
    <row r="117" spans="2:23" ht="12.75" customHeight="1" x14ac:dyDescent="0.2">
      <c r="B117" s="273"/>
      <c r="C117" s="385"/>
      <c r="D117" s="386" t="s">
        <v>115</v>
      </c>
      <c r="E117" s="1045" t="str">
        <f>Translations!$B$324</f>
        <v>Sunt fluxurile de energie termică măsurabilă importate din instalații sau entități relevante din afara EU ETS?</v>
      </c>
      <c r="F117" s="1045"/>
      <c r="G117" s="1045"/>
      <c r="H117" s="1045"/>
      <c r="I117" s="1045"/>
      <c r="J117" s="1045"/>
      <c r="K117" s="1045"/>
      <c r="L117" s="1045"/>
      <c r="M117" s="996"/>
      <c r="N117" s="996"/>
      <c r="P117" s="280"/>
      <c r="R117" s="285"/>
    </row>
    <row r="118" spans="2:23" ht="25.5" customHeight="1" x14ac:dyDescent="0.2">
      <c r="B118" s="273"/>
      <c r="C118" s="385"/>
      <c r="D118" s="387"/>
      <c r="E118" s="1041" t="str">
        <f>Translations!$B$325</f>
        <v>În scopul specific al colectării datelor din Măsurile Naționale de Implementare, această secțiune ar trebui să cuprindă toate datele furnizate la secțiunea F.(d) și F.(k).iv din Raportul privind colectarea datelor de referință.</v>
      </c>
      <c r="F118" s="1042"/>
      <c r="G118" s="1042"/>
      <c r="H118" s="1042"/>
      <c r="I118" s="1042"/>
      <c r="J118" s="1042"/>
      <c r="K118" s="1042"/>
      <c r="L118" s="1042"/>
      <c r="M118" s="1042"/>
      <c r="N118" s="1043"/>
      <c r="P118" s="280"/>
      <c r="R118" s="285"/>
    </row>
    <row r="119" spans="2:23" ht="12.75" customHeight="1" x14ac:dyDescent="0.2">
      <c r="B119" s="273"/>
      <c r="C119" s="385"/>
      <c r="D119" s="21"/>
      <c r="E119" s="905" t="str">
        <f>Translations!$B$326</f>
        <v>În conformitate cu articolul 21 din FAR, o cantitate de emisii trebuie scăzută din alocarea anuală preliminară de la subinstalațiile cu referință pentru produse.</v>
      </c>
      <c r="F119" s="906"/>
      <c r="G119" s="906"/>
      <c r="H119" s="906"/>
      <c r="I119" s="906"/>
      <c r="J119" s="906"/>
      <c r="K119" s="906"/>
      <c r="L119" s="906"/>
      <c r="M119" s="906"/>
      <c r="N119" s="1046"/>
      <c r="P119" s="280"/>
      <c r="R119" s="285"/>
    </row>
    <row r="120" spans="2:23" ht="12.75" customHeight="1" x14ac:dyDescent="0.2">
      <c r="B120" s="273"/>
      <c r="C120" s="385"/>
      <c r="D120" s="21"/>
      <c r="E120" s="905" t="str">
        <f>Translations!$B$327</f>
        <v>Aceasta ar trebui să includă, de asemenea, energia termică rezultată din acidul azotic, în conformitate cu articolul 16 alineatul (5) din FAR.</v>
      </c>
      <c r="F120" s="906"/>
      <c r="G120" s="906"/>
      <c r="H120" s="906"/>
      <c r="I120" s="906"/>
      <c r="J120" s="906"/>
      <c r="K120" s="906"/>
      <c r="L120" s="906"/>
      <c r="M120" s="906"/>
      <c r="N120" s="1046"/>
      <c r="P120" s="280"/>
      <c r="R120" s="285"/>
    </row>
    <row r="121" spans="2:23" ht="5.0999999999999996" customHeight="1" x14ac:dyDescent="0.2">
      <c r="B121" s="273"/>
      <c r="C121" s="385"/>
      <c r="D121" s="21"/>
      <c r="E121" s="574"/>
      <c r="F121" s="574"/>
      <c r="G121" s="574"/>
      <c r="H121" s="574"/>
      <c r="I121" s="574"/>
      <c r="J121" s="574"/>
      <c r="K121" s="574"/>
      <c r="L121" s="574"/>
      <c r="M121" s="574"/>
      <c r="N121" s="582"/>
      <c r="P121" s="280"/>
      <c r="R121" s="285"/>
    </row>
    <row r="122" spans="2:23" ht="12.75" customHeight="1" x14ac:dyDescent="0.2">
      <c r="B122" s="273"/>
      <c r="C122" s="385"/>
      <c r="D122" s="21"/>
      <c r="E122" s="21"/>
      <c r="F122" s="1047" t="str">
        <f>Translations!$B$257</f>
        <v>Descrierea metodologiei aplicate</v>
      </c>
      <c r="G122" s="1047"/>
      <c r="H122" s="1047"/>
      <c r="I122" s="1047"/>
      <c r="J122" s="1047"/>
      <c r="K122" s="1047"/>
      <c r="L122" s="1047"/>
      <c r="M122" s="1047"/>
      <c r="N122" s="1048"/>
      <c r="P122" s="280"/>
      <c r="R122" s="285"/>
    </row>
    <row r="123" spans="2:23" ht="5.0999999999999996" customHeight="1" thickBot="1" x14ac:dyDescent="0.25">
      <c r="B123" s="273"/>
      <c r="C123" s="385"/>
      <c r="D123" s="21"/>
      <c r="E123" s="252"/>
      <c r="F123" s="388"/>
      <c r="G123" s="389"/>
      <c r="H123" s="389"/>
      <c r="I123" s="389"/>
      <c r="J123" s="389"/>
      <c r="K123" s="389"/>
      <c r="L123" s="389"/>
      <c r="M123" s="389"/>
      <c r="N123" s="390"/>
    </row>
    <row r="124" spans="2:23" ht="12.75" customHeight="1" x14ac:dyDescent="0.2">
      <c r="B124" s="273"/>
      <c r="C124" s="385"/>
      <c r="D124" s="387"/>
      <c r="E124" s="391"/>
      <c r="F124" s="990" t="str">
        <f>IF(I30&lt;&gt;"",HYPERLINK("#" &amp; Q124,EUConst_MsgDescription),"")</f>
        <v/>
      </c>
      <c r="G124" s="969"/>
      <c r="H124" s="969"/>
      <c r="I124" s="969"/>
      <c r="J124" s="969"/>
      <c r="K124" s="969"/>
      <c r="L124" s="969"/>
      <c r="M124" s="969"/>
      <c r="N124" s="970"/>
      <c r="P124" s="24" t="s">
        <v>441</v>
      </c>
      <c r="Q124" s="414" t="str">
        <f>"#"&amp;ADDRESS(ROW($C$10),COLUMN($C$10))</f>
        <v>#$C$10</v>
      </c>
      <c r="W124" s="297" t="s">
        <v>417</v>
      </c>
    </row>
    <row r="125" spans="2:23" ht="12.75" customHeight="1" thickBot="1" x14ac:dyDescent="0.25">
      <c r="B125" s="273"/>
      <c r="C125" s="385"/>
      <c r="D125" s="387"/>
      <c r="E125" s="391"/>
      <c r="F125" s="1055" t="str">
        <f>Translations!$B$328</f>
        <v>Vă rugăm să descrieți modul în care se stabilește că energia termică respectivă provine din afara EU ETS și este consumată în limitele sistemului acestei subinstalații.</v>
      </c>
      <c r="G125" s="1056"/>
      <c r="H125" s="1056"/>
      <c r="I125" s="1056"/>
      <c r="J125" s="1056"/>
      <c r="K125" s="1056"/>
      <c r="L125" s="1056"/>
      <c r="M125" s="1056"/>
      <c r="N125" s="1057"/>
      <c r="P125" s="24"/>
      <c r="W125" s="283"/>
    </row>
    <row r="126" spans="2:23" ht="50.1" customHeight="1" thickBot="1" x14ac:dyDescent="0.25">
      <c r="B126" s="273"/>
      <c r="C126" s="385"/>
      <c r="D126" s="21"/>
      <c r="E126" s="21"/>
      <c r="F126" s="932"/>
      <c r="G126" s="933"/>
      <c r="H126" s="933"/>
      <c r="I126" s="933"/>
      <c r="J126" s="933"/>
      <c r="K126" s="933"/>
      <c r="L126" s="933"/>
      <c r="M126" s="933"/>
      <c r="N126" s="934"/>
      <c r="P126" s="280"/>
      <c r="R126" s="285"/>
      <c r="V126" s="285"/>
      <c r="W126" s="421" t="b">
        <f>OR(W117,AND(M117&lt;&gt;"",M117=FALSE))</f>
        <v>0</v>
      </c>
    </row>
    <row r="127" spans="2:23" ht="5.0999999999999996" customHeight="1" x14ac:dyDescent="0.2">
      <c r="B127" s="273"/>
      <c r="C127" s="385"/>
      <c r="D127" s="387"/>
      <c r="E127" s="392"/>
      <c r="F127" s="575"/>
      <c r="G127" s="575"/>
      <c r="H127" s="575"/>
      <c r="I127" s="575"/>
      <c r="J127" s="575"/>
      <c r="K127" s="575"/>
      <c r="L127" s="575"/>
      <c r="M127" s="575"/>
      <c r="N127" s="393"/>
      <c r="P127" s="280"/>
      <c r="R127" s="285"/>
    </row>
    <row r="128" spans="2:23" ht="12.75" customHeight="1" x14ac:dyDescent="0.2">
      <c r="B128" s="273"/>
      <c r="C128" s="394"/>
      <c r="D128" s="395"/>
      <c r="E128" s="395"/>
      <c r="F128" s="395"/>
      <c r="G128" s="395"/>
      <c r="H128" s="395"/>
      <c r="I128" s="395"/>
      <c r="J128" s="395"/>
      <c r="K128" s="395"/>
      <c r="L128" s="395"/>
      <c r="M128" s="395"/>
      <c r="N128" s="396"/>
    </row>
    <row r="129" spans="2:20" ht="15" customHeight="1" x14ac:dyDescent="0.2">
      <c r="B129" s="273"/>
      <c r="C129" s="354"/>
      <c r="D129" s="1058" t="str">
        <f>Translations!$B$329</f>
        <v>Datele necesare pentru determinarea ratei de îmbunătățire a indicelui de referință în conformitate cu articolul 10a alineatul (2) din directivă</v>
      </c>
      <c r="E129" s="1059"/>
      <c r="F129" s="1059"/>
      <c r="G129" s="1059"/>
      <c r="H129" s="1059"/>
      <c r="I129" s="1059"/>
      <c r="J129" s="1059"/>
      <c r="K129" s="1059"/>
      <c r="L129" s="1059"/>
      <c r="M129" s="1059"/>
      <c r="N129" s="1060"/>
    </row>
    <row r="130" spans="2:20" ht="5.0999999999999996" customHeight="1" x14ac:dyDescent="0.2">
      <c r="B130" s="273"/>
      <c r="C130" s="354"/>
      <c r="D130" s="355"/>
      <c r="E130" s="355"/>
      <c r="F130" s="355"/>
      <c r="G130" s="355"/>
      <c r="H130" s="355"/>
      <c r="I130" s="355"/>
      <c r="J130" s="355"/>
      <c r="K130" s="355"/>
      <c r="L130" s="355"/>
      <c r="M130" s="355"/>
      <c r="N130" s="356"/>
    </row>
    <row r="131" spans="2:20" ht="12.75" customHeight="1" x14ac:dyDescent="0.2">
      <c r="B131" s="273"/>
      <c r="C131" s="354"/>
      <c r="D131" s="357" t="s">
        <v>116</v>
      </c>
      <c r="E131" s="1061" t="str">
        <f>Translations!$B$330</f>
        <v>Emisii care pot fi atribuite în mod direct</v>
      </c>
      <c r="F131" s="1061"/>
      <c r="G131" s="1061"/>
      <c r="H131" s="1061"/>
      <c r="I131" s="1061"/>
      <c r="J131" s="1061"/>
      <c r="K131" s="1061"/>
      <c r="L131" s="1061"/>
      <c r="M131" s="1061"/>
      <c r="N131" s="1062"/>
    </row>
    <row r="132" spans="2:20" ht="12.75" customHeight="1" x14ac:dyDescent="0.2">
      <c r="B132" s="273"/>
      <c r="C132" s="354"/>
      <c r="D132" s="358" t="s">
        <v>118</v>
      </c>
      <c r="E132" s="995" t="str">
        <f>Translations!$B$331</f>
        <v>Atribuirea emisiilor în mod direct</v>
      </c>
      <c r="F132" s="995"/>
      <c r="G132" s="995"/>
      <c r="H132" s="995"/>
      <c r="I132" s="995"/>
      <c r="J132" s="995"/>
      <c r="K132" s="995"/>
      <c r="L132" s="995"/>
      <c r="M132" s="995"/>
      <c r="N132" s="1063"/>
      <c r="P132" s="280"/>
      <c r="T132" s="19"/>
    </row>
    <row r="133" spans="2:20" ht="12.75" customHeight="1" x14ac:dyDescent="0.2">
      <c r="B133" s="273"/>
      <c r="C133" s="354"/>
      <c r="D133" s="357"/>
      <c r="E133" s="1064" t="str">
        <f>Translations!$B$332</f>
        <v>În scopul specific al colectării datelor din Măsurile Naționale de Implementare, această secțiune ar trebui să cuprindă toate datele furnizate în secțiunea F.(g) din Raportul privind colectarea datelor de referință.</v>
      </c>
      <c r="F133" s="1065"/>
      <c r="G133" s="1065"/>
      <c r="H133" s="1065"/>
      <c r="I133" s="1065"/>
      <c r="J133" s="1065"/>
      <c r="K133" s="1065"/>
      <c r="L133" s="1065"/>
      <c r="M133" s="1065"/>
      <c r="N133" s="1066"/>
    </row>
    <row r="134" spans="2:20" ht="25.5" customHeight="1" x14ac:dyDescent="0.2">
      <c r="B134" s="273"/>
      <c r="C134" s="354"/>
      <c r="D134" s="355"/>
      <c r="E134" s="997" t="str">
        <f>Translations!$B$333</f>
        <v>Vă rugăm să descrieți aici modul în care emisiile fluxurilor-sursă și sursele de emisii sunt atribuite acestei subinstalații în conformitate cu dispozițiile prevăzute în secțiunea 10.1.1 din anexa VII la FAR, luând în considerare următoarele excepții:</v>
      </c>
      <c r="F134" s="998"/>
      <c r="G134" s="998"/>
      <c r="H134" s="998"/>
      <c r="I134" s="998"/>
      <c r="J134" s="998"/>
      <c r="K134" s="998"/>
      <c r="L134" s="998"/>
      <c r="M134" s="998"/>
      <c r="N134" s="999"/>
    </row>
    <row r="135" spans="2:20" ht="25.5" customHeight="1" x14ac:dyDescent="0.2">
      <c r="B135" s="273"/>
      <c r="C135" s="354"/>
      <c r="D135" s="355"/>
      <c r="E135" s="359" t="s">
        <v>263</v>
      </c>
      <c r="F135" s="997" t="str">
        <f>Translations!$B$334</f>
        <v>emisiile care pot fi atribuite energiei termice măsurabile importate sau exportate de către această subinstalație nu ar trebui descrise aici, ci la punctul (g) de mai jos, în conformitate cu dispozițiile prevăzute în secțiunea 10.1.2 subsecțiunile 4 și 5 din anexa VII la FAR.</v>
      </c>
      <c r="G135" s="1000"/>
      <c r="H135" s="1000"/>
      <c r="I135" s="1000"/>
      <c r="J135" s="1000"/>
      <c r="K135" s="1000"/>
      <c r="L135" s="1000"/>
      <c r="M135" s="1000"/>
      <c r="N135" s="1001"/>
    </row>
    <row r="136" spans="2:20" ht="25.5" customHeight="1" x14ac:dyDescent="0.2">
      <c r="B136" s="273"/>
      <c r="C136" s="354"/>
      <c r="D136" s="355"/>
      <c r="E136" s="359" t="s">
        <v>263</v>
      </c>
      <c r="F136" s="997" t="str">
        <f>Translations!$B$335</f>
        <v>emisiile provenite de la gazele reziduale IMPORTATE de la alte instalații sau subinstalații și consumate în această subinstalație nu ar trebui incluse aici, ci la punctul (f) de mai jos.</v>
      </c>
      <c r="G136" s="1000"/>
      <c r="H136" s="1000"/>
      <c r="I136" s="1000"/>
      <c r="J136" s="1000"/>
      <c r="K136" s="1000"/>
      <c r="L136" s="1000"/>
      <c r="M136" s="1000"/>
      <c r="N136" s="1001"/>
    </row>
    <row r="137" spans="2:20" ht="25.5" customHeight="1" x14ac:dyDescent="0.2">
      <c r="B137" s="273"/>
      <c r="C137" s="354"/>
      <c r="D137" s="355"/>
      <c r="E137" s="997" t="str">
        <f>Translations!$B$336</f>
        <v>Descrierea ar trebui să includă o trimitere corespunzătoare la cel mai recent plan de monitorizare aprobat în temeiul Regulamentului privind monitorizarea și raportarea, utilizând aceleași denumiri pentru toate fluxurile de surse și sursele de emisii.</v>
      </c>
      <c r="F137" s="998"/>
      <c r="G137" s="998"/>
      <c r="H137" s="998"/>
      <c r="I137" s="998"/>
      <c r="J137" s="998"/>
      <c r="K137" s="998"/>
      <c r="L137" s="998"/>
      <c r="M137" s="998"/>
      <c r="N137" s="999"/>
    </row>
    <row r="138" spans="2:20" ht="12.75" customHeight="1" x14ac:dyDescent="0.2">
      <c r="B138" s="273"/>
      <c r="C138" s="354"/>
      <c r="D138" s="358"/>
      <c r="E138" s="360"/>
      <c r="F138" s="990" t="str">
        <f>IF(I30&lt;&gt;"",HYPERLINK("#" &amp; Q138,EUConst_MsgDescription),"")</f>
        <v/>
      </c>
      <c r="G138" s="969"/>
      <c r="H138" s="969"/>
      <c r="I138" s="969"/>
      <c r="J138" s="969"/>
      <c r="K138" s="969"/>
      <c r="L138" s="969"/>
      <c r="M138" s="969"/>
      <c r="N138" s="970"/>
      <c r="P138" s="24" t="s">
        <v>441</v>
      </c>
      <c r="Q138" s="414" t="str">
        <f>"#"&amp;ADDRESS(ROW($C$10),COLUMN($C$10))</f>
        <v>#$C$10</v>
      </c>
    </row>
    <row r="139" spans="2:20" ht="5.0999999999999996" customHeight="1" x14ac:dyDescent="0.2">
      <c r="B139" s="273"/>
      <c r="C139" s="354"/>
      <c r="D139" s="358"/>
      <c r="E139" s="361"/>
      <c r="F139" s="991"/>
      <c r="G139" s="991"/>
      <c r="H139" s="991"/>
      <c r="I139" s="991"/>
      <c r="J139" s="991"/>
      <c r="K139" s="991"/>
      <c r="L139" s="991"/>
      <c r="M139" s="991"/>
      <c r="N139" s="992"/>
      <c r="P139" s="280"/>
    </row>
    <row r="140" spans="2:20" ht="50.1" customHeight="1" x14ac:dyDescent="0.2">
      <c r="B140" s="273"/>
      <c r="C140" s="354"/>
      <c r="D140" s="355"/>
      <c r="E140" s="355"/>
      <c r="F140" s="972"/>
      <c r="G140" s="973"/>
      <c r="H140" s="973"/>
      <c r="I140" s="973"/>
      <c r="J140" s="973"/>
      <c r="K140" s="973"/>
      <c r="L140" s="973"/>
      <c r="M140" s="973"/>
      <c r="N140" s="974"/>
    </row>
    <row r="141" spans="2:20" ht="5.0999999999999996" customHeight="1" x14ac:dyDescent="0.2">
      <c r="B141" s="273"/>
      <c r="C141" s="354"/>
      <c r="D141" s="355"/>
      <c r="E141" s="355"/>
      <c r="F141" s="355"/>
      <c r="G141" s="355"/>
      <c r="H141" s="355"/>
      <c r="I141" s="355"/>
      <c r="J141" s="355"/>
      <c r="K141" s="355"/>
      <c r="L141" s="355"/>
      <c r="M141" s="355"/>
      <c r="N141" s="356"/>
    </row>
    <row r="142" spans="2:20" ht="12.75" customHeight="1" x14ac:dyDescent="0.2">
      <c r="B142" s="273"/>
      <c r="C142" s="354"/>
      <c r="D142" s="355"/>
      <c r="E142" s="355"/>
      <c r="F142" s="1054" t="str">
        <f>Translations!$B$210</f>
        <v>Trimitere la fișierele externe, dacă este cazul</v>
      </c>
      <c r="G142" s="1054"/>
      <c r="H142" s="1054"/>
      <c r="I142" s="1054"/>
      <c r="J142" s="1054"/>
      <c r="K142" s="904"/>
      <c r="L142" s="904"/>
      <c r="M142" s="904"/>
      <c r="N142" s="904"/>
    </row>
    <row r="143" spans="2:20" ht="5.0999999999999996" customHeight="1" x14ac:dyDescent="0.2">
      <c r="B143" s="273"/>
      <c r="C143" s="354"/>
      <c r="D143" s="355"/>
      <c r="E143" s="355"/>
      <c r="F143" s="362"/>
      <c r="G143" s="362"/>
      <c r="H143" s="362"/>
      <c r="I143" s="362"/>
      <c r="J143" s="362"/>
      <c r="K143" s="362"/>
      <c r="L143" s="362"/>
      <c r="M143" s="362"/>
      <c r="N143" s="363"/>
    </row>
    <row r="144" spans="2:20" ht="12.75" customHeight="1" x14ac:dyDescent="0.2">
      <c r="B144" s="273"/>
      <c r="C144" s="354"/>
      <c r="D144" s="358" t="s">
        <v>119</v>
      </c>
      <c r="E144" s="995" t="str">
        <f>Translations!$B$337</f>
        <v>Sunt relevante și alte fluxuri de surse interne?</v>
      </c>
      <c r="F144" s="995"/>
      <c r="G144" s="995"/>
      <c r="H144" s="995"/>
      <c r="I144" s="995"/>
      <c r="J144" s="995"/>
      <c r="K144" s="995"/>
      <c r="L144" s="995"/>
      <c r="M144" s="996"/>
      <c r="N144" s="996"/>
      <c r="P144" s="280"/>
      <c r="T144" s="19"/>
    </row>
    <row r="145" spans="1:23" ht="12.75" customHeight="1" x14ac:dyDescent="0.2">
      <c r="B145" s="273"/>
      <c r="C145" s="354"/>
      <c r="D145" s="355"/>
      <c r="E145" s="1064" t="str">
        <f>Translations!$B$338</f>
        <v>În scopul specific al colectării de date din Măsurile Naționale de Implementare, această secțiune ar trebui să cuprindă toate datele furnizate în secțiunea F.(i) din Raportul privind colectarea datelor de referință.</v>
      </c>
      <c r="F145" s="1065"/>
      <c r="G145" s="1065"/>
      <c r="H145" s="1065"/>
      <c r="I145" s="1065"/>
      <c r="J145" s="1065"/>
      <c r="K145" s="1065"/>
      <c r="L145" s="1065"/>
      <c r="M145" s="1065"/>
      <c r="N145" s="1066"/>
    </row>
    <row r="146" spans="1:23" ht="12.75" customHeight="1" x14ac:dyDescent="0.2">
      <c r="B146" s="273"/>
      <c r="C146" s="354"/>
      <c r="D146" s="355"/>
      <c r="E146" s="997" t="str">
        <f>Translations!$B$339</f>
        <v>Dacă este relevant, vă rugăm să descrieți mai jos modul în care sunt monitorizate cantitățile corespunzătoare, dacă acestea nu au fost deja incluse în planul de monitorizare în temeiul Regulamentului privind monitorizarea și raportarea.</v>
      </c>
      <c r="F146" s="998"/>
      <c r="G146" s="998"/>
      <c r="H146" s="998"/>
      <c r="I146" s="998"/>
      <c r="J146" s="998"/>
      <c r="K146" s="998"/>
      <c r="L146" s="998"/>
      <c r="M146" s="998"/>
      <c r="N146" s="999"/>
    </row>
    <row r="147" spans="1:23" ht="12.75" customHeight="1" x14ac:dyDescent="0.2">
      <c r="B147" s="273"/>
      <c r="C147" s="354"/>
      <c r="D147" s="358"/>
      <c r="E147" s="997" t="str">
        <f>Translations!$B$250</f>
        <v>Vă rugăm să selectați mai jos:</v>
      </c>
      <c r="F147" s="998"/>
      <c r="G147" s="998"/>
      <c r="H147" s="998"/>
      <c r="I147" s="998"/>
      <c r="J147" s="998"/>
      <c r="K147" s="998"/>
      <c r="L147" s="998"/>
      <c r="M147" s="998"/>
      <c r="N147" s="999"/>
    </row>
    <row r="148" spans="1:23" ht="12.75" customHeight="1" x14ac:dyDescent="0.2">
      <c r="B148" s="273"/>
      <c r="C148" s="354"/>
      <c r="D148" s="358"/>
      <c r="E148" s="359" t="s">
        <v>263</v>
      </c>
      <c r="F148" s="997" t="str">
        <f>Translations!$B$340</f>
        <v>sursa de date utilizată pentru cuantificarea cantităților importate sau exportate în conformitate cu secțiunea 4.4 din anexa VII la FAR.</v>
      </c>
      <c r="G148" s="1000"/>
      <c r="H148" s="1000"/>
      <c r="I148" s="1000"/>
      <c r="J148" s="1000"/>
      <c r="K148" s="1000"/>
      <c r="L148" s="1000"/>
      <c r="M148" s="1000"/>
      <c r="N148" s="1001"/>
    </row>
    <row r="149" spans="1:23" ht="12.75" customHeight="1" x14ac:dyDescent="0.2">
      <c r="B149" s="273"/>
      <c r="C149" s="354"/>
      <c r="D149" s="358"/>
      <c r="E149" s="359" t="s">
        <v>263</v>
      </c>
      <c r="F149" s="997" t="str">
        <f>Translations!$B$341</f>
        <v>metoda utilizată pentru determinarea tuturor parametrilor de calcul în conformitate cu secțiunea 4.6 din anexa VII la FAR.</v>
      </c>
      <c r="G149" s="1000"/>
      <c r="H149" s="1000"/>
      <c r="I149" s="1000"/>
      <c r="J149" s="1000"/>
      <c r="K149" s="1000"/>
      <c r="L149" s="1000"/>
      <c r="M149" s="1000"/>
      <c r="N149" s="1001"/>
    </row>
    <row r="150" spans="1:23" ht="25.5" customHeight="1" thickBot="1" x14ac:dyDescent="0.25">
      <c r="B150" s="273"/>
      <c r="C150" s="354"/>
      <c r="D150" s="355"/>
      <c r="E150" s="355"/>
      <c r="F150" s="355"/>
      <c r="G150" s="355"/>
      <c r="H150" s="355"/>
      <c r="I150" s="1070" t="str">
        <f>Translations!$B$254</f>
        <v>Sursa de date</v>
      </c>
      <c r="J150" s="1070"/>
      <c r="K150" s="1070" t="str">
        <f>Translations!$B$255</f>
        <v>Altă sursă de date (dacă este cazul)</v>
      </c>
      <c r="L150" s="1070"/>
      <c r="M150" s="1070" t="str">
        <f>Translations!$B$255</f>
        <v>Altă sursă de date (dacă este cazul)</v>
      </c>
      <c r="N150" s="1070"/>
      <c r="P150" s="280"/>
      <c r="W150" s="274" t="s">
        <v>417</v>
      </c>
    </row>
    <row r="151" spans="1:23" ht="12.75" customHeight="1" x14ac:dyDescent="0.2">
      <c r="B151" s="273"/>
      <c r="C151" s="354"/>
      <c r="D151" s="358"/>
      <c r="E151" s="360" t="s">
        <v>864</v>
      </c>
      <c r="F151" s="1067" t="str">
        <f>Translations!$B$342</f>
        <v>Cantități importate sau exportate</v>
      </c>
      <c r="G151" s="1068"/>
      <c r="H151" s="1068"/>
      <c r="I151" s="1039"/>
      <c r="J151" s="1039"/>
      <c r="K151" s="966"/>
      <c r="L151" s="966"/>
      <c r="M151" s="966"/>
      <c r="N151" s="966"/>
      <c r="W151" s="281" t="b">
        <f>AND(M144&lt;&gt;"",M144=FALSE)</f>
        <v>0</v>
      </c>
    </row>
    <row r="152" spans="1:23" ht="12.75" customHeight="1" x14ac:dyDescent="0.2">
      <c r="B152" s="273"/>
      <c r="C152" s="354"/>
      <c r="D152" s="358"/>
      <c r="E152" s="360" t="s">
        <v>865</v>
      </c>
      <c r="F152" s="1067" t="str">
        <f>Translations!$B$256</f>
        <v>Valoare energetică</v>
      </c>
      <c r="G152" s="1068"/>
      <c r="H152" s="1068"/>
      <c r="I152" s="1039"/>
      <c r="J152" s="1039"/>
      <c r="K152" s="966"/>
      <c r="L152" s="966"/>
      <c r="M152" s="966"/>
      <c r="N152" s="966"/>
      <c r="W152" s="303" t="b">
        <f>W151</f>
        <v>0</v>
      </c>
    </row>
    <row r="153" spans="1:23" ht="12.75" customHeight="1" x14ac:dyDescent="0.2">
      <c r="B153" s="273"/>
      <c r="C153" s="354"/>
      <c r="D153" s="358"/>
      <c r="E153" s="360" t="s">
        <v>866</v>
      </c>
      <c r="F153" s="1069" t="str">
        <f>Translations!$B$343</f>
        <v>Factor de emisie sau conținut de carbon</v>
      </c>
      <c r="G153" s="1069"/>
      <c r="H153" s="1067"/>
      <c r="I153" s="942"/>
      <c r="J153" s="959"/>
      <c r="K153" s="944"/>
      <c r="L153" s="946"/>
      <c r="M153" s="944"/>
      <c r="N153" s="946"/>
      <c r="W153" s="303" t="b">
        <f>W152</f>
        <v>0</v>
      </c>
    </row>
    <row r="154" spans="1:23" ht="12.75" customHeight="1" x14ac:dyDescent="0.2">
      <c r="B154" s="273"/>
      <c r="C154" s="354"/>
      <c r="D154" s="358"/>
      <c r="E154" s="360" t="s">
        <v>867</v>
      </c>
      <c r="F154" s="1069" t="str">
        <f>Translations!$B$344</f>
        <v>Conținut de biomasă</v>
      </c>
      <c r="G154" s="1069"/>
      <c r="H154" s="1067"/>
      <c r="I154" s="942"/>
      <c r="J154" s="959"/>
      <c r="K154" s="944"/>
      <c r="L154" s="946"/>
      <c r="M154" s="944"/>
      <c r="N154" s="946"/>
      <c r="W154" s="303" t="b">
        <f>W153</f>
        <v>0</v>
      </c>
    </row>
    <row r="155" spans="1:23" ht="5.0999999999999996" customHeight="1" x14ac:dyDescent="0.2">
      <c r="B155" s="273"/>
      <c r="C155" s="354"/>
      <c r="D155" s="358"/>
      <c r="E155" s="355"/>
      <c r="F155" s="355"/>
      <c r="G155" s="355"/>
      <c r="H155" s="355"/>
      <c r="I155" s="355"/>
      <c r="J155" s="355"/>
      <c r="K155" s="355"/>
      <c r="L155" s="355"/>
      <c r="M155" s="355"/>
      <c r="N155" s="356"/>
      <c r="P155" s="280"/>
      <c r="W155" s="283"/>
    </row>
    <row r="156" spans="1:23" ht="12.75" customHeight="1" x14ac:dyDescent="0.2">
      <c r="B156" s="273"/>
      <c r="C156" s="354"/>
      <c r="D156" s="358"/>
      <c r="E156" s="360" t="s">
        <v>868</v>
      </c>
      <c r="F156" s="1073" t="str">
        <f>Translations!$B$257</f>
        <v>Descrierea metodologiei aplicate</v>
      </c>
      <c r="G156" s="1073"/>
      <c r="H156" s="1073"/>
      <c r="I156" s="1073"/>
      <c r="J156" s="1073"/>
      <c r="K156" s="1073"/>
      <c r="L156" s="1073"/>
      <c r="M156" s="1073"/>
      <c r="N156" s="1074"/>
      <c r="P156" s="280"/>
      <c r="W156" s="283"/>
    </row>
    <row r="157" spans="1:23" ht="5.0999999999999996" customHeight="1" x14ac:dyDescent="0.2">
      <c r="B157" s="273"/>
      <c r="C157" s="354"/>
      <c r="D157" s="355"/>
      <c r="E157" s="359"/>
      <c r="F157" s="572"/>
      <c r="G157" s="579"/>
      <c r="H157" s="579"/>
      <c r="I157" s="579"/>
      <c r="J157" s="579"/>
      <c r="K157" s="579"/>
      <c r="L157" s="579"/>
      <c r="M157" s="579"/>
      <c r="N157" s="580"/>
      <c r="W157" s="283"/>
    </row>
    <row r="158" spans="1:23" ht="12.75" customHeight="1" x14ac:dyDescent="0.2">
      <c r="B158" s="273"/>
      <c r="C158" s="354"/>
      <c r="D158" s="358"/>
      <c r="E158" s="360"/>
      <c r="F158" s="990" t="str">
        <f>IF(I30&lt;&gt;"",HYPERLINK("#" &amp; Q158,EUConst_MsgDescription),"")</f>
        <v/>
      </c>
      <c r="G158" s="969"/>
      <c r="H158" s="969"/>
      <c r="I158" s="969"/>
      <c r="J158" s="969"/>
      <c r="K158" s="969"/>
      <c r="L158" s="969"/>
      <c r="M158" s="969"/>
      <c r="N158" s="970"/>
      <c r="P158" s="24" t="s">
        <v>441</v>
      </c>
      <c r="Q158" s="414" t="str">
        <f>"#"&amp;ADDRESS(ROW($C$10),COLUMN($C$10))</f>
        <v>#$C$10</v>
      </c>
      <c r="W158" s="283"/>
    </row>
    <row r="159" spans="1:23" ht="5.0999999999999996" customHeight="1" x14ac:dyDescent="0.2">
      <c r="B159" s="273"/>
      <c r="C159" s="354"/>
      <c r="D159" s="358"/>
      <c r="E159" s="361"/>
      <c r="F159" s="991"/>
      <c r="G159" s="991"/>
      <c r="H159" s="991"/>
      <c r="I159" s="991"/>
      <c r="J159" s="991"/>
      <c r="K159" s="991"/>
      <c r="L159" s="991"/>
      <c r="M159" s="991"/>
      <c r="N159" s="992"/>
      <c r="P159" s="280"/>
      <c r="W159" s="283"/>
    </row>
    <row r="160" spans="1:23" s="278" customFormat="1" ht="50.1" customHeight="1" x14ac:dyDescent="0.2">
      <c r="A160" s="285"/>
      <c r="B160" s="12"/>
      <c r="C160" s="354"/>
      <c r="D160" s="361"/>
      <c r="E160" s="361"/>
      <c r="F160" s="932"/>
      <c r="G160" s="933"/>
      <c r="H160" s="933"/>
      <c r="I160" s="933"/>
      <c r="J160" s="933"/>
      <c r="K160" s="933"/>
      <c r="L160" s="933"/>
      <c r="M160" s="933"/>
      <c r="N160" s="934"/>
      <c r="O160" s="38"/>
      <c r="P160" s="284"/>
      <c r="Q160" s="285"/>
      <c r="R160" s="285"/>
      <c r="S160" s="274"/>
      <c r="T160" s="274"/>
      <c r="U160" s="285"/>
      <c r="V160" s="285"/>
      <c r="W160" s="286" t="b">
        <f>W154</f>
        <v>0</v>
      </c>
    </row>
    <row r="161" spans="2:23" ht="5.0999999999999996" customHeight="1" x14ac:dyDescent="0.2">
      <c r="C161" s="354"/>
      <c r="D161" s="358"/>
      <c r="E161" s="355"/>
      <c r="F161" s="355"/>
      <c r="G161" s="355"/>
      <c r="H161" s="355"/>
      <c r="I161" s="355"/>
      <c r="J161" s="355"/>
      <c r="K161" s="355"/>
      <c r="L161" s="355"/>
      <c r="M161" s="355"/>
      <c r="N161" s="356"/>
      <c r="W161" s="283"/>
    </row>
    <row r="162" spans="2:23" ht="12.75" customHeight="1" thickBot="1" x14ac:dyDescent="0.25">
      <c r="C162" s="354"/>
      <c r="D162" s="358"/>
      <c r="E162" s="360"/>
      <c r="F162" s="1054" t="str">
        <f>Translations!$B$210</f>
        <v>Trimitere la fișierele externe, dacă este cazul</v>
      </c>
      <c r="G162" s="1054"/>
      <c r="H162" s="1054"/>
      <c r="I162" s="1054"/>
      <c r="J162" s="1054"/>
      <c r="K162" s="904"/>
      <c r="L162" s="904"/>
      <c r="M162" s="904"/>
      <c r="N162" s="904"/>
      <c r="W162" s="290" t="b">
        <f>W160</f>
        <v>0</v>
      </c>
    </row>
    <row r="163" spans="2:23" ht="5.0999999999999996" customHeight="1" x14ac:dyDescent="0.2">
      <c r="C163" s="354"/>
      <c r="D163" s="358"/>
      <c r="E163" s="355"/>
      <c r="F163" s="355"/>
      <c r="G163" s="355"/>
      <c r="H163" s="355"/>
      <c r="I163" s="355"/>
      <c r="J163" s="355"/>
      <c r="K163" s="355"/>
      <c r="L163" s="355"/>
      <c r="M163" s="355"/>
      <c r="N163" s="356"/>
      <c r="P163" s="280"/>
    </row>
    <row r="164" spans="2:23" ht="12.75" customHeight="1" x14ac:dyDescent="0.2">
      <c r="C164" s="354"/>
      <c r="D164" s="358" t="s">
        <v>120</v>
      </c>
      <c r="E164" s="995" t="str">
        <f>Translations!$B$345</f>
        <v>Este relevant CO2 transferat, importat sau exportat?</v>
      </c>
      <c r="F164" s="995"/>
      <c r="G164" s="995"/>
      <c r="H164" s="995"/>
      <c r="I164" s="995"/>
      <c r="J164" s="995"/>
      <c r="K164" s="995"/>
      <c r="L164" s="995"/>
      <c r="M164" s="996"/>
      <c r="N164" s="996"/>
      <c r="P164" s="280"/>
      <c r="T164" s="19"/>
    </row>
    <row r="165" spans="2:23" ht="12.75" customHeight="1" thickBot="1" x14ac:dyDescent="0.25">
      <c r="C165" s="354"/>
      <c r="D165" s="355"/>
      <c r="E165" s="1064" t="str">
        <f>Translations!$B$346</f>
        <v>În scopul specific al colectării datelor din Măsurile Naționale de Implementare, această secțiune ar trebui să cuprindă toate datele furnizate în secțiunea F.(j) din Raportul privind colectarea datelor de referință.</v>
      </c>
      <c r="F165" s="1065"/>
      <c r="G165" s="1065"/>
      <c r="H165" s="1065"/>
      <c r="I165" s="1065"/>
      <c r="J165" s="1065"/>
      <c r="K165" s="1065"/>
      <c r="L165" s="1065"/>
      <c r="M165" s="1065"/>
      <c r="N165" s="1066"/>
    </row>
    <row r="166" spans="2:23" ht="12.75" customHeight="1" thickBot="1" x14ac:dyDescent="0.25">
      <c r="C166" s="354"/>
      <c r="D166" s="355"/>
      <c r="E166" s="997" t="str">
        <f>Translations!$B$339</f>
        <v>Dacă este relevant, vă rugăm să descrieți mai jos modul în care sunt monitorizate cantitățile corespunzătoare, dacă acestea nu au fost deja incluse în planul de monitorizare în temeiul Regulamentului privind monitorizarea și raportarea.</v>
      </c>
      <c r="F166" s="998"/>
      <c r="G166" s="998"/>
      <c r="H166" s="998"/>
      <c r="I166" s="998"/>
      <c r="J166" s="998"/>
      <c r="K166" s="998"/>
      <c r="L166" s="998"/>
      <c r="M166" s="998"/>
      <c r="N166" s="999"/>
      <c r="W166" s="297" t="s">
        <v>417</v>
      </c>
    </row>
    <row r="167" spans="2:23" ht="25.5" customHeight="1" x14ac:dyDescent="0.2">
      <c r="C167" s="354"/>
      <c r="D167" s="355"/>
      <c r="E167" s="355"/>
      <c r="F167" s="972"/>
      <c r="G167" s="973"/>
      <c r="H167" s="973"/>
      <c r="I167" s="973"/>
      <c r="J167" s="973"/>
      <c r="K167" s="973"/>
      <c r="L167" s="973"/>
      <c r="M167" s="973"/>
      <c r="N167" s="974"/>
      <c r="W167" s="281" t="b">
        <f>AND(M164&lt;&gt;"",M164=FALSE)</f>
        <v>0</v>
      </c>
    </row>
    <row r="168" spans="2:23" ht="5.0999999999999996" customHeight="1" x14ac:dyDescent="0.2">
      <c r="C168" s="354"/>
      <c r="D168" s="355"/>
      <c r="E168" s="355"/>
      <c r="F168" s="355"/>
      <c r="G168" s="355"/>
      <c r="H168" s="355"/>
      <c r="I168" s="355"/>
      <c r="J168" s="355"/>
      <c r="K168" s="355"/>
      <c r="L168" s="355"/>
      <c r="M168" s="355"/>
      <c r="N168" s="356"/>
      <c r="W168" s="283"/>
    </row>
    <row r="169" spans="2:23" ht="12.75" customHeight="1" thickBot="1" x14ac:dyDescent="0.25">
      <c r="C169" s="354"/>
      <c r="D169" s="355"/>
      <c r="E169" s="355"/>
      <c r="F169" s="1054" t="str">
        <f>Translations!$B$210</f>
        <v>Trimitere la fișierele externe, dacă este cazul</v>
      </c>
      <c r="G169" s="1054"/>
      <c r="H169" s="1054"/>
      <c r="I169" s="1054"/>
      <c r="J169" s="1054"/>
      <c r="K169" s="904"/>
      <c r="L169" s="904"/>
      <c r="M169" s="904"/>
      <c r="N169" s="904"/>
      <c r="W169" s="305" t="b">
        <f>W167</f>
        <v>0</v>
      </c>
    </row>
    <row r="170" spans="2:23" ht="5.0999999999999996" customHeight="1" x14ac:dyDescent="0.2">
      <c r="C170" s="354"/>
      <c r="D170" s="358"/>
      <c r="E170" s="355"/>
      <c r="F170" s="355"/>
      <c r="G170" s="355"/>
      <c r="H170" s="355"/>
      <c r="I170" s="355"/>
      <c r="J170" s="355"/>
      <c r="K170" s="355"/>
      <c r="L170" s="355"/>
      <c r="M170" s="355"/>
      <c r="N170" s="356"/>
    </row>
    <row r="171" spans="2:23" ht="5.0999999999999996" customHeight="1" x14ac:dyDescent="0.2">
      <c r="C171" s="351"/>
      <c r="D171" s="364"/>
      <c r="E171" s="352"/>
      <c r="F171" s="352"/>
      <c r="G171" s="352"/>
      <c r="H171" s="352"/>
      <c r="I171" s="352"/>
      <c r="J171" s="352"/>
      <c r="K171" s="352"/>
      <c r="L171" s="352"/>
      <c r="M171" s="352"/>
      <c r="N171" s="353"/>
    </row>
    <row r="172" spans="2:23" ht="12.75" customHeight="1" x14ac:dyDescent="0.2">
      <c r="C172" s="354"/>
      <c r="D172" s="357" t="s">
        <v>117</v>
      </c>
      <c r="E172" s="1071" t="str">
        <f>Translations!$B$831</f>
        <v>Aportul de energie pentru această subinstalație și factorul de emisie relevant</v>
      </c>
      <c r="F172" s="1071"/>
      <c r="G172" s="1071"/>
      <c r="H172" s="1071"/>
      <c r="I172" s="1071"/>
      <c r="J172" s="1071"/>
      <c r="K172" s="1071"/>
      <c r="L172" s="1071"/>
      <c r="M172" s="1071"/>
      <c r="N172" s="1072"/>
    </row>
    <row r="173" spans="2:23" ht="12.75" customHeight="1" x14ac:dyDescent="0.2">
      <c r="C173" s="354"/>
      <c r="D173" s="355"/>
      <c r="E173" s="1064" t="str">
        <f>Translations!$B$348</f>
        <v>În scopul specific al colectării de date din Măsurile Naționale de Implementare, această secțiune ar trebui să cuprindă toate datele furnizate în secțiunea F.(h) din Raportul privind colectarea datelor de referință.</v>
      </c>
      <c r="F173" s="1065"/>
      <c r="G173" s="1065"/>
      <c r="H173" s="1065"/>
      <c r="I173" s="1065"/>
      <c r="J173" s="1065"/>
      <c r="K173" s="1065"/>
      <c r="L173" s="1065"/>
      <c r="M173" s="1065"/>
      <c r="N173" s="1066"/>
    </row>
    <row r="174" spans="2:23" ht="12.75" customHeight="1" x14ac:dyDescent="0.2">
      <c r="C174" s="354"/>
      <c r="D174" s="358" t="s">
        <v>118</v>
      </c>
      <c r="E174" s="995" t="str">
        <f>Translations!$B$249</f>
        <v>Informații privind metodologia aplicată</v>
      </c>
      <c r="F174" s="995"/>
      <c r="G174" s="995"/>
      <c r="H174" s="995"/>
      <c r="I174" s="995"/>
      <c r="J174" s="995"/>
      <c r="K174" s="995"/>
      <c r="L174" s="995"/>
      <c r="M174" s="995"/>
      <c r="N174" s="1063"/>
      <c r="P174" s="280"/>
    </row>
    <row r="175" spans="2:23" ht="12.75" customHeight="1" x14ac:dyDescent="0.2">
      <c r="C175" s="354"/>
      <c r="D175" s="358"/>
      <c r="E175" s="997" t="str">
        <f>Translations!$B$250</f>
        <v>Vă rugăm să selectați mai jos:</v>
      </c>
      <c r="F175" s="998"/>
      <c r="G175" s="998"/>
      <c r="H175" s="998"/>
      <c r="I175" s="998"/>
      <c r="J175" s="998"/>
      <c r="K175" s="998"/>
      <c r="L175" s="998"/>
      <c r="M175" s="998"/>
      <c r="N175" s="999"/>
    </row>
    <row r="176" spans="2:23" ht="12.75" customHeight="1" x14ac:dyDescent="0.2">
      <c r="B176" s="273"/>
      <c r="C176" s="354"/>
      <c r="D176" s="358"/>
      <c r="E176" s="359" t="s">
        <v>263</v>
      </c>
      <c r="F176" s="997" t="str">
        <f>Translations!$B$832</f>
        <v>sursa de date utilizată pentru cuantificarea aportului de combustibil și a aportului de materiale (căldură exotermă) în conformitate cu secțiunea 4.4 din anexa VII la FAR.</v>
      </c>
      <c r="G176" s="1000"/>
      <c r="H176" s="1000"/>
      <c r="I176" s="1000"/>
      <c r="J176" s="1000"/>
      <c r="K176" s="1000"/>
      <c r="L176" s="1000"/>
      <c r="M176" s="1000"/>
      <c r="N176" s="1001"/>
    </row>
    <row r="177" spans="2:17" ht="25.5" customHeight="1" x14ac:dyDescent="0.2">
      <c r="B177" s="273"/>
      <c r="C177" s="354"/>
      <c r="D177" s="358"/>
      <c r="E177" s="359"/>
      <c r="F177" s="997" t="str">
        <f>Translations!$B$350</f>
        <v>Termenul „combustibil” ar trebui înțeles ca fiind orice flux de sursă în conformitate cu Regulamentul privind monitorizarea și raportarea care este combustibil și pentru care poate fi determinată puterea calorifică netă.</v>
      </c>
      <c r="G177" s="1000"/>
      <c r="H177" s="1000"/>
      <c r="I177" s="1000"/>
      <c r="J177" s="1000"/>
      <c r="K177" s="1000"/>
      <c r="L177" s="1000"/>
      <c r="M177" s="1000"/>
      <c r="N177" s="1001"/>
    </row>
    <row r="178" spans="2:17" ht="12.75" customHeight="1" x14ac:dyDescent="0.2">
      <c r="B178" s="273"/>
      <c r="C178" s="354"/>
      <c r="D178" s="358"/>
      <c r="E178" s="359" t="s">
        <v>263</v>
      </c>
      <c r="F178" s="997" t="str">
        <f>Translations!$B$351</f>
        <v>metoda utilizată pentru determinarea factorului de emisie ponderat în conformitate cu secțiunea 4.6 din anexa VII la FAR.</v>
      </c>
      <c r="G178" s="1000"/>
      <c r="H178" s="1000"/>
      <c r="I178" s="1000"/>
      <c r="J178" s="1000"/>
      <c r="K178" s="1000"/>
      <c r="L178" s="1000"/>
      <c r="M178" s="1000"/>
      <c r="N178" s="1001"/>
    </row>
    <row r="179" spans="2:17" ht="12.75" customHeight="1" x14ac:dyDescent="0.2">
      <c r="B179" s="273"/>
      <c r="C179" s="354"/>
      <c r="D179" s="358"/>
      <c r="E179" s="359" t="s">
        <v>263</v>
      </c>
      <c r="F179" s="997" t="str">
        <f>Translations!$B$351</f>
        <v>metoda utilizată pentru determinarea factorului de emisie ponderat în conformitate cu secțiunea 4.6 din anexa VII la FAR.</v>
      </c>
      <c r="G179" s="1000"/>
      <c r="H179" s="1000"/>
      <c r="I179" s="1000"/>
      <c r="J179" s="1000"/>
      <c r="K179" s="1000"/>
      <c r="L179" s="1000"/>
      <c r="M179" s="1000"/>
      <c r="N179" s="1001"/>
    </row>
    <row r="180" spans="2:17" ht="25.5" customHeight="1" x14ac:dyDescent="0.2">
      <c r="B180" s="273"/>
      <c r="C180" s="354"/>
      <c r="D180" s="358"/>
      <c r="E180" s="359"/>
      <c r="F180" s="997" t="str">
        <f>Translations!$B$352</f>
        <v>Factorul de emisie ponderat corespunde emisiilor cumulate ale combustibililor, inclusiv ale celor utilizați pentru a produce energie termică măsurabilă, împărțite la conținutul total de energie. Factorul de emisie ponderat ar trebui să includă, de asemenea, emisiile provenite din epurarea corespunzătoare a gazelor de ardere, dacă este cazul.</v>
      </c>
      <c r="G180" s="1000"/>
      <c r="H180" s="1000"/>
      <c r="I180" s="1000"/>
      <c r="J180" s="1000"/>
      <c r="K180" s="1000"/>
      <c r="L180" s="1000"/>
      <c r="M180" s="1000"/>
      <c r="N180" s="1001"/>
    </row>
    <row r="181" spans="2:17" ht="25.5" customHeight="1" x14ac:dyDescent="0.2">
      <c r="B181" s="273"/>
      <c r="C181" s="354"/>
      <c r="D181" s="358"/>
      <c r="E181" s="359"/>
      <c r="F181" s="997"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G181" s="1000"/>
      <c r="H181" s="1000"/>
      <c r="I181" s="1000"/>
      <c r="J181" s="1000"/>
      <c r="K181" s="1000"/>
      <c r="L181" s="1000"/>
      <c r="M181" s="1000"/>
      <c r="N181" s="1001"/>
    </row>
    <row r="182" spans="2:17" ht="25.5" customHeight="1" x14ac:dyDescent="0.2">
      <c r="B182" s="273"/>
      <c r="C182" s="354"/>
      <c r="D182" s="355"/>
      <c r="E182" s="355"/>
      <c r="F182" s="372"/>
      <c r="G182" s="355"/>
      <c r="H182" s="355"/>
      <c r="I182" s="1070" t="str">
        <f>Translations!$B$254</f>
        <v>Sursa de date</v>
      </c>
      <c r="J182" s="1070"/>
      <c r="K182" s="1070" t="str">
        <f>Translations!$B$255</f>
        <v>Altă sursă de date (dacă este cazul)</v>
      </c>
      <c r="L182" s="1070"/>
      <c r="M182" s="1070" t="str">
        <f>Translations!$B$255</f>
        <v>Altă sursă de date (dacă este cazul)</v>
      </c>
      <c r="N182" s="1070"/>
    </row>
    <row r="183" spans="2:17" ht="12.75" customHeight="1" x14ac:dyDescent="0.2">
      <c r="B183" s="273"/>
      <c r="C183" s="354"/>
      <c r="D183" s="358"/>
      <c r="E183" s="360" t="s">
        <v>864</v>
      </c>
      <c r="F183" s="1069" t="str">
        <f>Translations!$B$833</f>
        <v>Aportul de combustibil și de materiale</v>
      </c>
      <c r="G183" s="1069"/>
      <c r="H183" s="1067"/>
      <c r="I183" s="942"/>
      <c r="J183" s="943"/>
      <c r="K183" s="944"/>
      <c r="L183" s="945"/>
      <c r="M183" s="944"/>
      <c r="N183" s="946"/>
    </row>
    <row r="184" spans="2:17" ht="12.75" customHeight="1" x14ac:dyDescent="0.2">
      <c r="B184" s="273"/>
      <c r="C184" s="354"/>
      <c r="D184" s="358"/>
      <c r="E184" s="360" t="s">
        <v>865</v>
      </c>
      <c r="F184" s="1069" t="str">
        <f>Translations!$B$826</f>
        <v>Consumul de energie electrică pentru producerea de energie termică</v>
      </c>
      <c r="G184" s="1069"/>
      <c r="H184" s="1067"/>
      <c r="I184" s="1039"/>
      <c r="J184" s="1039"/>
      <c r="K184" s="966"/>
      <c r="L184" s="966"/>
      <c r="M184" s="966"/>
      <c r="N184" s="966"/>
    </row>
    <row r="185" spans="2:17" ht="12.75" customHeight="1" x14ac:dyDescent="0.2">
      <c r="B185" s="273"/>
      <c r="C185" s="354"/>
      <c r="D185" s="358"/>
      <c r="E185" s="360" t="s">
        <v>866</v>
      </c>
      <c r="F185" s="1069" t="str">
        <f>Translations!$B$353</f>
        <v>Factorul de emisie ponderat</v>
      </c>
      <c r="G185" s="1069"/>
      <c r="H185" s="1067"/>
      <c r="I185" s="942"/>
      <c r="J185" s="943"/>
      <c r="K185" s="944"/>
      <c r="L185" s="945"/>
      <c r="M185" s="944"/>
      <c r="N185" s="946"/>
    </row>
    <row r="186" spans="2:17" ht="5.0999999999999996" customHeight="1" x14ac:dyDescent="0.2">
      <c r="B186" s="273"/>
      <c r="C186" s="354"/>
      <c r="D186" s="358"/>
      <c r="E186" s="355"/>
      <c r="F186" s="355"/>
      <c r="G186" s="355"/>
      <c r="H186" s="355"/>
      <c r="I186" s="355"/>
      <c r="J186" s="355"/>
      <c r="K186" s="355"/>
      <c r="L186" s="355"/>
      <c r="M186" s="355"/>
      <c r="N186" s="356"/>
    </row>
    <row r="187" spans="2:17" ht="12.75" customHeight="1" x14ac:dyDescent="0.2">
      <c r="B187" s="273"/>
      <c r="C187" s="354"/>
      <c r="D187" s="358"/>
      <c r="E187" s="360" t="s">
        <v>867</v>
      </c>
      <c r="F187" s="1073" t="str">
        <f>Translations!$B$257</f>
        <v>Descrierea metodologiei aplicate</v>
      </c>
      <c r="G187" s="1073"/>
      <c r="H187" s="1073"/>
      <c r="I187" s="1073"/>
      <c r="J187" s="1073"/>
      <c r="K187" s="1073"/>
      <c r="L187" s="1073"/>
      <c r="M187" s="1073"/>
      <c r="N187" s="1074"/>
    </row>
    <row r="188" spans="2:17" ht="5.0999999999999996" customHeight="1" x14ac:dyDescent="0.2">
      <c r="B188" s="273"/>
      <c r="C188" s="354"/>
      <c r="D188" s="355"/>
      <c r="E188" s="359"/>
      <c r="F188" s="369"/>
      <c r="G188" s="370"/>
      <c r="H188" s="370"/>
      <c r="I188" s="370"/>
      <c r="J188" s="370"/>
      <c r="K188" s="370"/>
      <c r="L188" s="370"/>
      <c r="M188" s="370"/>
      <c r="N188" s="371"/>
    </row>
    <row r="189" spans="2:17" ht="12.75" customHeight="1" x14ac:dyDescent="0.2">
      <c r="B189" s="273"/>
      <c r="C189" s="354"/>
      <c r="D189" s="358"/>
      <c r="E189" s="360"/>
      <c r="F189" s="990" t="str">
        <f>IF(I30&lt;&gt;"",HYPERLINK("#" &amp; Q189,EUConst_MsgDescription),"")</f>
        <v/>
      </c>
      <c r="G189" s="969"/>
      <c r="H189" s="969"/>
      <c r="I189" s="969"/>
      <c r="J189" s="969"/>
      <c r="K189" s="969"/>
      <c r="L189" s="969"/>
      <c r="M189" s="969"/>
      <c r="N189" s="970"/>
      <c r="P189" s="24" t="s">
        <v>441</v>
      </c>
      <c r="Q189" s="414" t="str">
        <f>"#"&amp;ADDRESS(ROW($C$10),COLUMN($C$10))</f>
        <v>#$C$10</v>
      </c>
    </row>
    <row r="190" spans="2:17" ht="5.0999999999999996" customHeight="1" x14ac:dyDescent="0.2">
      <c r="B190" s="273"/>
      <c r="C190" s="354"/>
      <c r="D190" s="358"/>
      <c r="E190" s="361"/>
      <c r="F190" s="991"/>
      <c r="G190" s="991"/>
      <c r="H190" s="991"/>
      <c r="I190" s="991"/>
      <c r="J190" s="991"/>
      <c r="K190" s="991"/>
      <c r="L190" s="991"/>
      <c r="M190" s="991"/>
      <c r="N190" s="992"/>
      <c r="P190" s="280"/>
    </row>
    <row r="191" spans="2:17" ht="50.1" customHeight="1" x14ac:dyDescent="0.2">
      <c r="B191" s="273"/>
      <c r="C191" s="354"/>
      <c r="D191" s="361"/>
      <c r="E191" s="361"/>
      <c r="F191" s="932"/>
      <c r="G191" s="933"/>
      <c r="H191" s="933"/>
      <c r="I191" s="933"/>
      <c r="J191" s="933"/>
      <c r="K191" s="933"/>
      <c r="L191" s="933"/>
      <c r="M191" s="933"/>
      <c r="N191" s="934"/>
    </row>
    <row r="192" spans="2:17" ht="5.0999999999999996" customHeight="1" thickBot="1" x14ac:dyDescent="0.25">
      <c r="B192" s="273"/>
      <c r="C192" s="354"/>
      <c r="D192" s="358"/>
      <c r="E192" s="355"/>
      <c r="F192" s="355"/>
      <c r="G192" s="355"/>
      <c r="H192" s="355"/>
      <c r="I192" s="355"/>
      <c r="J192" s="355"/>
      <c r="K192" s="355"/>
      <c r="L192" s="355"/>
      <c r="M192" s="355"/>
      <c r="N192" s="356"/>
    </row>
    <row r="193" spans="2:23" ht="12.75" customHeight="1" x14ac:dyDescent="0.2">
      <c r="B193" s="273"/>
      <c r="C193" s="354"/>
      <c r="D193" s="358"/>
      <c r="E193" s="360"/>
      <c r="F193" s="1054" t="str">
        <f>Translations!$B$210</f>
        <v>Trimitere la fișierele externe, dacă este cazul</v>
      </c>
      <c r="G193" s="1054"/>
      <c r="H193" s="1054"/>
      <c r="I193" s="1054"/>
      <c r="J193" s="1054"/>
      <c r="K193" s="904"/>
      <c r="L193" s="904"/>
      <c r="M193" s="904"/>
      <c r="N193" s="904"/>
      <c r="W193" s="297" t="s">
        <v>417</v>
      </c>
    </row>
    <row r="194" spans="2:23" ht="5.0999999999999996" customHeight="1" x14ac:dyDescent="0.2">
      <c r="B194" s="273"/>
      <c r="C194" s="354"/>
      <c r="D194" s="358"/>
      <c r="E194" s="355"/>
      <c r="F194" s="355"/>
      <c r="G194" s="355"/>
      <c r="H194" s="355"/>
      <c r="I194" s="355"/>
      <c r="J194" s="355"/>
      <c r="K194" s="355"/>
      <c r="L194" s="355"/>
      <c r="M194" s="355"/>
      <c r="N194" s="356"/>
      <c r="P194" s="280"/>
      <c r="W194" s="283"/>
    </row>
    <row r="195" spans="2:23" ht="12.75" customHeight="1" x14ac:dyDescent="0.2">
      <c r="B195" s="273"/>
      <c r="C195" s="354"/>
      <c r="D195" s="358" t="s">
        <v>119</v>
      </c>
      <c r="E195" s="1075" t="str">
        <f>Translations!$B$258</f>
        <v>A fost respectată ordinea ierarhică?</v>
      </c>
      <c r="F195" s="1075"/>
      <c r="G195" s="1075"/>
      <c r="H195" s="1076"/>
      <c r="I195" s="291"/>
      <c r="J195" s="366" t="str">
        <f>Translations!$B$259</f>
        <v xml:space="preserve"> Dacă nu, de ce?</v>
      </c>
      <c r="K195" s="942"/>
      <c r="L195" s="943"/>
      <c r="M195" s="943"/>
      <c r="N195" s="959"/>
      <c r="P195" s="280"/>
      <c r="W195" s="289" t="b">
        <f>AND(I195&lt;&gt;"",I195=TRUE)</f>
        <v>0</v>
      </c>
    </row>
    <row r="196" spans="2:23" ht="25.5" customHeight="1" x14ac:dyDescent="0.2">
      <c r="B196" s="273"/>
      <c r="C196" s="354"/>
      <c r="D196" s="355"/>
      <c r="E196" s="997" t="str">
        <f>Translations!$B$323</f>
        <v>Prin selectarea opțiunii „ADEVĂRAT” se înțelege că a fost utilizată sursa de date cu cel mai înalt nivel în ierarhia stabilită în secțiunea 4 din anexa VII la FAR. În caz contrar, vă rugăm să selectați „FALS”, să alegeți motivul din lista verticală și să oferiți mai jos detalii suplimentare. Motivele abaterii pot fi următoarele:</v>
      </c>
      <c r="F196" s="998"/>
      <c r="G196" s="998"/>
      <c r="H196" s="998"/>
      <c r="I196" s="998"/>
      <c r="J196" s="998"/>
      <c r="K196" s="998"/>
      <c r="L196" s="998"/>
      <c r="M196" s="998"/>
      <c r="N196" s="999"/>
      <c r="W196" s="299"/>
    </row>
    <row r="197" spans="2:23" ht="12.75" customHeight="1" x14ac:dyDescent="0.2">
      <c r="B197" s="273"/>
      <c r="C197" s="354"/>
      <c r="D197" s="358"/>
      <c r="E197" s="359" t="s">
        <v>263</v>
      </c>
      <c r="F197" s="997" t="str">
        <f>Translations!$B$261</f>
        <v>Evaluarea incertitudinii: alte surse de date duc la o incertitudine mai scăzută în conformitate cu evaluarea simplificată a incertitudinii în temeiul articolului 7 alineatul (2) din FAR.</v>
      </c>
      <c r="G197" s="1000"/>
      <c r="H197" s="1000"/>
      <c r="I197" s="1000"/>
      <c r="J197" s="1000"/>
      <c r="K197" s="1000"/>
      <c r="L197" s="1000"/>
      <c r="M197" s="1000"/>
      <c r="N197" s="1001"/>
      <c r="W197" s="283"/>
    </row>
    <row r="198" spans="2:23" ht="12.75" customHeight="1" x14ac:dyDescent="0.2">
      <c r="B198" s="273"/>
      <c r="C198" s="354"/>
      <c r="D198" s="358"/>
      <c r="E198" s="359" t="s">
        <v>263</v>
      </c>
      <c r="F198" s="997" t="str">
        <f>Translations!$B$262</f>
        <v>Nefezabilitate tehnică: utilizarea unor surse de date mai bune nu este posibilă din punct de vedere tehnic.</v>
      </c>
      <c r="G198" s="1000"/>
      <c r="H198" s="1000"/>
      <c r="I198" s="1000"/>
      <c r="J198" s="1000"/>
      <c r="K198" s="1000"/>
      <c r="L198" s="1000"/>
      <c r="M198" s="1000"/>
      <c r="N198" s="1001"/>
      <c r="W198" s="283"/>
    </row>
    <row r="199" spans="2:23" ht="12.75" customHeight="1" x14ac:dyDescent="0.2">
      <c r="B199" s="273"/>
      <c r="C199" s="354"/>
      <c r="D199" s="358"/>
      <c r="E199" s="359" t="s">
        <v>263</v>
      </c>
      <c r="F199" s="997" t="str">
        <f>Translations!$B$263</f>
        <v>Costuri nerezonabile: utilizarea unor surse de date mai bune ar conduce la costuri nerezonabile.</v>
      </c>
      <c r="G199" s="1000"/>
      <c r="H199" s="1000"/>
      <c r="I199" s="1000"/>
      <c r="J199" s="1000"/>
      <c r="K199" s="1000"/>
      <c r="L199" s="1000"/>
      <c r="M199" s="1000"/>
      <c r="N199" s="1001"/>
      <c r="W199" s="283"/>
    </row>
    <row r="200" spans="2:23" ht="5.0999999999999996" customHeight="1" x14ac:dyDescent="0.2">
      <c r="B200" s="273"/>
      <c r="C200" s="354"/>
      <c r="D200" s="355"/>
      <c r="E200" s="576"/>
      <c r="F200" s="576"/>
      <c r="G200" s="576"/>
      <c r="H200" s="576"/>
      <c r="I200" s="576"/>
      <c r="J200" s="576"/>
      <c r="K200" s="576"/>
      <c r="L200" s="576"/>
      <c r="M200" s="576"/>
      <c r="N200" s="577"/>
      <c r="P200" s="280"/>
      <c r="V200" s="285"/>
      <c r="W200" s="283"/>
    </row>
    <row r="201" spans="2:23" ht="12.75" customHeight="1" x14ac:dyDescent="0.2">
      <c r="B201" s="273"/>
      <c r="C201" s="354"/>
      <c r="D201" s="367"/>
      <c r="E201" s="367"/>
      <c r="F201" s="1073" t="str">
        <f>Translations!$B$264</f>
        <v>Detalii suplimentare privind orice abatere de la ierarhie</v>
      </c>
      <c r="G201" s="1073"/>
      <c r="H201" s="1073"/>
      <c r="I201" s="1073"/>
      <c r="J201" s="1073"/>
      <c r="K201" s="1073"/>
      <c r="L201" s="1073"/>
      <c r="M201" s="1073"/>
      <c r="N201" s="1074"/>
      <c r="P201" s="280"/>
      <c r="V201" s="285"/>
      <c r="W201" s="283"/>
    </row>
    <row r="202" spans="2:23" ht="25.5" customHeight="1" thickBot="1" x14ac:dyDescent="0.25">
      <c r="B202" s="273"/>
      <c r="C202" s="354"/>
      <c r="D202" s="367"/>
      <c r="E202" s="367"/>
      <c r="F202" s="932"/>
      <c r="G202" s="933"/>
      <c r="H202" s="933"/>
      <c r="I202" s="933"/>
      <c r="J202" s="933"/>
      <c r="K202" s="933"/>
      <c r="L202" s="933"/>
      <c r="M202" s="933"/>
      <c r="N202" s="934"/>
      <c r="P202" s="280"/>
      <c r="V202" s="285"/>
      <c r="W202" s="300" t="b">
        <f>W195</f>
        <v>0</v>
      </c>
    </row>
    <row r="203" spans="2:23" ht="5.0999999999999996" customHeight="1" x14ac:dyDescent="0.2">
      <c r="B203" s="273"/>
      <c r="C203" s="354"/>
      <c r="D203" s="358"/>
      <c r="E203" s="355"/>
      <c r="F203" s="355"/>
      <c r="G203" s="355"/>
      <c r="H203" s="355"/>
      <c r="I203" s="355"/>
      <c r="J203" s="355"/>
      <c r="K203" s="355"/>
      <c r="L203" s="355"/>
      <c r="M203" s="355"/>
      <c r="N203" s="356"/>
      <c r="W203" s="285"/>
    </row>
    <row r="204" spans="2:23" ht="5.0999999999999996" customHeight="1" x14ac:dyDescent="0.2">
      <c r="B204" s="273"/>
      <c r="C204" s="351"/>
      <c r="D204" s="364"/>
      <c r="E204" s="352"/>
      <c r="F204" s="352"/>
      <c r="G204" s="352"/>
      <c r="H204" s="352"/>
      <c r="I204" s="352"/>
      <c r="J204" s="352"/>
      <c r="K204" s="352"/>
      <c r="L204" s="352"/>
      <c r="M204" s="352"/>
      <c r="N204" s="353"/>
    </row>
    <row r="205" spans="2:23" ht="12.75" customHeight="1" x14ac:dyDescent="0.2">
      <c r="B205" s="273"/>
      <c r="C205" s="354"/>
      <c r="D205" s="357" t="s">
        <v>943</v>
      </c>
      <c r="E205" s="1071" t="str">
        <f>Translations!$B$354</f>
        <v>Importul și exportul de energie termică măsurabilă către și de la această subinstalație</v>
      </c>
      <c r="F205" s="1071"/>
      <c r="G205" s="1071"/>
      <c r="H205" s="1071"/>
      <c r="I205" s="1071"/>
      <c r="J205" s="1071"/>
      <c r="K205" s="1071"/>
      <c r="L205" s="1071"/>
      <c r="M205" s="1071"/>
      <c r="N205" s="1072"/>
      <c r="P205" s="280"/>
      <c r="S205" s="285"/>
      <c r="T205" s="285"/>
    </row>
    <row r="206" spans="2:23" ht="12.75" customHeight="1" x14ac:dyDescent="0.2">
      <c r="B206" s="273"/>
      <c r="C206" s="354"/>
      <c r="D206" s="355"/>
      <c r="E206" s="1064" t="str">
        <f>Translations!$B$355</f>
        <v>În scopul specific al colectării datelor din Măsurile Naționale de Implementare, această secțiune ar trebui să cuprindă toate datele furnizate în secțiunea F.(k) din Raportul privind colectarea datelor de referință.</v>
      </c>
      <c r="F206" s="1065"/>
      <c r="G206" s="1065"/>
      <c r="H206" s="1065"/>
      <c r="I206" s="1065"/>
      <c r="J206" s="1065"/>
      <c r="K206" s="1065"/>
      <c r="L206" s="1065"/>
      <c r="M206" s="1065"/>
      <c r="N206" s="1066"/>
      <c r="P206" s="280"/>
    </row>
    <row r="207" spans="2:23" ht="12.75" customHeight="1" x14ac:dyDescent="0.2">
      <c r="B207" s="273"/>
      <c r="C207" s="354"/>
      <c r="D207" s="355"/>
      <c r="E207" s="997" t="str">
        <f>Translations!$B$356</f>
        <v>Emisiile care pot fi atribuite vor lua în considerare importul sau exportul de energie termică măsurabilă în conformitate cu secțiunile 10.1.2 și 10.1.3 din anexa VII la FAR.</v>
      </c>
      <c r="F207" s="998"/>
      <c r="G207" s="998"/>
      <c r="H207" s="998"/>
      <c r="I207" s="998"/>
      <c r="J207" s="998"/>
      <c r="K207" s="998"/>
      <c r="L207" s="998"/>
      <c r="M207" s="998"/>
      <c r="N207" s="999"/>
      <c r="P207" s="280"/>
    </row>
    <row r="208" spans="2:23" ht="12.75" customHeight="1" x14ac:dyDescent="0.2">
      <c r="B208" s="273"/>
      <c r="C208" s="354"/>
      <c r="D208" s="358" t="s">
        <v>118</v>
      </c>
      <c r="E208" s="995" t="str">
        <f>Translations!$B$357</f>
        <v>Sunt relevante fluxurile de energie termică măsurabilă pentru această subinstalație?</v>
      </c>
      <c r="F208" s="995"/>
      <c r="G208" s="995"/>
      <c r="H208" s="995"/>
      <c r="I208" s="995"/>
      <c r="J208" s="995"/>
      <c r="K208" s="995"/>
      <c r="L208" s="995"/>
      <c r="M208" s="996"/>
      <c r="N208" s="996"/>
      <c r="P208" s="280"/>
    </row>
    <row r="209" spans="2:23" ht="12.75" customHeight="1" x14ac:dyDescent="0.2">
      <c r="B209" s="273"/>
      <c r="C209" s="354"/>
      <c r="D209" s="358"/>
      <c r="E209" s="355"/>
      <c r="F209" s="355"/>
      <c r="G209" s="355"/>
      <c r="H209" s="355"/>
      <c r="I209" s="355"/>
      <c r="J209" s="976" t="str">
        <f>IF(I30="","",IF(AND(M208&lt;&gt;"",M208=FALSE),HYPERLINK(Q209,EUconst_MsgGoOn),""))</f>
        <v/>
      </c>
      <c r="K209" s="977"/>
      <c r="L209" s="977"/>
      <c r="M209" s="977"/>
      <c r="N209" s="978"/>
      <c r="P209" s="24" t="s">
        <v>441</v>
      </c>
      <c r="Q209" s="414" t="str">
        <f>"#"&amp;ADDRESS(ROW(D259),COLUMN(D259))</f>
        <v>#$D$259</v>
      </c>
    </row>
    <row r="210" spans="2:23" ht="5.0999999999999996" customHeight="1" x14ac:dyDescent="0.2">
      <c r="B210" s="273"/>
      <c r="C210" s="354"/>
      <c r="D210" s="358"/>
      <c r="E210" s="358"/>
      <c r="F210" s="358"/>
      <c r="G210" s="358"/>
      <c r="H210" s="358"/>
      <c r="I210" s="358"/>
      <c r="J210" s="358"/>
      <c r="K210" s="358"/>
      <c r="L210" s="358"/>
      <c r="M210" s="358"/>
      <c r="N210" s="365"/>
      <c r="P210" s="24"/>
    </row>
    <row r="211" spans="2:23" ht="12.75" customHeight="1" x14ac:dyDescent="0.2">
      <c r="B211" s="273"/>
      <c r="C211" s="354"/>
      <c r="D211" s="358" t="s">
        <v>119</v>
      </c>
      <c r="E211" s="995" t="str">
        <f>Translations!$B$249</f>
        <v>Informații privind metodologia aplicată</v>
      </c>
      <c r="F211" s="995"/>
      <c r="G211" s="995"/>
      <c r="H211" s="995"/>
      <c r="I211" s="995"/>
      <c r="J211" s="995"/>
      <c r="K211" s="995"/>
      <c r="L211" s="995"/>
      <c r="M211" s="995"/>
      <c r="N211" s="1063"/>
      <c r="P211" s="280"/>
    </row>
    <row r="212" spans="2:23" ht="12.75" customHeight="1" x14ac:dyDescent="0.2">
      <c r="B212" s="273"/>
      <c r="C212" s="354"/>
      <c r="D212" s="358"/>
      <c r="E212" s="997" t="str">
        <f>Translations!$B$250</f>
        <v>Vă rugăm să selectați mai jos:</v>
      </c>
      <c r="F212" s="998"/>
      <c r="G212" s="998"/>
      <c r="H212" s="998"/>
      <c r="I212" s="998"/>
      <c r="J212" s="998"/>
      <c r="K212" s="998"/>
      <c r="L212" s="998"/>
      <c r="M212" s="998"/>
      <c r="N212" s="999"/>
    </row>
    <row r="213" spans="2:23" ht="12.75" customHeight="1" x14ac:dyDescent="0.2">
      <c r="B213" s="273"/>
      <c r="C213" s="354"/>
      <c r="D213" s="358"/>
      <c r="E213" s="359" t="s">
        <v>263</v>
      </c>
      <c r="F213" s="997" t="str">
        <f>Translations!$B$270</f>
        <v>sursa de date utilizată pentru fluxurile de energie în conformitate cu secțiunea 4.5 din anexa VII la FAR.</v>
      </c>
      <c r="G213" s="1000"/>
      <c r="H213" s="1000"/>
      <c r="I213" s="1000"/>
      <c r="J213" s="1000"/>
      <c r="K213" s="1000"/>
      <c r="L213" s="1000"/>
      <c r="M213" s="1000"/>
      <c r="N213" s="1001"/>
    </row>
    <row r="214" spans="2:23" ht="12.75" customHeight="1" x14ac:dyDescent="0.2">
      <c r="B214" s="273"/>
      <c r="C214" s="354"/>
      <c r="D214" s="358"/>
      <c r="E214" s="359" t="s">
        <v>263</v>
      </c>
      <c r="F214" s="997" t="str">
        <f>Translations!$B$358</f>
        <v>metoda utilizată pentru determinarea cantităților anuale în conformitate cu secțiunea 7.2 din anexa VII la FAR.</v>
      </c>
      <c r="G214" s="1000"/>
      <c r="H214" s="1000"/>
      <c r="I214" s="1000"/>
      <c r="J214" s="1000"/>
      <c r="K214" s="1000"/>
      <c r="L214" s="1000"/>
      <c r="M214" s="1000"/>
      <c r="N214" s="1001"/>
    </row>
    <row r="215" spans="2:23" ht="25.5" customHeight="1" x14ac:dyDescent="0.2">
      <c r="B215" s="273"/>
      <c r="C215" s="354"/>
      <c r="D215" s="358"/>
      <c r="E215" s="359"/>
      <c r="F215" s="997"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G215" s="1000"/>
      <c r="H215" s="1000"/>
      <c r="I215" s="1000"/>
      <c r="J215" s="1000"/>
      <c r="K215" s="1000"/>
      <c r="L215" s="1000"/>
      <c r="M215" s="1000"/>
      <c r="N215" s="1001"/>
    </row>
    <row r="216" spans="2:23" ht="25.5" customHeight="1" thickBot="1" x14ac:dyDescent="0.25">
      <c r="B216" s="273"/>
      <c r="C216" s="354"/>
      <c r="D216" s="355"/>
      <c r="E216" s="355"/>
      <c r="F216" s="355"/>
      <c r="G216" s="355"/>
      <c r="H216" s="355"/>
      <c r="I216" s="1070" t="str">
        <f>Translations!$B$254</f>
        <v>Sursa de date</v>
      </c>
      <c r="J216" s="1070"/>
      <c r="K216" s="1070" t="str">
        <f>Translations!$B$255</f>
        <v>Altă sursă de date (dacă este cazul)</v>
      </c>
      <c r="L216" s="1070"/>
      <c r="M216" s="1070" t="str">
        <f>Translations!$B$255</f>
        <v>Altă sursă de date (dacă este cazul)</v>
      </c>
      <c r="N216" s="1070"/>
      <c r="P216" s="280"/>
      <c r="W216" s="274" t="s">
        <v>417</v>
      </c>
    </row>
    <row r="217" spans="2:23" ht="12.75" customHeight="1" x14ac:dyDescent="0.2">
      <c r="B217" s="273"/>
      <c r="C217" s="354"/>
      <c r="D217" s="358"/>
      <c r="E217" s="360" t="s">
        <v>864</v>
      </c>
      <c r="F217" s="1077" t="str">
        <f>Translations!$B$359</f>
        <v>Energie termică măsurabilă importată</v>
      </c>
      <c r="G217" s="1077"/>
      <c r="H217" s="1078"/>
      <c r="I217" s="937"/>
      <c r="J217" s="938"/>
      <c r="K217" s="939"/>
      <c r="L217" s="940"/>
      <c r="M217" s="939"/>
      <c r="N217" s="941"/>
      <c r="W217" s="281" t="b">
        <f>AND(M208&lt;&gt;"",M208=FALSE)</f>
        <v>0</v>
      </c>
    </row>
    <row r="218" spans="2:23" ht="12.75" customHeight="1" x14ac:dyDescent="0.2">
      <c r="B218" s="273"/>
      <c r="C218" s="354"/>
      <c r="D218" s="358"/>
      <c r="E218" s="360" t="s">
        <v>865</v>
      </c>
      <c r="F218" s="1079" t="str">
        <f>Translations!$B$360</f>
        <v>Energie termică măsurabilă din pastă de celuloză</v>
      </c>
      <c r="G218" s="1079"/>
      <c r="H218" s="1080"/>
      <c r="I218" s="1081"/>
      <c r="J218" s="1082"/>
      <c r="K218" s="993"/>
      <c r="L218" s="1083"/>
      <c r="M218" s="993"/>
      <c r="N218" s="994"/>
      <c r="W218" s="282" t="b">
        <f>W217</f>
        <v>0</v>
      </c>
    </row>
    <row r="219" spans="2:23" ht="12.75" customHeight="1" x14ac:dyDescent="0.2">
      <c r="B219" s="273"/>
      <c r="C219" s="354"/>
      <c r="D219" s="358"/>
      <c r="E219" s="360" t="s">
        <v>866</v>
      </c>
      <c r="F219" s="1079" t="str">
        <f>Translations!$B$361</f>
        <v>Energie termică măsurabilă din acid azotic</v>
      </c>
      <c r="G219" s="1079"/>
      <c r="H219" s="1080"/>
      <c r="I219" s="1081"/>
      <c r="J219" s="1082"/>
      <c r="K219" s="993"/>
      <c r="L219" s="1083"/>
      <c r="M219" s="993"/>
      <c r="N219" s="994"/>
      <c r="W219" s="282" t="b">
        <f>W218</f>
        <v>0</v>
      </c>
    </row>
    <row r="220" spans="2:23" ht="12.75" customHeight="1" x14ac:dyDescent="0.2">
      <c r="B220" s="273"/>
      <c r="C220" s="354"/>
      <c r="D220" s="358"/>
      <c r="E220" s="360" t="s">
        <v>867</v>
      </c>
      <c r="F220" s="1084" t="str">
        <f>Translations!$B$362</f>
        <v>Energie termică măsurabilă exportată</v>
      </c>
      <c r="G220" s="1084"/>
      <c r="H220" s="1085"/>
      <c r="I220" s="949"/>
      <c r="J220" s="986"/>
      <c r="K220" s="951"/>
      <c r="L220" s="987"/>
      <c r="M220" s="951"/>
      <c r="N220" s="952"/>
      <c r="W220" s="282" t="b">
        <f>W219</f>
        <v>0</v>
      </c>
    </row>
    <row r="221" spans="2:23" ht="12.75" customHeight="1" x14ac:dyDescent="0.2">
      <c r="B221" s="273"/>
      <c r="C221" s="354"/>
      <c r="D221" s="358"/>
      <c r="E221" s="360" t="s">
        <v>868</v>
      </c>
      <c r="F221" s="1069" t="str">
        <f>Translations!$B$274</f>
        <v>Fluxuri de energie termică măsurabilă netă</v>
      </c>
      <c r="G221" s="1069"/>
      <c r="H221" s="1067"/>
      <c r="I221" s="942"/>
      <c r="J221" s="943"/>
      <c r="K221" s="944"/>
      <c r="L221" s="945"/>
      <c r="M221" s="944"/>
      <c r="N221" s="946"/>
      <c r="W221" s="282" t="b">
        <f>W220</f>
        <v>0</v>
      </c>
    </row>
    <row r="222" spans="2:23" ht="5.0999999999999996" customHeight="1" x14ac:dyDescent="0.2">
      <c r="B222" s="273"/>
      <c r="C222" s="354"/>
      <c r="D222" s="358"/>
      <c r="E222" s="355"/>
      <c r="F222" s="355"/>
      <c r="G222" s="355"/>
      <c r="H222" s="355"/>
      <c r="I222" s="355"/>
      <c r="J222" s="355"/>
      <c r="K222" s="355"/>
      <c r="L222" s="355"/>
      <c r="M222" s="355"/>
      <c r="N222" s="356"/>
      <c r="P222" s="280"/>
      <c r="W222" s="283"/>
    </row>
    <row r="223" spans="2:23" ht="12.75" customHeight="1" x14ac:dyDescent="0.2">
      <c r="B223" s="273"/>
      <c r="C223" s="354"/>
      <c r="D223" s="358"/>
      <c r="E223" s="360" t="s">
        <v>868</v>
      </c>
      <c r="F223" s="1073" t="str">
        <f>Translations!$B$257</f>
        <v>Descrierea metodologiei aplicate</v>
      </c>
      <c r="G223" s="1073"/>
      <c r="H223" s="1073"/>
      <c r="I223" s="1073"/>
      <c r="J223" s="1073"/>
      <c r="K223" s="1073"/>
      <c r="L223" s="1073"/>
      <c r="M223" s="1073"/>
      <c r="N223" s="1074"/>
      <c r="P223" s="280"/>
      <c r="W223" s="283"/>
    </row>
    <row r="224" spans="2:23" ht="5.0999999999999996" customHeight="1" x14ac:dyDescent="0.2">
      <c r="B224" s="273"/>
      <c r="C224" s="354"/>
      <c r="D224" s="355"/>
      <c r="E224" s="359"/>
      <c r="F224" s="572"/>
      <c r="G224" s="579"/>
      <c r="H224" s="579"/>
      <c r="I224" s="579"/>
      <c r="J224" s="579"/>
      <c r="K224" s="579"/>
      <c r="L224" s="579"/>
      <c r="M224" s="579"/>
      <c r="N224" s="580"/>
      <c r="W224" s="283"/>
    </row>
    <row r="225" spans="1:23" ht="12.75" customHeight="1" x14ac:dyDescent="0.2">
      <c r="B225" s="273"/>
      <c r="C225" s="354"/>
      <c r="D225" s="358"/>
      <c r="E225" s="360"/>
      <c r="F225" s="990" t="str">
        <f>IF(I30&lt;&gt;"",HYPERLINK("#" &amp; Q225,EUConst_MsgDescription),"")</f>
        <v/>
      </c>
      <c r="G225" s="969"/>
      <c r="H225" s="969"/>
      <c r="I225" s="969"/>
      <c r="J225" s="969"/>
      <c r="K225" s="969"/>
      <c r="L225" s="969"/>
      <c r="M225" s="969"/>
      <c r="N225" s="970"/>
      <c r="P225" s="24" t="s">
        <v>441</v>
      </c>
      <c r="Q225" s="414" t="str">
        <f>"#"&amp;ADDRESS(ROW($C$10),COLUMN($C$10))</f>
        <v>#$C$10</v>
      </c>
      <c r="W225" s="283"/>
    </row>
    <row r="226" spans="1:23" ht="5.0999999999999996" customHeight="1" x14ac:dyDescent="0.2">
      <c r="C226" s="354"/>
      <c r="D226" s="358"/>
      <c r="E226" s="361"/>
      <c r="F226" s="991"/>
      <c r="G226" s="991"/>
      <c r="H226" s="991"/>
      <c r="I226" s="991"/>
      <c r="J226" s="991"/>
      <c r="K226" s="991"/>
      <c r="L226" s="991"/>
      <c r="M226" s="991"/>
      <c r="N226" s="992"/>
      <c r="P226" s="280"/>
      <c r="W226" s="283"/>
    </row>
    <row r="227" spans="1:23" s="278" customFormat="1" ht="50.1" customHeight="1" x14ac:dyDescent="0.2">
      <c r="A227" s="285"/>
      <c r="B227" s="12"/>
      <c r="C227" s="354"/>
      <c r="D227" s="361"/>
      <c r="E227" s="361"/>
      <c r="F227" s="932"/>
      <c r="G227" s="933"/>
      <c r="H227" s="933"/>
      <c r="I227" s="933"/>
      <c r="J227" s="933"/>
      <c r="K227" s="933"/>
      <c r="L227" s="933"/>
      <c r="M227" s="933"/>
      <c r="N227" s="934"/>
      <c r="O227" s="38"/>
      <c r="P227" s="284"/>
      <c r="Q227" s="285"/>
      <c r="R227" s="285"/>
      <c r="S227" s="274"/>
      <c r="T227" s="274"/>
      <c r="U227" s="285"/>
      <c r="V227" s="285"/>
      <c r="W227" s="286" t="b">
        <f>W221</f>
        <v>0</v>
      </c>
    </row>
    <row r="228" spans="1:23" ht="5.0999999999999996" customHeight="1" x14ac:dyDescent="0.2">
      <c r="C228" s="354"/>
      <c r="D228" s="358"/>
      <c r="E228" s="355"/>
      <c r="F228" s="355"/>
      <c r="G228" s="355"/>
      <c r="H228" s="355"/>
      <c r="I228" s="355"/>
      <c r="J228" s="355"/>
      <c r="K228" s="355"/>
      <c r="L228" s="355"/>
      <c r="M228" s="355"/>
      <c r="N228" s="356"/>
      <c r="W228" s="283"/>
    </row>
    <row r="229" spans="1:23" ht="12.75" customHeight="1" x14ac:dyDescent="0.2">
      <c r="C229" s="354"/>
      <c r="D229" s="358"/>
      <c r="E229" s="360"/>
      <c r="F229" s="1054" t="str">
        <f>Translations!$B$210</f>
        <v>Trimitere la fișierele externe, dacă este cazul</v>
      </c>
      <c r="G229" s="1054"/>
      <c r="H229" s="1054"/>
      <c r="I229" s="1054"/>
      <c r="J229" s="1054"/>
      <c r="K229" s="904"/>
      <c r="L229" s="904"/>
      <c r="M229" s="904"/>
      <c r="N229" s="904"/>
      <c r="W229" s="286" t="b">
        <f>W227</f>
        <v>0</v>
      </c>
    </row>
    <row r="230" spans="1:23" ht="5.0999999999999996" customHeight="1" x14ac:dyDescent="0.2">
      <c r="C230" s="354"/>
      <c r="D230" s="358"/>
      <c r="E230" s="355"/>
      <c r="F230" s="355"/>
      <c r="G230" s="355"/>
      <c r="H230" s="355"/>
      <c r="I230" s="355"/>
      <c r="J230" s="355"/>
      <c r="K230" s="355"/>
      <c r="L230" s="355"/>
      <c r="M230" s="355"/>
      <c r="N230" s="356"/>
      <c r="P230" s="280"/>
      <c r="V230" s="285"/>
      <c r="W230" s="283"/>
    </row>
    <row r="231" spans="1:23" ht="12.75" customHeight="1" x14ac:dyDescent="0.2">
      <c r="C231" s="354"/>
      <c r="D231" s="358" t="s">
        <v>120</v>
      </c>
      <c r="E231" s="1075" t="str">
        <f>Translations!$B$258</f>
        <v>A fost respectată ordinea ierarhică?</v>
      </c>
      <c r="F231" s="1075"/>
      <c r="G231" s="1075"/>
      <c r="H231" s="1076"/>
      <c r="I231" s="291"/>
      <c r="J231" s="366" t="str">
        <f>Translations!$B$259</f>
        <v xml:space="preserve"> Dacă nu, de ce?</v>
      </c>
      <c r="K231" s="942"/>
      <c r="L231" s="943"/>
      <c r="M231" s="943"/>
      <c r="N231" s="959"/>
      <c r="P231" s="280"/>
      <c r="V231" s="288" t="b">
        <f>W229</f>
        <v>0</v>
      </c>
      <c r="W231" s="289" t="b">
        <f>OR(W227,AND(I231&lt;&gt;"",I231=TRUE))</f>
        <v>0</v>
      </c>
    </row>
    <row r="232" spans="1:23" ht="25.5" customHeight="1" x14ac:dyDescent="0.2">
      <c r="C232" s="354"/>
      <c r="D232" s="355"/>
      <c r="E232" s="997" t="str">
        <f>Translations!$B$323</f>
        <v>Prin selectarea opțiunii „ADEVĂRAT” se înțelege că a fost utilizată sursa de date cu cel mai înalt nivel în ierarhia stabilită în secțiunea 4 din anexa VII la FAR. În caz contrar, vă rugăm să selectați „FALS”, să alegeți motivul din lista verticală și să oferiți mai jos detalii suplimentare. Motivele abaterii pot fi următoarele:</v>
      </c>
      <c r="F232" s="998"/>
      <c r="G232" s="998"/>
      <c r="H232" s="998"/>
      <c r="I232" s="998"/>
      <c r="J232" s="998"/>
      <c r="K232" s="998"/>
      <c r="L232" s="998"/>
      <c r="M232" s="998"/>
      <c r="N232" s="999"/>
      <c r="W232" s="299"/>
    </row>
    <row r="233" spans="1:23" ht="12.75" customHeight="1" x14ac:dyDescent="0.2">
      <c r="C233" s="354"/>
      <c r="D233" s="358"/>
      <c r="E233" s="359" t="s">
        <v>263</v>
      </c>
      <c r="F233" s="997" t="str">
        <f>Translations!$B$261</f>
        <v>Evaluarea incertitudinii: alte surse de date duc la o incertitudine mai scăzută în conformitate cu evaluarea simplificată a incertitudinii în temeiul articolului 7 alineatul (2) din FAR.</v>
      </c>
      <c r="G233" s="1000"/>
      <c r="H233" s="1000"/>
      <c r="I233" s="1000"/>
      <c r="J233" s="1000"/>
      <c r="K233" s="1000"/>
      <c r="L233" s="1000"/>
      <c r="M233" s="1000"/>
      <c r="N233" s="1001"/>
      <c r="W233" s="283"/>
    </row>
    <row r="234" spans="1:23" ht="12.75" customHeight="1" x14ac:dyDescent="0.2">
      <c r="C234" s="354"/>
      <c r="D234" s="358"/>
      <c r="E234" s="359" t="s">
        <v>263</v>
      </c>
      <c r="F234" s="997" t="str">
        <f>Translations!$B$262</f>
        <v>Nefezabilitate tehnică: utilizarea unor surse de date mai bune nu este posibilă din punct de vedere tehnic.</v>
      </c>
      <c r="G234" s="1000"/>
      <c r="H234" s="1000"/>
      <c r="I234" s="1000"/>
      <c r="J234" s="1000"/>
      <c r="K234" s="1000"/>
      <c r="L234" s="1000"/>
      <c r="M234" s="1000"/>
      <c r="N234" s="1001"/>
      <c r="W234" s="283"/>
    </row>
    <row r="235" spans="1:23" ht="12.75" customHeight="1" x14ac:dyDescent="0.2">
      <c r="C235" s="354"/>
      <c r="D235" s="358"/>
      <c r="E235" s="359" t="s">
        <v>263</v>
      </c>
      <c r="F235" s="997" t="str">
        <f>Translations!$B$263</f>
        <v>Costuri nerezonabile: utilizarea unor surse de date mai bune ar conduce la costuri nerezonabile.</v>
      </c>
      <c r="G235" s="1000"/>
      <c r="H235" s="1000"/>
      <c r="I235" s="1000"/>
      <c r="J235" s="1000"/>
      <c r="K235" s="1000"/>
      <c r="L235" s="1000"/>
      <c r="M235" s="1000"/>
      <c r="N235" s="1001"/>
      <c r="W235" s="283"/>
    </row>
    <row r="236" spans="1:23" ht="5.0999999999999996" customHeight="1" x14ac:dyDescent="0.2">
      <c r="C236" s="354"/>
      <c r="D236" s="355"/>
      <c r="E236" s="576"/>
      <c r="F236" s="576"/>
      <c r="G236" s="576"/>
      <c r="H236" s="576"/>
      <c r="I236" s="576"/>
      <c r="J236" s="576"/>
      <c r="K236" s="576"/>
      <c r="L236" s="576"/>
      <c r="M236" s="576"/>
      <c r="N236" s="577"/>
      <c r="P236" s="280"/>
      <c r="V236" s="285"/>
      <c r="W236" s="283"/>
    </row>
    <row r="237" spans="1:23" ht="12.75" customHeight="1" x14ac:dyDescent="0.2">
      <c r="C237" s="354"/>
      <c r="D237" s="367"/>
      <c r="E237" s="367"/>
      <c r="F237" s="1073" t="str">
        <f>Translations!$B$264</f>
        <v>Detalii suplimentare privind orice abatere de la ierarhie</v>
      </c>
      <c r="G237" s="1073"/>
      <c r="H237" s="1073"/>
      <c r="I237" s="1073"/>
      <c r="J237" s="1073"/>
      <c r="K237" s="1073"/>
      <c r="L237" s="1073"/>
      <c r="M237" s="1073"/>
      <c r="N237" s="1074"/>
      <c r="P237" s="280"/>
      <c r="V237" s="285"/>
      <c r="W237" s="283"/>
    </row>
    <row r="238" spans="1:23" ht="25.5" customHeight="1" x14ac:dyDescent="0.2">
      <c r="C238" s="354"/>
      <c r="D238" s="367"/>
      <c r="E238" s="367"/>
      <c r="F238" s="932"/>
      <c r="G238" s="933"/>
      <c r="H238" s="933"/>
      <c r="I238" s="933"/>
      <c r="J238" s="933"/>
      <c r="K238" s="933"/>
      <c r="L238" s="933"/>
      <c r="M238" s="933"/>
      <c r="N238" s="934"/>
      <c r="P238" s="280"/>
      <c r="V238" s="285"/>
      <c r="W238" s="286" t="b">
        <f>W231</f>
        <v>0</v>
      </c>
    </row>
    <row r="239" spans="1:23" ht="5.0999999999999996" customHeight="1" x14ac:dyDescent="0.2">
      <c r="C239" s="354"/>
      <c r="D239" s="355"/>
      <c r="E239" s="576"/>
      <c r="F239" s="576"/>
      <c r="G239" s="576"/>
      <c r="H239" s="576"/>
      <c r="I239" s="576"/>
      <c r="J239" s="576"/>
      <c r="K239" s="576"/>
      <c r="L239" s="576"/>
      <c r="M239" s="576"/>
      <c r="N239" s="577"/>
      <c r="P239" s="280"/>
      <c r="V239" s="285"/>
      <c r="W239" s="283"/>
    </row>
    <row r="240" spans="1:23" ht="12.75" customHeight="1" x14ac:dyDescent="0.2">
      <c r="C240" s="354"/>
      <c r="D240" s="358" t="s">
        <v>121</v>
      </c>
      <c r="E240" s="995" t="str">
        <f>Translations!$B$363</f>
        <v>Descrierea metodologiei de determinare a factorilor de emisie relevanți care pot fi atribuiți în conformitate cu secțiunile 10.1.2. și 10.1.3. din anexa VII (FAR).</v>
      </c>
      <c r="F240" s="995"/>
      <c r="G240" s="995"/>
      <c r="H240" s="995"/>
      <c r="I240" s="995"/>
      <c r="J240" s="995"/>
      <c r="K240" s="995"/>
      <c r="L240" s="995"/>
      <c r="M240" s="995"/>
      <c r="N240" s="1063"/>
      <c r="P240" s="280"/>
      <c r="V240" s="285"/>
      <c r="W240" s="283"/>
    </row>
    <row r="241" spans="1:23" ht="12.75" customHeight="1" x14ac:dyDescent="0.2">
      <c r="C241" s="354"/>
      <c r="D241" s="355"/>
      <c r="E241" s="997" t="str">
        <f>Translations!$B$364</f>
        <v>Aceasta ar trebui să cuprindă factorul de emisie pentru fiecare tip de flux de energie termică măsurabilă identificat mai sus.</v>
      </c>
      <c r="F241" s="998"/>
      <c r="G241" s="998"/>
      <c r="H241" s="998"/>
      <c r="I241" s="998"/>
      <c r="J241" s="998"/>
      <c r="K241" s="998"/>
      <c r="L241" s="998"/>
      <c r="M241" s="998"/>
      <c r="N241" s="999"/>
      <c r="P241" s="280"/>
      <c r="V241" s="285"/>
      <c r="W241" s="283"/>
    </row>
    <row r="242" spans="1:23" ht="12.75" customHeight="1" x14ac:dyDescent="0.2">
      <c r="C242" s="354"/>
      <c r="D242" s="355"/>
      <c r="E242" s="997" t="str">
        <f>Translations!$B$365</f>
        <v>În cazul în care energia termică este produsă prin CHP (cogenerare), descrieți modul în care au fost determinați toți parametrii de la capitolul 8 din anexa VII la FAR.</v>
      </c>
      <c r="F242" s="998"/>
      <c r="G242" s="998"/>
      <c r="H242" s="998"/>
      <c r="I242" s="998"/>
      <c r="J242" s="998"/>
      <c r="K242" s="998"/>
      <c r="L242" s="998"/>
      <c r="M242" s="998"/>
      <c r="N242" s="999"/>
      <c r="P242" s="280"/>
      <c r="V242" s="285"/>
      <c r="W242" s="283"/>
    </row>
    <row r="243" spans="1:23" ht="5.0999999999999996" customHeight="1" x14ac:dyDescent="0.2">
      <c r="C243" s="354"/>
      <c r="D243" s="355"/>
      <c r="E243" s="359"/>
      <c r="F243" s="572"/>
      <c r="G243" s="579"/>
      <c r="H243" s="579"/>
      <c r="I243" s="579"/>
      <c r="J243" s="579"/>
      <c r="K243" s="579"/>
      <c r="L243" s="579"/>
      <c r="M243" s="579"/>
      <c r="N243" s="580"/>
      <c r="W243" s="283"/>
    </row>
    <row r="244" spans="1:23" ht="12.75" customHeight="1" x14ac:dyDescent="0.2">
      <c r="C244" s="354"/>
      <c r="D244" s="358"/>
      <c r="E244" s="360"/>
      <c r="F244" s="990" t="str">
        <f>IF(I30&lt;&gt;"",HYPERLINK("#" &amp; Q244,EUConst_MsgDescription),"")</f>
        <v/>
      </c>
      <c r="G244" s="969"/>
      <c r="H244" s="969"/>
      <c r="I244" s="969"/>
      <c r="J244" s="969"/>
      <c r="K244" s="969"/>
      <c r="L244" s="969"/>
      <c r="M244" s="969"/>
      <c r="N244" s="970"/>
      <c r="P244" s="24" t="s">
        <v>441</v>
      </c>
      <c r="Q244" s="414" t="str">
        <f>"#"&amp;ADDRESS(ROW($C$10),COLUMN($C$10))</f>
        <v>#$C$10</v>
      </c>
      <c r="W244" s="283"/>
    </row>
    <row r="245" spans="1:23" ht="5.0999999999999996" customHeight="1" x14ac:dyDescent="0.2">
      <c r="C245" s="354"/>
      <c r="D245" s="358"/>
      <c r="E245" s="361"/>
      <c r="F245" s="991"/>
      <c r="G245" s="991"/>
      <c r="H245" s="991"/>
      <c r="I245" s="991"/>
      <c r="J245" s="991"/>
      <c r="K245" s="991"/>
      <c r="L245" s="991"/>
      <c r="M245" s="991"/>
      <c r="N245" s="992"/>
      <c r="P245" s="280"/>
      <c r="W245" s="283"/>
    </row>
    <row r="246" spans="1:23" s="278" customFormat="1" ht="50.1" customHeight="1" x14ac:dyDescent="0.2">
      <c r="A246" s="285"/>
      <c r="B246" s="12"/>
      <c r="C246" s="354"/>
      <c r="D246" s="367"/>
      <c r="E246" s="368"/>
      <c r="F246" s="932"/>
      <c r="G246" s="933"/>
      <c r="H246" s="933"/>
      <c r="I246" s="933"/>
      <c r="J246" s="933"/>
      <c r="K246" s="933"/>
      <c r="L246" s="933"/>
      <c r="M246" s="933"/>
      <c r="N246" s="934"/>
      <c r="O246" s="38"/>
      <c r="P246" s="301"/>
      <c r="Q246" s="274"/>
      <c r="R246" s="285"/>
      <c r="S246" s="274"/>
      <c r="T246" s="274"/>
      <c r="U246" s="285"/>
      <c r="V246" s="285"/>
      <c r="W246" s="286" t="b">
        <f>W229</f>
        <v>0</v>
      </c>
    </row>
    <row r="247" spans="1:23" ht="5.0999999999999996" customHeight="1" x14ac:dyDescent="0.2">
      <c r="C247" s="354"/>
      <c r="D247" s="358"/>
      <c r="E247" s="355"/>
      <c r="F247" s="355"/>
      <c r="G247" s="355"/>
      <c r="H247" s="355"/>
      <c r="I247" s="355"/>
      <c r="J247" s="355"/>
      <c r="K247" s="355"/>
      <c r="L247" s="355"/>
      <c r="M247" s="355"/>
      <c r="N247" s="356"/>
      <c r="W247" s="283"/>
    </row>
    <row r="248" spans="1:23" ht="12.75" customHeight="1" x14ac:dyDescent="0.2">
      <c r="C248" s="354"/>
      <c r="D248" s="358"/>
      <c r="E248" s="360"/>
      <c r="F248" s="1054" t="str">
        <f>Translations!$B$210</f>
        <v>Trimitere la fișierele externe, dacă este cazul</v>
      </c>
      <c r="G248" s="1054"/>
      <c r="H248" s="1054"/>
      <c r="I248" s="1054"/>
      <c r="J248" s="1054"/>
      <c r="K248" s="904"/>
      <c r="L248" s="904"/>
      <c r="M248" s="904"/>
      <c r="N248" s="904"/>
      <c r="W248" s="286" t="b">
        <f>W246</f>
        <v>0</v>
      </c>
    </row>
    <row r="249" spans="1:23" ht="5.0999999999999996" customHeight="1" x14ac:dyDescent="0.2">
      <c r="C249" s="354"/>
      <c r="D249" s="355"/>
      <c r="E249" s="576"/>
      <c r="F249" s="576"/>
      <c r="G249" s="576"/>
      <c r="H249" s="576"/>
      <c r="I249" s="576"/>
      <c r="J249" s="576"/>
      <c r="K249" s="576"/>
      <c r="L249" s="576"/>
      <c r="M249" s="576"/>
      <c r="N249" s="577"/>
      <c r="P249" s="280"/>
      <c r="R249" s="285"/>
      <c r="V249" s="285"/>
      <c r="W249" s="283"/>
    </row>
    <row r="250" spans="1:23" ht="12.75" customHeight="1" x14ac:dyDescent="0.2">
      <c r="C250" s="354"/>
      <c r="D250" s="358" t="s">
        <v>122</v>
      </c>
      <c r="E250" s="995" t="str">
        <f>Translations!$B$366</f>
        <v>Sunt relevante fluxurile de energie termică măsurabilă importate de la subinstalațiile care produc pastă de celuloză?</v>
      </c>
      <c r="F250" s="995"/>
      <c r="G250" s="995"/>
      <c r="H250" s="995"/>
      <c r="I250" s="995"/>
      <c r="J250" s="995"/>
      <c r="K250" s="995"/>
      <c r="L250" s="995"/>
      <c r="M250" s="996"/>
      <c r="N250" s="996"/>
      <c r="P250" s="280"/>
      <c r="R250" s="285"/>
      <c r="V250" s="285"/>
      <c r="W250" s="286" t="b">
        <f>W248</f>
        <v>0</v>
      </c>
    </row>
    <row r="251" spans="1:23" ht="5.0999999999999996" customHeight="1" x14ac:dyDescent="0.2">
      <c r="C251" s="354"/>
      <c r="D251" s="355"/>
      <c r="E251" s="576"/>
      <c r="F251" s="576"/>
      <c r="G251" s="576"/>
      <c r="H251" s="576"/>
      <c r="I251" s="576"/>
      <c r="J251" s="576"/>
      <c r="K251" s="576"/>
      <c r="L251" s="576"/>
      <c r="M251" s="576"/>
      <c r="N251" s="577"/>
      <c r="P251" s="280"/>
      <c r="R251" s="285"/>
      <c r="V251" s="285"/>
      <c r="W251" s="283"/>
    </row>
    <row r="252" spans="1:23" ht="12.75" customHeight="1" x14ac:dyDescent="0.2">
      <c r="C252" s="354"/>
      <c r="D252" s="355"/>
      <c r="E252" s="355"/>
      <c r="F252" s="1073" t="str">
        <f>Translations!$B$257</f>
        <v>Descrierea metodologiei aplicate</v>
      </c>
      <c r="G252" s="1073"/>
      <c r="H252" s="1073"/>
      <c r="I252" s="1073"/>
      <c r="J252" s="1073"/>
      <c r="K252" s="1073"/>
      <c r="L252" s="1073"/>
      <c r="M252" s="1073"/>
      <c r="N252" s="1074"/>
      <c r="P252" s="280"/>
      <c r="R252" s="285"/>
      <c r="V252" s="285"/>
      <c r="W252" s="283"/>
    </row>
    <row r="253" spans="1:23" ht="5.0999999999999996" customHeight="1" x14ac:dyDescent="0.2">
      <c r="C253" s="354"/>
      <c r="D253" s="355"/>
      <c r="E253" s="576"/>
      <c r="F253" s="576"/>
      <c r="G253" s="576"/>
      <c r="H253" s="576"/>
      <c r="I253" s="576"/>
      <c r="J253" s="576"/>
      <c r="K253" s="576"/>
      <c r="L253" s="576"/>
      <c r="M253" s="576"/>
      <c r="N253" s="577"/>
      <c r="P253" s="280"/>
      <c r="R253" s="285"/>
      <c r="V253" s="285"/>
      <c r="W253" s="283"/>
    </row>
    <row r="254" spans="1:23" ht="12.75" customHeight="1" x14ac:dyDescent="0.2">
      <c r="C254" s="354"/>
      <c r="D254" s="358"/>
      <c r="E254" s="360"/>
      <c r="F254" s="990" t="str">
        <f>IF(I30&lt;&gt;"",HYPERLINK("#" &amp; Q254,EUConst_MsgDescription),"")</f>
        <v/>
      </c>
      <c r="G254" s="969"/>
      <c r="H254" s="969"/>
      <c r="I254" s="969"/>
      <c r="J254" s="969"/>
      <c r="K254" s="969"/>
      <c r="L254" s="969"/>
      <c r="M254" s="969"/>
      <c r="N254" s="970"/>
      <c r="P254" s="24" t="s">
        <v>441</v>
      </c>
      <c r="Q254" s="414" t="str">
        <f>"#"&amp;ADDRESS(ROW($C$10),COLUMN($C$10))</f>
        <v>#$C$10</v>
      </c>
      <c r="W254" s="283"/>
    </row>
    <row r="255" spans="1:23" ht="5.0999999999999996" customHeight="1" x14ac:dyDescent="0.2">
      <c r="C255" s="354"/>
      <c r="D255" s="358"/>
      <c r="E255" s="361"/>
      <c r="F255" s="991"/>
      <c r="G255" s="991"/>
      <c r="H255" s="991"/>
      <c r="I255" s="991"/>
      <c r="J255" s="991"/>
      <c r="K255" s="991"/>
      <c r="L255" s="991"/>
      <c r="M255" s="991"/>
      <c r="N255" s="992"/>
      <c r="P255" s="280"/>
      <c r="W255" s="283"/>
    </row>
    <row r="256" spans="1:23" ht="50.1" customHeight="1" thickBot="1" x14ac:dyDescent="0.25">
      <c r="C256" s="354"/>
      <c r="D256" s="355"/>
      <c r="E256" s="355"/>
      <c r="F256" s="932"/>
      <c r="G256" s="933"/>
      <c r="H256" s="933"/>
      <c r="I256" s="933"/>
      <c r="J256" s="933"/>
      <c r="K256" s="933"/>
      <c r="L256" s="933"/>
      <c r="M256" s="933"/>
      <c r="N256" s="934"/>
      <c r="P256" s="280"/>
      <c r="R256" s="285"/>
      <c r="V256" s="285"/>
      <c r="W256" s="302" t="b">
        <f>OR(W250,AND(M250&lt;&gt;"",M250=FALSE))</f>
        <v>0</v>
      </c>
    </row>
    <row r="257" spans="2:23" ht="5.0999999999999996" customHeight="1" x14ac:dyDescent="0.2">
      <c r="C257" s="354"/>
      <c r="D257" s="358"/>
      <c r="E257" s="355"/>
      <c r="F257" s="355"/>
      <c r="G257" s="355"/>
      <c r="H257" s="355"/>
      <c r="I257" s="355"/>
      <c r="J257" s="355"/>
      <c r="K257" s="355"/>
      <c r="L257" s="355"/>
      <c r="M257" s="355"/>
      <c r="N257" s="356"/>
    </row>
    <row r="258" spans="2:23" ht="5.0999999999999996" customHeight="1" x14ac:dyDescent="0.2">
      <c r="B258" s="273"/>
      <c r="C258" s="351"/>
      <c r="D258" s="364"/>
      <c r="E258" s="352"/>
      <c r="F258" s="352"/>
      <c r="G258" s="352"/>
      <c r="H258" s="352"/>
      <c r="I258" s="352"/>
      <c r="J258" s="352"/>
      <c r="K258" s="352"/>
      <c r="L258" s="352"/>
      <c r="M258" s="352"/>
      <c r="N258" s="353"/>
    </row>
    <row r="259" spans="2:23" ht="12.75" customHeight="1" x14ac:dyDescent="0.2">
      <c r="B259" s="273"/>
      <c r="C259" s="354"/>
      <c r="D259" s="357" t="s">
        <v>951</v>
      </c>
      <c r="E259" s="1071" t="str">
        <f>Translations!$B$367</f>
        <v>Bilanțul de gaze reziduale pentru această subinstalație</v>
      </c>
      <c r="F259" s="1071"/>
      <c r="G259" s="1071"/>
      <c r="H259" s="1071"/>
      <c r="I259" s="1071"/>
      <c r="J259" s="1071"/>
      <c r="K259" s="1071"/>
      <c r="L259" s="1071"/>
      <c r="M259" s="1071"/>
      <c r="N259" s="1072"/>
    </row>
    <row r="260" spans="2:23" ht="12.75" customHeight="1" x14ac:dyDescent="0.2">
      <c r="B260" s="273"/>
      <c r="C260" s="354"/>
      <c r="D260" s="355"/>
      <c r="E260" s="1064" t="str">
        <f>Translations!$B$368</f>
        <v>În scopul specific al colectării de date din Măsurile Naționale de Implementare, această secțiune ar trebui să cuprindă toate datele furnizate în secțiunea F.(l) din Raportul privind colectarea datelor de referință.</v>
      </c>
      <c r="F260" s="1065"/>
      <c r="G260" s="1065"/>
      <c r="H260" s="1065"/>
      <c r="I260" s="1065"/>
      <c r="J260" s="1065"/>
      <c r="K260" s="1065"/>
      <c r="L260" s="1065"/>
      <c r="M260" s="1065"/>
      <c r="N260" s="1066"/>
    </row>
    <row r="261" spans="2:23" ht="12.75" customHeight="1" x14ac:dyDescent="0.2">
      <c r="B261" s="273"/>
      <c r="C261" s="354"/>
      <c r="D261" s="355"/>
      <c r="E261" s="997" t="str">
        <f>Translations!$B$369</f>
        <v>Emisiile care pot fi atribuite vor lua în considerare importul sau exportul de gaze reziduale în conformitate cu secțiunea 10.1.5 din anexa VII la FAR.</v>
      </c>
      <c r="F261" s="998"/>
      <c r="G261" s="998"/>
      <c r="H261" s="998"/>
      <c r="I261" s="998"/>
      <c r="J261" s="998"/>
      <c r="K261" s="998"/>
      <c r="L261" s="998"/>
      <c r="M261" s="998"/>
      <c r="N261" s="999"/>
      <c r="P261" s="280"/>
    </row>
    <row r="262" spans="2:23" ht="12.75" customHeight="1" x14ac:dyDescent="0.2">
      <c r="B262" s="273"/>
      <c r="C262" s="354"/>
      <c r="D262" s="358" t="s">
        <v>118</v>
      </c>
      <c r="E262" s="995" t="str">
        <f>Translations!$B$370</f>
        <v>Sunt relevante gazele reziduale pentru această subinstalație?</v>
      </c>
      <c r="F262" s="995"/>
      <c r="G262" s="995"/>
      <c r="H262" s="995"/>
      <c r="I262" s="995"/>
      <c r="J262" s="995"/>
      <c r="K262" s="995"/>
      <c r="L262" s="995"/>
      <c r="M262" s="996"/>
      <c r="N262" s="996"/>
    </row>
    <row r="263" spans="2:23" ht="12.75" customHeight="1" x14ac:dyDescent="0.2">
      <c r="B263" s="273"/>
      <c r="C263" s="354"/>
      <c r="D263" s="358"/>
      <c r="E263" s="355"/>
      <c r="F263" s="355"/>
      <c r="G263" s="355"/>
      <c r="H263" s="355"/>
      <c r="I263" s="355"/>
      <c r="J263" s="976" t="str">
        <f>IF(I30="","",IF(AND(M262&lt;&gt;"",M262=FALSE),HYPERLINK(Q263,EUconst_MsgGoOn),""))</f>
        <v/>
      </c>
      <c r="K263" s="977"/>
      <c r="L263" s="977"/>
      <c r="M263" s="977"/>
      <c r="N263" s="978"/>
      <c r="P263" s="24" t="s">
        <v>441</v>
      </c>
      <c r="Q263" s="414" t="str">
        <f>"#JUMP_F"&amp;P30+1</f>
        <v>#JUMP_F2</v>
      </c>
    </row>
    <row r="264" spans="2:23" ht="5.0999999999999996" customHeight="1" x14ac:dyDescent="0.2">
      <c r="B264" s="273"/>
      <c r="C264" s="354"/>
      <c r="D264" s="358"/>
      <c r="E264" s="355"/>
      <c r="F264" s="355"/>
      <c r="G264" s="355"/>
      <c r="H264" s="355"/>
      <c r="I264" s="355"/>
      <c r="J264" s="355"/>
      <c r="K264" s="355"/>
      <c r="L264" s="355"/>
      <c r="M264" s="355"/>
      <c r="N264" s="356"/>
    </row>
    <row r="265" spans="2:23" ht="12.75" customHeight="1" x14ac:dyDescent="0.2">
      <c r="B265" s="273"/>
      <c r="C265" s="354"/>
      <c r="D265" s="358" t="s">
        <v>119</v>
      </c>
      <c r="E265" s="995" t="str">
        <f>Translations!$B$249</f>
        <v>Informații privind metodologia aplicată</v>
      </c>
      <c r="F265" s="995"/>
      <c r="G265" s="995"/>
      <c r="H265" s="995"/>
      <c r="I265" s="995"/>
      <c r="J265" s="995"/>
      <c r="K265" s="995"/>
      <c r="L265" s="995"/>
      <c r="M265" s="995"/>
      <c r="N265" s="1063"/>
    </row>
    <row r="266" spans="2:23" ht="12.75" customHeight="1" x14ac:dyDescent="0.2">
      <c r="B266" s="273"/>
      <c r="C266" s="354"/>
      <c r="D266" s="358"/>
      <c r="E266" s="997" t="str">
        <f>Translations!$B$371</f>
        <v>Vă rugăm să selectați mai jos, pentru fiecare tip de gaz rezidual produs, consumat (inclusiv arderea cu flacără liberă din motive de siguranță), ars (în alt mod decât prin ardere cu flacără liberă din motive de siguranță), importat și exportat:</v>
      </c>
      <c r="F266" s="998"/>
      <c r="G266" s="998"/>
      <c r="H266" s="998"/>
      <c r="I266" s="998"/>
      <c r="J266" s="998"/>
      <c r="K266" s="998"/>
      <c r="L266" s="998"/>
      <c r="M266" s="998"/>
      <c r="N266" s="999"/>
    </row>
    <row r="267" spans="2:23" ht="12.75" customHeight="1" x14ac:dyDescent="0.2">
      <c r="B267" s="273"/>
      <c r="C267" s="354"/>
      <c r="D267" s="358"/>
      <c r="E267" s="359" t="s">
        <v>263</v>
      </c>
      <c r="F267" s="997" t="str">
        <f>Translations!$B$372</f>
        <v>sursa de date utilizată pentru cuantificarea cantităților de gaze reziduale în conformitate cu secțiunea 4.4 din anexa VII la FAR.</v>
      </c>
      <c r="G267" s="1000"/>
      <c r="H267" s="1000"/>
      <c r="I267" s="1000"/>
      <c r="J267" s="1000"/>
      <c r="K267" s="1000"/>
      <c r="L267" s="1000"/>
      <c r="M267" s="1000"/>
      <c r="N267" s="1001"/>
    </row>
    <row r="268" spans="2:23" ht="12.75" customHeight="1" x14ac:dyDescent="0.2">
      <c r="B268" s="273"/>
      <c r="C268" s="354"/>
      <c r="D268" s="358"/>
      <c r="E268" s="359" t="s">
        <v>263</v>
      </c>
      <c r="F268" s="997" t="str">
        <f>Translations!$B$373</f>
        <v>metoda utilizată pentru determinarea conținutului energetic și a factorului de emisie în conformitate cu secțiunea 4.6 din anexa VII la FAR.</v>
      </c>
      <c r="G268" s="1000"/>
      <c r="H268" s="1000"/>
      <c r="I268" s="1000"/>
      <c r="J268" s="1000"/>
      <c r="K268" s="1000"/>
      <c r="L268" s="1000"/>
      <c r="M268" s="1000"/>
      <c r="N268" s="1001"/>
    </row>
    <row r="269" spans="2:23" ht="25.5" customHeight="1" x14ac:dyDescent="0.2">
      <c r="B269" s="273"/>
      <c r="C269" s="354"/>
      <c r="D269" s="358"/>
      <c r="E269" s="359"/>
      <c r="F269" s="997"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G269" s="1000"/>
      <c r="H269" s="1000"/>
      <c r="I269" s="1000"/>
      <c r="J269" s="1000"/>
      <c r="K269" s="1000"/>
      <c r="L269" s="1000"/>
      <c r="M269" s="1000"/>
      <c r="N269" s="1001"/>
    </row>
    <row r="270" spans="2:23" ht="25.5" customHeight="1" thickBot="1" x14ac:dyDescent="0.25">
      <c r="B270" s="273"/>
      <c r="C270" s="354"/>
      <c r="D270" s="355"/>
      <c r="E270" s="355"/>
      <c r="F270" s="372"/>
      <c r="G270" s="355"/>
      <c r="H270" s="355"/>
      <c r="I270" s="1070" t="str">
        <f>Translations!$B$254</f>
        <v>Sursa de date</v>
      </c>
      <c r="J270" s="1070"/>
      <c r="K270" s="1070" t="str">
        <f>Translations!$B$255</f>
        <v>Altă sursă de date (dacă este cazul)</v>
      </c>
      <c r="L270" s="1070"/>
      <c r="M270" s="1070" t="str">
        <f>Translations!$B$255</f>
        <v>Altă sursă de date (dacă este cazul)</v>
      </c>
      <c r="N270" s="1070"/>
      <c r="W270" s="274" t="s">
        <v>417</v>
      </c>
    </row>
    <row r="271" spans="2:23" ht="12.75" customHeight="1" x14ac:dyDescent="0.2">
      <c r="B271" s="273"/>
      <c r="C271" s="354"/>
      <c r="D271" s="358"/>
      <c r="E271" s="360" t="s">
        <v>864</v>
      </c>
      <c r="F271" s="1077" t="str">
        <f>Translations!$B$374</f>
        <v>Gaze reziduale produse</v>
      </c>
      <c r="G271" s="1077"/>
      <c r="H271" s="1078"/>
      <c r="I271" s="937"/>
      <c r="J271" s="938"/>
      <c r="K271" s="939"/>
      <c r="L271" s="940"/>
      <c r="M271" s="939"/>
      <c r="N271" s="941"/>
      <c r="W271" s="281" t="b">
        <f>AND(M262&lt;&gt;"",M262=FALSE)</f>
        <v>0</v>
      </c>
    </row>
    <row r="272" spans="2:23" ht="12.75" customHeight="1" x14ac:dyDescent="0.2">
      <c r="B272" s="273"/>
      <c r="C272" s="354"/>
      <c r="D272" s="358"/>
      <c r="E272" s="360" t="s">
        <v>865</v>
      </c>
      <c r="F272" s="1079" t="str">
        <f>Translations!$B$256</f>
        <v>Valoare energetică</v>
      </c>
      <c r="G272" s="1079"/>
      <c r="H272" s="1080"/>
      <c r="I272" s="1081"/>
      <c r="J272" s="1082"/>
      <c r="K272" s="993"/>
      <c r="L272" s="1083"/>
      <c r="M272" s="993"/>
      <c r="N272" s="994"/>
      <c r="W272" s="282" t="b">
        <f>W271</f>
        <v>0</v>
      </c>
    </row>
    <row r="273" spans="2:23" ht="12.75" customHeight="1" x14ac:dyDescent="0.2">
      <c r="B273" s="273"/>
      <c r="C273" s="354"/>
      <c r="D273" s="358"/>
      <c r="E273" s="360" t="s">
        <v>866</v>
      </c>
      <c r="F273" s="1084" t="str">
        <f>Translations!$B$375</f>
        <v>Factorul de emisie</v>
      </c>
      <c r="G273" s="1084"/>
      <c r="H273" s="1085"/>
      <c r="I273" s="949"/>
      <c r="J273" s="986"/>
      <c r="K273" s="951"/>
      <c r="L273" s="987"/>
      <c r="M273" s="951"/>
      <c r="N273" s="952"/>
      <c r="W273" s="282" t="b">
        <f>W272</f>
        <v>0</v>
      </c>
    </row>
    <row r="274" spans="2:23" ht="12.75" customHeight="1" x14ac:dyDescent="0.2">
      <c r="B274" s="273"/>
      <c r="C274" s="354"/>
      <c r="D274" s="358"/>
      <c r="E274" s="360" t="s">
        <v>867</v>
      </c>
      <c r="F274" s="1077" t="str">
        <f>Translations!$B$376</f>
        <v>Gaze reziduale consumate</v>
      </c>
      <c r="G274" s="1077"/>
      <c r="H274" s="1078"/>
      <c r="I274" s="937"/>
      <c r="J274" s="938"/>
      <c r="K274" s="939"/>
      <c r="L274" s="940"/>
      <c r="M274" s="939"/>
      <c r="N274" s="941"/>
      <c r="W274" s="282" t="b">
        <f t="shared" ref="W274:W285" si="0">W273</f>
        <v>0</v>
      </c>
    </row>
    <row r="275" spans="2:23" ht="12.75" customHeight="1" x14ac:dyDescent="0.2">
      <c r="B275" s="273"/>
      <c r="C275" s="354"/>
      <c r="D275" s="358"/>
      <c r="E275" s="360" t="s">
        <v>868</v>
      </c>
      <c r="F275" s="1079" t="str">
        <f>Translations!$B$256</f>
        <v>Valoare energetică</v>
      </c>
      <c r="G275" s="1079"/>
      <c r="H275" s="1080"/>
      <c r="I275" s="1081"/>
      <c r="J275" s="1082"/>
      <c r="K275" s="993"/>
      <c r="L275" s="1083"/>
      <c r="M275" s="993"/>
      <c r="N275" s="994"/>
      <c r="W275" s="282" t="b">
        <f t="shared" si="0"/>
        <v>0</v>
      </c>
    </row>
    <row r="276" spans="2:23" ht="12.75" customHeight="1" x14ac:dyDescent="0.2">
      <c r="B276" s="273"/>
      <c r="C276" s="354"/>
      <c r="D276" s="358"/>
      <c r="E276" s="360" t="s">
        <v>869</v>
      </c>
      <c r="F276" s="1084" t="str">
        <f>Translations!$B$375</f>
        <v>Factorul de emisie</v>
      </c>
      <c r="G276" s="1084"/>
      <c r="H276" s="1085"/>
      <c r="I276" s="949"/>
      <c r="J276" s="986"/>
      <c r="K276" s="951"/>
      <c r="L276" s="987"/>
      <c r="M276" s="951"/>
      <c r="N276" s="952"/>
      <c r="W276" s="282" t="b">
        <f t="shared" si="0"/>
        <v>0</v>
      </c>
    </row>
    <row r="277" spans="2:23" ht="12.75" customHeight="1" x14ac:dyDescent="0.2">
      <c r="B277" s="273"/>
      <c r="C277" s="354"/>
      <c r="D277" s="358"/>
      <c r="E277" s="360" t="s">
        <v>870</v>
      </c>
      <c r="F277" s="1077" t="str">
        <f>Translations!$B$377</f>
        <v>Gaze reziduale arse (altele decât arderea cu flacără liberă din motive de siguranță)</v>
      </c>
      <c r="G277" s="1077"/>
      <c r="H277" s="1078"/>
      <c r="I277" s="937"/>
      <c r="J277" s="938"/>
      <c r="K277" s="939"/>
      <c r="L277" s="940"/>
      <c r="M277" s="939"/>
      <c r="N277" s="941"/>
      <c r="W277" s="282" t="b">
        <f t="shared" si="0"/>
        <v>0</v>
      </c>
    </row>
    <row r="278" spans="2:23" ht="12.75" customHeight="1" x14ac:dyDescent="0.2">
      <c r="B278" s="273"/>
      <c r="C278" s="354"/>
      <c r="D278" s="358"/>
      <c r="E278" s="360" t="s">
        <v>871</v>
      </c>
      <c r="F278" s="1079" t="str">
        <f>Translations!$B$256</f>
        <v>Valoare energetică</v>
      </c>
      <c r="G278" s="1079"/>
      <c r="H278" s="1080"/>
      <c r="I278" s="1081"/>
      <c r="J278" s="1082"/>
      <c r="K278" s="993"/>
      <c r="L278" s="1083"/>
      <c r="M278" s="993"/>
      <c r="N278" s="994"/>
      <c r="W278" s="282" t="b">
        <f t="shared" si="0"/>
        <v>0</v>
      </c>
    </row>
    <row r="279" spans="2:23" ht="12.75" customHeight="1" x14ac:dyDescent="0.2">
      <c r="B279" s="273"/>
      <c r="C279" s="354"/>
      <c r="D279" s="358"/>
      <c r="E279" s="360" t="s">
        <v>872</v>
      </c>
      <c r="F279" s="1084" t="str">
        <f>Translations!$B$375</f>
        <v>Factorul de emisie</v>
      </c>
      <c r="G279" s="1084"/>
      <c r="H279" s="1085"/>
      <c r="I279" s="949"/>
      <c r="J279" s="986"/>
      <c r="K279" s="951"/>
      <c r="L279" s="987"/>
      <c r="M279" s="951"/>
      <c r="N279" s="952"/>
      <c r="W279" s="282" t="b">
        <f t="shared" si="0"/>
        <v>0</v>
      </c>
    </row>
    <row r="280" spans="2:23" ht="12.75" customHeight="1" x14ac:dyDescent="0.2">
      <c r="B280" s="273"/>
      <c r="C280" s="354"/>
      <c r="D280" s="358"/>
      <c r="E280" s="360" t="s">
        <v>873</v>
      </c>
      <c r="F280" s="1077" t="str">
        <f>Translations!$B$378</f>
        <v>Gaze reziduale importate</v>
      </c>
      <c r="G280" s="1077"/>
      <c r="H280" s="1078"/>
      <c r="I280" s="937"/>
      <c r="J280" s="938"/>
      <c r="K280" s="939"/>
      <c r="L280" s="940"/>
      <c r="M280" s="939"/>
      <c r="N280" s="941"/>
      <c r="W280" s="282" t="b">
        <f t="shared" si="0"/>
        <v>0</v>
      </c>
    </row>
    <row r="281" spans="2:23" ht="12.75" customHeight="1" x14ac:dyDescent="0.2">
      <c r="B281" s="273"/>
      <c r="C281" s="354"/>
      <c r="D281" s="358"/>
      <c r="E281" s="360" t="s">
        <v>874</v>
      </c>
      <c r="F281" s="1079" t="str">
        <f>Translations!$B$256</f>
        <v>Valoare energetică</v>
      </c>
      <c r="G281" s="1079"/>
      <c r="H281" s="1080"/>
      <c r="I281" s="1081"/>
      <c r="J281" s="1082"/>
      <c r="K281" s="993"/>
      <c r="L281" s="1083"/>
      <c r="M281" s="993"/>
      <c r="N281" s="994"/>
      <c r="W281" s="282" t="b">
        <f t="shared" si="0"/>
        <v>0</v>
      </c>
    </row>
    <row r="282" spans="2:23" ht="12.75" customHeight="1" x14ac:dyDescent="0.2">
      <c r="B282" s="273"/>
      <c r="C282" s="354"/>
      <c r="D282" s="358"/>
      <c r="E282" s="360" t="s">
        <v>875</v>
      </c>
      <c r="F282" s="1084" t="str">
        <f>Translations!$B$375</f>
        <v>Factorul de emisie</v>
      </c>
      <c r="G282" s="1084"/>
      <c r="H282" s="1085"/>
      <c r="I282" s="949"/>
      <c r="J282" s="986"/>
      <c r="K282" s="951"/>
      <c r="L282" s="987"/>
      <c r="M282" s="951"/>
      <c r="N282" s="952"/>
      <c r="W282" s="282" t="b">
        <f t="shared" si="0"/>
        <v>0</v>
      </c>
    </row>
    <row r="283" spans="2:23" ht="12.75" customHeight="1" x14ac:dyDescent="0.2">
      <c r="B283" s="273"/>
      <c r="C283" s="354"/>
      <c r="D283" s="358"/>
      <c r="E283" s="360" t="s">
        <v>876</v>
      </c>
      <c r="F283" s="1077" t="str">
        <f>Translations!$B$379</f>
        <v>Gaze reziduale exportate</v>
      </c>
      <c r="G283" s="1077"/>
      <c r="H283" s="1078"/>
      <c r="I283" s="937"/>
      <c r="J283" s="938"/>
      <c r="K283" s="939"/>
      <c r="L283" s="940"/>
      <c r="M283" s="939"/>
      <c r="N283" s="941"/>
      <c r="W283" s="282" t="b">
        <f t="shared" si="0"/>
        <v>0</v>
      </c>
    </row>
    <row r="284" spans="2:23" ht="12.75" customHeight="1" x14ac:dyDescent="0.2">
      <c r="B284" s="273"/>
      <c r="C284" s="354"/>
      <c r="D284" s="358"/>
      <c r="E284" s="360" t="s">
        <v>877</v>
      </c>
      <c r="F284" s="1079" t="str">
        <f>Translations!$B$256</f>
        <v>Valoare energetică</v>
      </c>
      <c r="G284" s="1079"/>
      <c r="H284" s="1080"/>
      <c r="I284" s="1081"/>
      <c r="J284" s="1082"/>
      <c r="K284" s="993"/>
      <c r="L284" s="1083"/>
      <c r="M284" s="993"/>
      <c r="N284" s="994"/>
      <c r="W284" s="282" t="b">
        <f t="shared" si="0"/>
        <v>0</v>
      </c>
    </row>
    <row r="285" spans="2:23" ht="12.75" customHeight="1" x14ac:dyDescent="0.2">
      <c r="B285" s="273"/>
      <c r="C285" s="354"/>
      <c r="D285" s="358"/>
      <c r="E285" s="360" t="s">
        <v>878</v>
      </c>
      <c r="F285" s="1084" t="str">
        <f>Translations!$B$375</f>
        <v>Factorul de emisie</v>
      </c>
      <c r="G285" s="1084"/>
      <c r="H285" s="1085"/>
      <c r="I285" s="949"/>
      <c r="J285" s="986"/>
      <c r="K285" s="951"/>
      <c r="L285" s="987"/>
      <c r="M285" s="951"/>
      <c r="N285" s="952"/>
      <c r="W285" s="282" t="b">
        <f t="shared" si="0"/>
        <v>0</v>
      </c>
    </row>
    <row r="286" spans="2:23" ht="5.0999999999999996" customHeight="1" x14ac:dyDescent="0.2">
      <c r="B286" s="273"/>
      <c r="C286" s="354"/>
      <c r="D286" s="358"/>
      <c r="E286" s="355"/>
      <c r="F286" s="355"/>
      <c r="G286" s="355"/>
      <c r="H286" s="355"/>
      <c r="I286" s="355"/>
      <c r="J286" s="355"/>
      <c r="K286" s="355"/>
      <c r="L286" s="355"/>
      <c r="M286" s="355"/>
      <c r="N286" s="356"/>
      <c r="W286" s="299"/>
    </row>
    <row r="287" spans="2:23" ht="12.75" customHeight="1" x14ac:dyDescent="0.2">
      <c r="B287" s="273"/>
      <c r="C287" s="354"/>
      <c r="D287" s="358"/>
      <c r="E287" s="360" t="s">
        <v>879</v>
      </c>
      <c r="F287" s="1073" t="str">
        <f>Translations!$B$257</f>
        <v>Descrierea metodologiei aplicate</v>
      </c>
      <c r="G287" s="1073"/>
      <c r="H287" s="1073"/>
      <c r="I287" s="1073"/>
      <c r="J287" s="1073"/>
      <c r="K287" s="1073"/>
      <c r="L287" s="1073"/>
      <c r="M287" s="1073"/>
      <c r="N287" s="1074"/>
      <c r="W287" s="283"/>
    </row>
    <row r="288" spans="2:23" ht="12.75" customHeight="1" x14ac:dyDescent="0.2">
      <c r="B288" s="273"/>
      <c r="C288" s="354"/>
      <c r="D288" s="358"/>
      <c r="E288" s="361"/>
      <c r="F288" s="1086" t="str">
        <f>Translations!$B$380</f>
        <v>Acestea ar trebui să includă informații pentru toate tipurile de gaze reziduale identificate mai sus.</v>
      </c>
      <c r="G288" s="1086"/>
      <c r="H288" s="1086"/>
      <c r="I288" s="1086"/>
      <c r="J288" s="1086"/>
      <c r="K288" s="1086"/>
      <c r="L288" s="1086"/>
      <c r="M288" s="1086"/>
      <c r="N288" s="1087"/>
      <c r="W288" s="303"/>
    </row>
    <row r="289" spans="2:23" ht="12.75" customHeight="1" x14ac:dyDescent="0.2">
      <c r="B289" s="273"/>
      <c r="C289" s="354"/>
      <c r="D289" s="358"/>
      <c r="E289" s="361"/>
      <c r="F289" s="1086" t="str">
        <f>Translations!$B$381</f>
        <v>Dacă arderea cu flacără liberă din motive de siguranță este relevantă în instalația dumneavoastră, vă rugăm să explicați modul în care aceasta a fost clasificată în categoria „ardere cu flacără liberă din motive de siguranță” și alte categorii de ardere cu flacără liberă.</v>
      </c>
      <c r="G289" s="1086"/>
      <c r="H289" s="1086"/>
      <c r="I289" s="1086"/>
      <c r="J289" s="1086"/>
      <c r="K289" s="1086"/>
      <c r="L289" s="1086"/>
      <c r="M289" s="1086"/>
      <c r="N289" s="1087"/>
      <c r="W289" s="283"/>
    </row>
    <row r="290" spans="2:23" ht="5.0999999999999996" customHeight="1" x14ac:dyDescent="0.2">
      <c r="C290" s="354"/>
      <c r="D290" s="355"/>
      <c r="E290" s="359"/>
      <c r="F290" s="369"/>
      <c r="G290" s="370"/>
      <c r="H290" s="370"/>
      <c r="I290" s="370"/>
      <c r="J290" s="370"/>
      <c r="K290" s="370"/>
      <c r="L290" s="370"/>
      <c r="M290" s="370"/>
      <c r="N290" s="371"/>
      <c r="W290" s="283"/>
    </row>
    <row r="291" spans="2:23" ht="12.75" customHeight="1" x14ac:dyDescent="0.2">
      <c r="C291" s="354"/>
      <c r="D291" s="358"/>
      <c r="E291" s="360"/>
      <c r="F291" s="990" t="str">
        <f>IF(I30&lt;&gt;"",HYPERLINK("#" &amp; Q291,EUConst_MsgDescription),"")</f>
        <v/>
      </c>
      <c r="G291" s="969"/>
      <c r="H291" s="969"/>
      <c r="I291" s="969"/>
      <c r="J291" s="969"/>
      <c r="K291" s="969"/>
      <c r="L291" s="969"/>
      <c r="M291" s="969"/>
      <c r="N291" s="970"/>
      <c r="P291" s="24" t="s">
        <v>441</v>
      </c>
      <c r="Q291" s="414" t="str">
        <f>"#"&amp;ADDRESS(ROW($C$10),COLUMN($C$10))</f>
        <v>#$C$10</v>
      </c>
      <c r="W291" s="283"/>
    </row>
    <row r="292" spans="2:23" ht="5.0999999999999996" customHeight="1" x14ac:dyDescent="0.2">
      <c r="C292" s="354"/>
      <c r="D292" s="358"/>
      <c r="E292" s="361"/>
      <c r="F292" s="991"/>
      <c r="G292" s="991"/>
      <c r="H292" s="991"/>
      <c r="I292" s="991"/>
      <c r="J292" s="991"/>
      <c r="K292" s="991"/>
      <c r="L292" s="991"/>
      <c r="M292" s="991"/>
      <c r="N292" s="992"/>
      <c r="P292" s="280"/>
      <c r="W292" s="283"/>
    </row>
    <row r="293" spans="2:23" ht="50.1" customHeight="1" x14ac:dyDescent="0.2">
      <c r="C293" s="354"/>
      <c r="D293" s="361"/>
      <c r="E293" s="361"/>
      <c r="F293" s="932"/>
      <c r="G293" s="933"/>
      <c r="H293" s="933"/>
      <c r="I293" s="933"/>
      <c r="J293" s="933"/>
      <c r="K293" s="933"/>
      <c r="L293" s="933"/>
      <c r="M293" s="933"/>
      <c r="N293" s="934"/>
      <c r="W293" s="282" t="b">
        <f>W273</f>
        <v>0</v>
      </c>
    </row>
    <row r="294" spans="2:23" ht="5.0999999999999996" customHeight="1" x14ac:dyDescent="0.2">
      <c r="C294" s="354"/>
      <c r="D294" s="358"/>
      <c r="E294" s="355"/>
      <c r="F294" s="355"/>
      <c r="G294" s="355"/>
      <c r="H294" s="355"/>
      <c r="I294" s="355"/>
      <c r="J294" s="355"/>
      <c r="K294" s="355"/>
      <c r="L294" s="355"/>
      <c r="M294" s="355"/>
      <c r="N294" s="356"/>
      <c r="W294" s="282"/>
    </row>
    <row r="295" spans="2:23" ht="12.75" customHeight="1" x14ac:dyDescent="0.2">
      <c r="C295" s="354"/>
      <c r="D295" s="358"/>
      <c r="E295" s="360"/>
      <c r="F295" s="1054" t="str">
        <f>Translations!$B$210</f>
        <v>Trimitere la fișierele externe, dacă este cazul</v>
      </c>
      <c r="G295" s="1054"/>
      <c r="H295" s="1054"/>
      <c r="I295" s="1054"/>
      <c r="J295" s="1054"/>
      <c r="K295" s="904"/>
      <c r="L295" s="904"/>
      <c r="M295" s="904"/>
      <c r="N295" s="904"/>
      <c r="W295" s="282" t="b">
        <f>W293</f>
        <v>0</v>
      </c>
    </row>
    <row r="296" spans="2:23" ht="5.0999999999999996" customHeight="1" x14ac:dyDescent="0.2">
      <c r="C296" s="354"/>
      <c r="D296" s="358"/>
      <c r="E296" s="355"/>
      <c r="F296" s="355"/>
      <c r="G296" s="355"/>
      <c r="H296" s="355"/>
      <c r="I296" s="355"/>
      <c r="J296" s="355"/>
      <c r="K296" s="355"/>
      <c r="L296" s="355"/>
      <c r="M296" s="355"/>
      <c r="N296" s="356"/>
      <c r="W296" s="303"/>
    </row>
    <row r="297" spans="2:23" ht="12.75" customHeight="1" x14ac:dyDescent="0.2">
      <c r="C297" s="354"/>
      <c r="D297" s="358" t="s">
        <v>120</v>
      </c>
      <c r="E297" s="1075" t="str">
        <f>Translations!$B$258</f>
        <v>A fost respectată ordinea ierarhică?</v>
      </c>
      <c r="F297" s="1075"/>
      <c r="G297" s="1075"/>
      <c r="H297" s="1076"/>
      <c r="I297" s="291"/>
      <c r="J297" s="366" t="str">
        <f>Translations!$B$259</f>
        <v xml:space="preserve"> Dacă nu, de ce?</v>
      </c>
      <c r="K297" s="942"/>
      <c r="L297" s="943"/>
      <c r="M297" s="943"/>
      <c r="N297" s="959"/>
      <c r="V297" s="304" t="b">
        <f>W295</f>
        <v>0</v>
      </c>
      <c r="W297" s="289" t="b">
        <f>OR(W293,AND(I297&lt;&gt;"",I297=TRUE))</f>
        <v>0</v>
      </c>
    </row>
    <row r="298" spans="2:23" ht="25.5" customHeight="1" x14ac:dyDescent="0.2">
      <c r="C298" s="354"/>
      <c r="D298" s="355"/>
      <c r="E298" s="997" t="str">
        <f>Translations!$B$323</f>
        <v>Prin selectarea opțiunii „ADEVĂRAT” se înțelege că a fost utilizată sursa de date cu cel mai înalt nivel în ierarhia stabilită în secțiunea 4 din anexa VII la FAR. În caz contrar, vă rugăm să selectați „FALS”, să alegeți motivul din lista verticală și să oferiți mai jos detalii suplimentare. Motivele abaterii pot fi următoarele:</v>
      </c>
      <c r="F298" s="998"/>
      <c r="G298" s="998"/>
      <c r="H298" s="998"/>
      <c r="I298" s="998"/>
      <c r="J298" s="998"/>
      <c r="K298" s="998"/>
      <c r="L298" s="998"/>
      <c r="M298" s="998"/>
      <c r="N298" s="999"/>
      <c r="W298" s="299"/>
    </row>
    <row r="299" spans="2:23" ht="12.75" customHeight="1" x14ac:dyDescent="0.2">
      <c r="C299" s="354"/>
      <c r="D299" s="358"/>
      <c r="E299" s="359" t="s">
        <v>263</v>
      </c>
      <c r="F299" s="997" t="str">
        <f>Translations!$B$261</f>
        <v>Evaluarea incertitudinii: alte surse de date duc la o incertitudine mai scăzută în conformitate cu evaluarea simplificată a incertitudinii în temeiul articolului 7 alineatul (2) din FAR.</v>
      </c>
      <c r="G299" s="1000"/>
      <c r="H299" s="1000"/>
      <c r="I299" s="1000"/>
      <c r="J299" s="1000"/>
      <c r="K299" s="1000"/>
      <c r="L299" s="1000"/>
      <c r="M299" s="1000"/>
      <c r="N299" s="1001"/>
      <c r="W299" s="283"/>
    </row>
    <row r="300" spans="2:23" ht="12.75" customHeight="1" x14ac:dyDescent="0.2">
      <c r="C300" s="354"/>
      <c r="D300" s="358"/>
      <c r="E300" s="359" t="s">
        <v>263</v>
      </c>
      <c r="F300" s="997" t="str">
        <f>Translations!$B$262</f>
        <v>Nefezabilitate tehnică: utilizarea unor surse de date mai bune nu este posibilă din punct de vedere tehnic.</v>
      </c>
      <c r="G300" s="1000"/>
      <c r="H300" s="1000"/>
      <c r="I300" s="1000"/>
      <c r="J300" s="1000"/>
      <c r="K300" s="1000"/>
      <c r="L300" s="1000"/>
      <c r="M300" s="1000"/>
      <c r="N300" s="1001"/>
      <c r="W300" s="283"/>
    </row>
    <row r="301" spans="2:23" ht="12.75" customHeight="1" x14ac:dyDescent="0.2">
      <c r="C301" s="354"/>
      <c r="D301" s="358"/>
      <c r="E301" s="359" t="s">
        <v>263</v>
      </c>
      <c r="F301" s="997" t="str">
        <f>Translations!$B$263</f>
        <v>Costuri nerezonabile: utilizarea unor surse de date mai bune ar conduce la costuri nerezonabile.</v>
      </c>
      <c r="G301" s="1000"/>
      <c r="H301" s="1000"/>
      <c r="I301" s="1000"/>
      <c r="J301" s="1000"/>
      <c r="K301" s="1000"/>
      <c r="L301" s="1000"/>
      <c r="M301" s="1000"/>
      <c r="N301" s="1001"/>
      <c r="W301" s="283"/>
    </row>
    <row r="302" spans="2:23" ht="5.0999999999999996" customHeight="1" x14ac:dyDescent="0.2">
      <c r="C302" s="354"/>
      <c r="D302" s="355"/>
      <c r="E302" s="576"/>
      <c r="F302" s="576"/>
      <c r="G302" s="576"/>
      <c r="H302" s="576"/>
      <c r="I302" s="576"/>
      <c r="J302" s="576"/>
      <c r="K302" s="576"/>
      <c r="L302" s="576"/>
      <c r="M302" s="576"/>
      <c r="N302" s="577"/>
      <c r="W302" s="299"/>
    </row>
    <row r="303" spans="2:23" ht="12.75" customHeight="1" x14ac:dyDescent="0.2">
      <c r="C303" s="354"/>
      <c r="D303" s="367"/>
      <c r="E303" s="367"/>
      <c r="F303" s="1073" t="str">
        <f>Translations!$B$264</f>
        <v>Detalii suplimentare privind orice abatere de la ierarhie</v>
      </c>
      <c r="G303" s="1073"/>
      <c r="H303" s="1073"/>
      <c r="I303" s="1073"/>
      <c r="J303" s="1073"/>
      <c r="K303" s="1073"/>
      <c r="L303" s="1073"/>
      <c r="M303" s="1073"/>
      <c r="N303" s="1074"/>
      <c r="W303" s="303"/>
    </row>
    <row r="304" spans="2:23" ht="25.5" customHeight="1" thickBot="1" x14ac:dyDescent="0.25">
      <c r="C304" s="354"/>
      <c r="D304" s="367"/>
      <c r="E304" s="367"/>
      <c r="F304" s="932"/>
      <c r="G304" s="933"/>
      <c r="H304" s="933"/>
      <c r="I304" s="933"/>
      <c r="J304" s="933"/>
      <c r="K304" s="933"/>
      <c r="L304" s="933"/>
      <c r="M304" s="933"/>
      <c r="N304" s="934"/>
      <c r="W304" s="305" t="b">
        <f>W297</f>
        <v>0</v>
      </c>
    </row>
    <row r="305" spans="1:26" s="21" customFormat="1" ht="12.75" x14ac:dyDescent="0.2">
      <c r="A305" s="19"/>
      <c r="B305" s="38"/>
      <c r="C305" s="373"/>
      <c r="D305" s="374"/>
      <c r="E305" s="374"/>
      <c r="F305" s="374"/>
      <c r="G305" s="374"/>
      <c r="H305" s="374"/>
      <c r="I305" s="374"/>
      <c r="J305" s="374"/>
      <c r="K305" s="374"/>
      <c r="L305" s="374"/>
      <c r="M305" s="374"/>
      <c r="N305" s="375"/>
      <c r="O305" s="38"/>
      <c r="P305" s="140" t="str">
        <f>IF(OR(P30=1,AND(I30&lt;&gt;"",COUNTIF(P308:$P$2153,"PRINT")=0)),"PRINT","")</f>
        <v>PRINT</v>
      </c>
      <c r="Q305" s="24" t="s">
        <v>587</v>
      </c>
      <c r="R305" s="25"/>
      <c r="S305" s="25"/>
      <c r="T305" s="24"/>
      <c r="U305" s="24"/>
      <c r="V305" s="24"/>
      <c r="W305" s="24"/>
    </row>
    <row r="306" spans="1:26" s="21" customFormat="1" ht="15" thickBot="1" x14ac:dyDescent="0.25">
      <c r="A306" s="19"/>
      <c r="B306" s="38"/>
      <c r="C306" s="38"/>
      <c r="D306" s="38"/>
      <c r="E306" s="38"/>
      <c r="F306" s="38"/>
      <c r="G306" s="38"/>
      <c r="H306" s="38"/>
      <c r="I306" s="38"/>
      <c r="J306" s="38"/>
      <c r="K306" s="38"/>
      <c r="L306" s="38"/>
      <c r="M306" s="38"/>
      <c r="N306" s="38"/>
      <c r="O306" s="38"/>
      <c r="P306" s="24"/>
      <c r="Q306" s="24"/>
      <c r="R306" s="25"/>
      <c r="S306" s="25"/>
      <c r="T306" s="24"/>
      <c r="U306" s="24"/>
      <c r="V306" s="24"/>
      <c r="W306" s="24"/>
      <c r="X306" s="273"/>
      <c r="Y306" s="273"/>
      <c r="Z306" s="273"/>
    </row>
    <row r="307" spans="1:26" s="21" customFormat="1" ht="12.75" customHeight="1" thickBot="1" x14ac:dyDescent="0.3">
      <c r="A307" s="19"/>
      <c r="B307" s="38"/>
      <c r="C307" s="315"/>
      <c r="D307" s="315"/>
      <c r="E307" s="315"/>
      <c r="F307" s="315"/>
      <c r="G307" s="315"/>
      <c r="H307" s="315"/>
      <c r="I307" s="315"/>
      <c r="J307" s="315"/>
      <c r="K307" s="315"/>
      <c r="L307" s="315"/>
      <c r="M307" s="315"/>
      <c r="N307" s="315"/>
      <c r="O307" s="38"/>
      <c r="P307" s="24"/>
      <c r="Q307" s="24"/>
      <c r="R307" s="25"/>
      <c r="S307" s="25"/>
      <c r="T307" s="24"/>
      <c r="U307" s="24"/>
      <c r="V307" s="24"/>
      <c r="W307" s="24"/>
      <c r="X307" s="273"/>
      <c r="Y307" s="273"/>
      <c r="Z307" s="273"/>
    </row>
    <row r="308" spans="1:26" s="270" customFormat="1" ht="15" customHeight="1" thickBot="1" x14ac:dyDescent="0.25">
      <c r="A308" s="269"/>
      <c r="B308" s="187"/>
      <c r="C308" s="268">
        <v>2</v>
      </c>
      <c r="D308" s="1015" t="str">
        <f>Translations!$B$295</f>
        <v>Subinstalație cu referință pentru produse:</v>
      </c>
      <c r="E308" s="1016"/>
      <c r="F308" s="1016"/>
      <c r="G308" s="1016"/>
      <c r="H308" s="1016"/>
      <c r="I308" s="1017" t="str">
        <f>IF(INDEX(CNTR_SubInstListIsProdBM,$C308),INDEX(CNTR_SubInstListNames,$C308),"")</f>
        <v/>
      </c>
      <c r="J308" s="1018"/>
      <c r="K308" s="1018"/>
      <c r="L308" s="1018"/>
      <c r="M308" s="1018"/>
      <c r="N308" s="1019"/>
      <c r="O308" s="38"/>
      <c r="P308" s="417">
        <v>1</v>
      </c>
      <c r="Q308" s="274"/>
      <c r="R308" s="293"/>
      <c r="S308" s="293"/>
      <c r="T308" s="293"/>
      <c r="U308" s="269"/>
      <c r="V308" s="397" t="s">
        <v>891</v>
      </c>
      <c r="W308" s="398" t="b">
        <f>AND(CNTR_ExistSubInstEntries,I308="")</f>
        <v>0</v>
      </c>
    </row>
    <row r="309" spans="1:26" ht="12.75" customHeight="1" thickBot="1" x14ac:dyDescent="0.25">
      <c r="C309" s="265"/>
      <c r="D309" s="266"/>
      <c r="E309" s="1028" t="str">
        <f>Translations!$B$296</f>
        <v>Denumirea subinstalației cu referință pentru produse este afișată automat pe baza datelor introduse în foaia „C_InstallationDescription”.</v>
      </c>
      <c r="F309" s="1029"/>
      <c r="G309" s="1029"/>
      <c r="H309" s="1029"/>
      <c r="I309" s="1029"/>
      <c r="J309" s="1029"/>
      <c r="K309" s="1029"/>
      <c r="L309" s="1029"/>
      <c r="M309" s="1029"/>
      <c r="N309" s="1030"/>
    </row>
    <row r="310" spans="1:26" ht="5.0999999999999996" customHeight="1" x14ac:dyDescent="0.2">
      <c r="C310" s="250"/>
      <c r="N310" s="251"/>
    </row>
    <row r="311" spans="1:26" ht="12.75" customHeight="1" x14ac:dyDescent="0.2">
      <c r="C311" s="250"/>
      <c r="D311" s="22" t="s">
        <v>112</v>
      </c>
      <c r="E311" s="917" t="str">
        <f>Translations!$B$297</f>
        <v>Limitele sistemului subinstalației</v>
      </c>
      <c r="F311" s="917"/>
      <c r="G311" s="917"/>
      <c r="H311" s="917"/>
      <c r="I311" s="917"/>
      <c r="J311" s="917"/>
      <c r="K311" s="917"/>
      <c r="L311" s="917"/>
      <c r="M311" s="917"/>
      <c r="N311" s="1031"/>
    </row>
    <row r="312" spans="1:26" ht="5.0999999999999996" customHeight="1" x14ac:dyDescent="0.2">
      <c r="C312" s="250"/>
      <c r="N312" s="251"/>
    </row>
    <row r="313" spans="1:26" ht="12.75" customHeight="1" x14ac:dyDescent="0.2">
      <c r="C313" s="250"/>
      <c r="D313" s="564" t="s">
        <v>118</v>
      </c>
      <c r="E313" s="963" t="str">
        <f>Translations!$B$249</f>
        <v>Informații privind metodologia aplicată</v>
      </c>
      <c r="F313" s="963"/>
      <c r="G313" s="963"/>
      <c r="H313" s="963"/>
      <c r="I313" s="963"/>
      <c r="J313" s="963"/>
      <c r="K313" s="963"/>
      <c r="L313" s="963"/>
      <c r="M313" s="963"/>
      <c r="N313" s="1003"/>
    </row>
    <row r="314" spans="1:26" s="345" customFormat="1" ht="5.0999999999999996" customHeight="1" x14ac:dyDescent="0.25">
      <c r="A314" s="344"/>
      <c r="B314" s="341"/>
      <c r="C314" s="342"/>
      <c r="D314" s="343"/>
      <c r="E314" s="961"/>
      <c r="F314" s="961"/>
      <c r="G314" s="961"/>
      <c r="H314" s="961"/>
      <c r="I314" s="961"/>
      <c r="J314" s="961"/>
      <c r="K314" s="961"/>
      <c r="L314" s="961"/>
      <c r="M314" s="961"/>
      <c r="N314" s="1032"/>
      <c r="O314" s="38"/>
      <c r="P314" s="344"/>
      <c r="Q314" s="344"/>
      <c r="R314" s="344"/>
      <c r="S314" s="344"/>
      <c r="T314" s="344"/>
      <c r="U314" s="344"/>
      <c r="V314" s="344"/>
      <c r="W314" s="344"/>
    </row>
    <row r="315" spans="1:26" ht="50.1" customHeight="1" x14ac:dyDescent="0.2">
      <c r="C315" s="250"/>
      <c r="D315" s="564"/>
      <c r="E315" s="1033"/>
      <c r="F315" s="1034"/>
      <c r="G315" s="1034"/>
      <c r="H315" s="1034"/>
      <c r="I315" s="1034"/>
      <c r="J315" s="1034"/>
      <c r="K315" s="1034"/>
      <c r="L315" s="1034"/>
      <c r="M315" s="1034"/>
      <c r="N315" s="1035"/>
    </row>
    <row r="316" spans="1:26" ht="5.0999999999999996" customHeight="1" x14ac:dyDescent="0.2">
      <c r="C316" s="250"/>
      <c r="D316" s="564"/>
      <c r="N316" s="251"/>
    </row>
    <row r="317" spans="1:26" ht="12.75" customHeight="1" x14ac:dyDescent="0.2">
      <c r="C317" s="250"/>
      <c r="D317" s="564" t="s">
        <v>119</v>
      </c>
      <c r="E317" s="1036" t="str">
        <f>Translations!$B$210</f>
        <v>Trimitere la fișierele externe, dacă este cazul</v>
      </c>
      <c r="F317" s="1036"/>
      <c r="G317" s="1036"/>
      <c r="H317" s="1036"/>
      <c r="I317" s="1036"/>
      <c r="J317" s="1037"/>
      <c r="K317" s="904"/>
      <c r="L317" s="904"/>
      <c r="M317" s="904"/>
      <c r="N317" s="904"/>
    </row>
    <row r="318" spans="1:26" ht="5.0999999999999996" customHeight="1" x14ac:dyDescent="0.2">
      <c r="C318" s="250"/>
      <c r="D318" s="564"/>
      <c r="N318" s="251"/>
    </row>
    <row r="319" spans="1:26" ht="12.75" customHeight="1" x14ac:dyDescent="0.2">
      <c r="C319" s="250"/>
      <c r="D319" s="27" t="s">
        <v>120</v>
      </c>
      <c r="E319" s="1036" t="str">
        <f>Translations!$B$305</f>
        <v>Trimitere la o diagramă detaliată separată a fluxurilor, dacă este cazul</v>
      </c>
      <c r="F319" s="1036"/>
      <c r="G319" s="1036"/>
      <c r="H319" s="1036"/>
      <c r="I319" s="1036"/>
      <c r="J319" s="1037"/>
      <c r="K319" s="904"/>
      <c r="L319" s="904"/>
      <c r="M319" s="904"/>
      <c r="N319" s="904"/>
    </row>
    <row r="320" spans="1:26" ht="5.0999999999999996" customHeight="1" x14ac:dyDescent="0.2">
      <c r="C320" s="257"/>
      <c r="D320" s="258"/>
      <c r="E320" s="259"/>
      <c r="F320" s="259"/>
      <c r="G320" s="259"/>
      <c r="H320" s="259"/>
      <c r="I320" s="259"/>
      <c r="J320" s="259"/>
      <c r="K320" s="259"/>
      <c r="L320" s="259"/>
      <c r="M320" s="259"/>
      <c r="N320" s="260"/>
    </row>
    <row r="321" spans="1:23" ht="5.0999999999999996" customHeight="1" x14ac:dyDescent="0.2">
      <c r="C321" s="250"/>
      <c r="D321" s="564"/>
      <c r="N321" s="251"/>
    </row>
    <row r="322" spans="1:23" ht="12.75" customHeight="1" x14ac:dyDescent="0.2">
      <c r="C322" s="250"/>
      <c r="D322" s="22" t="s">
        <v>113</v>
      </c>
      <c r="E322" s="917" t="str">
        <f>Translations!$B$307</f>
        <v>Metoda de determinare a nivelurilor producției (activității) anuale</v>
      </c>
      <c r="F322" s="917"/>
      <c r="G322" s="917"/>
      <c r="H322" s="917"/>
      <c r="I322" s="917"/>
      <c r="J322" s="917"/>
      <c r="K322" s="917"/>
      <c r="L322" s="917"/>
      <c r="M322" s="917"/>
      <c r="N322" s="1031"/>
    </row>
    <row r="323" spans="1:23" ht="5.0999999999999996" customHeight="1" x14ac:dyDescent="0.2">
      <c r="C323" s="250"/>
      <c r="D323" s="22"/>
      <c r="E323" s="564"/>
      <c r="F323" s="564"/>
      <c r="G323" s="564"/>
      <c r="H323" s="564"/>
      <c r="I323" s="564"/>
      <c r="J323" s="564"/>
      <c r="K323" s="564"/>
      <c r="L323" s="564"/>
      <c r="M323" s="564"/>
      <c r="N323" s="565"/>
    </row>
    <row r="324" spans="1:23" ht="12.75" customHeight="1" x14ac:dyDescent="0.2">
      <c r="C324" s="250"/>
      <c r="D324" s="564" t="s">
        <v>118</v>
      </c>
      <c r="E324" s="963" t="str">
        <f>Translations!$B$249</f>
        <v>Informații privind metodologia aplicată</v>
      </c>
      <c r="F324" s="963"/>
      <c r="G324" s="963"/>
      <c r="H324" s="963"/>
      <c r="I324" s="963"/>
      <c r="J324" s="963"/>
      <c r="K324" s="963"/>
      <c r="L324" s="963"/>
      <c r="M324" s="963"/>
      <c r="N324" s="1003"/>
    </row>
    <row r="325" spans="1:23" s="295" customFormat="1" ht="25.5" customHeight="1" x14ac:dyDescent="0.25">
      <c r="A325" s="293"/>
      <c r="B325" s="136"/>
      <c r="C325" s="250"/>
      <c r="D325" s="137"/>
      <c r="E325" s="138"/>
      <c r="F325" s="138"/>
      <c r="G325" s="138"/>
      <c r="H325" s="138"/>
      <c r="I325" s="967" t="str">
        <f>Translations!$B$254</f>
        <v>Sursa de date</v>
      </c>
      <c r="J325" s="967"/>
      <c r="K325" s="967" t="str">
        <f>Translations!$B$255</f>
        <v>Altă sursă de date (dacă este cazul)</v>
      </c>
      <c r="L325" s="967"/>
      <c r="M325" s="967" t="str">
        <f>Translations!$B$255</f>
        <v>Altă sursă de date (dacă este cazul)</v>
      </c>
      <c r="N325" s="967"/>
      <c r="O325" s="38"/>
      <c r="P325" s="293"/>
      <c r="Q325" s="293"/>
      <c r="R325" s="293"/>
      <c r="S325" s="293"/>
      <c r="T325" s="293"/>
      <c r="U325" s="293"/>
      <c r="V325" s="293"/>
      <c r="W325" s="293"/>
    </row>
    <row r="326" spans="1:23" ht="12.75" customHeight="1" x14ac:dyDescent="0.2">
      <c r="C326" s="250"/>
      <c r="D326" s="27"/>
      <c r="E326" s="135" t="s">
        <v>864</v>
      </c>
      <c r="F326" s="929" t="str">
        <f>Translations!$B$310</f>
        <v>Cantitățile de produse</v>
      </c>
      <c r="G326" s="929"/>
      <c r="H326" s="930"/>
      <c r="I326" s="942"/>
      <c r="J326" s="943"/>
      <c r="K326" s="944"/>
      <c r="L326" s="945"/>
      <c r="M326" s="944"/>
      <c r="N326" s="946"/>
    </row>
    <row r="327" spans="1:23" ht="5.0999999999999996" customHeight="1" x14ac:dyDescent="0.2">
      <c r="C327" s="250"/>
      <c r="D327" s="27"/>
      <c r="E327" s="135"/>
      <c r="F327" s="568"/>
      <c r="G327" s="568"/>
      <c r="H327" s="568"/>
      <c r="I327" s="568"/>
      <c r="J327" s="568"/>
      <c r="K327" s="568"/>
      <c r="L327" s="568"/>
      <c r="M327" s="568"/>
      <c r="N327" s="569"/>
    </row>
    <row r="328" spans="1:23" ht="12.75" customHeight="1" x14ac:dyDescent="0.2">
      <c r="C328" s="250"/>
      <c r="D328" s="564"/>
      <c r="E328" s="135" t="s">
        <v>865</v>
      </c>
      <c r="F328" s="929" t="str">
        <f>Translations!$B$311</f>
        <v>Cantităţile anuale de produse</v>
      </c>
      <c r="G328" s="929"/>
      <c r="H328" s="930"/>
      <c r="I328" s="1039"/>
      <c r="J328" s="1039"/>
      <c r="K328" s="1039"/>
      <c r="L328" s="1039"/>
      <c r="M328" s="1039"/>
      <c r="N328" s="1039"/>
    </row>
    <row r="329" spans="1:23" ht="5.0999999999999996" customHeight="1" x14ac:dyDescent="0.2">
      <c r="C329" s="250"/>
      <c r="D329" s="564"/>
      <c r="N329" s="251"/>
    </row>
    <row r="330" spans="1:23" s="21" customFormat="1" ht="12.75" customHeight="1" x14ac:dyDescent="0.25">
      <c r="A330" s="19"/>
      <c r="B330" s="219"/>
      <c r="C330" s="253"/>
      <c r="D330" s="254"/>
      <c r="E330" s="135" t="s">
        <v>866</v>
      </c>
      <c r="F330" s="929" t="str">
        <f>Translations!$B$312</f>
        <v>Cerințe speciale de raportare:</v>
      </c>
      <c r="G330" s="929"/>
      <c r="H330" s="930"/>
      <c r="I330" s="979" t="str">
        <f>IF(I308="","",HYPERLINK(INDEX(EUconst_BMlistSpecialJumpTable,MATCH(I308,EUconst_BMlistNames,0)),INDEX(EUconst_BMlistSpecialReporting,MATCH(I308,EUconst_BMlistNames,0))))</f>
        <v/>
      </c>
      <c r="J330" s="980"/>
      <c r="K330" s="980"/>
      <c r="L330" s="980"/>
      <c r="M330" s="980"/>
      <c r="N330" s="981"/>
      <c r="O330" s="38"/>
      <c r="P330" s="220" t="s">
        <v>695</v>
      </c>
      <c r="Q330" s="221" t="str">
        <f>IF(I308="","",IF(AND(INDEX(EUconst_BMlistSpecialJumpTable,MATCH(I308,EUconst_BMlistNames,0))&lt;&gt;"",INDEX(EUconst_BMlistMainNumberOfBM,MATCH(I308,EUconst_BMlistNames,0))&lt;&gt;47),TRUE,FALSE))</f>
        <v/>
      </c>
      <c r="R330" s="25"/>
      <c r="S330" s="25"/>
      <c r="T330" s="24"/>
      <c r="U330" s="24"/>
      <c r="V330" s="24"/>
      <c r="W330" s="24"/>
    </row>
    <row r="331" spans="1:23" s="21" customFormat="1" ht="5.0999999999999996" customHeight="1" x14ac:dyDescent="0.25">
      <c r="A331" s="19"/>
      <c r="B331" s="219"/>
      <c r="C331" s="253"/>
      <c r="D331" s="255"/>
      <c r="F331" s="971"/>
      <c r="G331" s="971"/>
      <c r="H331" s="971"/>
      <c r="I331" s="971"/>
      <c r="J331" s="971"/>
      <c r="K331" s="971"/>
      <c r="L331" s="971"/>
      <c r="M331" s="971"/>
      <c r="N331" s="1038"/>
      <c r="O331" s="38"/>
      <c r="P331" s="25"/>
      <c r="Q331" s="24"/>
      <c r="R331" s="25"/>
      <c r="S331" s="25"/>
      <c r="T331" s="24"/>
      <c r="U331" s="24"/>
      <c r="V331" s="24"/>
      <c r="W331" s="24"/>
    </row>
    <row r="332" spans="1:23" ht="12.75" customHeight="1" x14ac:dyDescent="0.2">
      <c r="C332" s="250"/>
      <c r="D332" s="564"/>
      <c r="E332" s="135" t="s">
        <v>867</v>
      </c>
      <c r="F332" s="931" t="str">
        <f>Translations!$B$257</f>
        <v>Descrierea metodologiei aplicate</v>
      </c>
      <c r="G332" s="931"/>
      <c r="H332" s="931"/>
      <c r="I332" s="931"/>
      <c r="J332" s="931"/>
      <c r="K332" s="931"/>
      <c r="L332" s="931"/>
      <c r="M332" s="931"/>
      <c r="N332" s="1022"/>
    </row>
    <row r="333" spans="1:23" ht="12.75" customHeight="1" x14ac:dyDescent="0.2">
      <c r="C333" s="250"/>
      <c r="D333" s="564"/>
      <c r="E333" s="135"/>
      <c r="F333" s="990" t="str">
        <f>IF(I308&lt;&gt;"",HYPERLINK("#" &amp; Q333,EUConst_MsgDescription),"")</f>
        <v/>
      </c>
      <c r="G333" s="969"/>
      <c r="H333" s="969"/>
      <c r="I333" s="969"/>
      <c r="J333" s="969"/>
      <c r="K333" s="969"/>
      <c r="L333" s="969"/>
      <c r="M333" s="969"/>
      <c r="N333" s="970"/>
      <c r="P333" s="24" t="s">
        <v>441</v>
      </c>
      <c r="Q333" s="414" t="str">
        <f>"#"&amp;ADDRESS(ROW($C$11),COLUMN($C$11))</f>
        <v>#$C$11</v>
      </c>
    </row>
    <row r="334" spans="1:23" ht="5.0999999999999996" customHeight="1" x14ac:dyDescent="0.2">
      <c r="C334" s="250"/>
      <c r="D334" s="564"/>
      <c r="E334" s="26"/>
      <c r="F334" s="971"/>
      <c r="G334" s="971"/>
      <c r="H334" s="971"/>
      <c r="I334" s="971"/>
      <c r="J334" s="971"/>
      <c r="K334" s="971"/>
      <c r="L334" s="971"/>
      <c r="M334" s="971"/>
      <c r="N334" s="1038"/>
      <c r="P334" s="280"/>
    </row>
    <row r="335" spans="1:23" ht="50.1" customHeight="1" x14ac:dyDescent="0.2">
      <c r="C335" s="250"/>
      <c r="D335" s="26"/>
      <c r="E335" s="296"/>
      <c r="F335" s="972"/>
      <c r="G335" s="973"/>
      <c r="H335" s="973"/>
      <c r="I335" s="973"/>
      <c r="J335" s="973"/>
      <c r="K335" s="973"/>
      <c r="L335" s="973"/>
      <c r="M335" s="973"/>
      <c r="N335" s="974"/>
    </row>
    <row r="336" spans="1:23" ht="5.0999999999999996" customHeight="1" thickBot="1" x14ac:dyDescent="0.25">
      <c r="C336" s="250"/>
      <c r="N336" s="251"/>
    </row>
    <row r="337" spans="1:23" ht="12.75" customHeight="1" x14ac:dyDescent="0.2">
      <c r="C337" s="250"/>
      <c r="D337" s="564"/>
      <c r="E337" s="135"/>
      <c r="F337" s="975" t="str">
        <f>Translations!$B$210</f>
        <v>Trimitere la fișierele externe, dacă este cazul</v>
      </c>
      <c r="G337" s="975"/>
      <c r="H337" s="975"/>
      <c r="I337" s="975"/>
      <c r="J337" s="975"/>
      <c r="K337" s="904"/>
      <c r="L337" s="904"/>
      <c r="M337" s="904"/>
      <c r="N337" s="904"/>
      <c r="W337" s="297" t="s">
        <v>417</v>
      </c>
    </row>
    <row r="338" spans="1:23" ht="5.0999999999999996" customHeight="1" x14ac:dyDescent="0.2">
      <c r="C338" s="250"/>
      <c r="D338" s="564"/>
      <c r="N338" s="251"/>
      <c r="W338" s="283"/>
    </row>
    <row r="339" spans="1:23" ht="12.75" customHeight="1" x14ac:dyDescent="0.2">
      <c r="C339" s="250"/>
      <c r="D339" s="564" t="s">
        <v>119</v>
      </c>
      <c r="E339" s="957" t="str">
        <f>Translations!$B$258</f>
        <v>A fost respectată ordinea ierarhică?</v>
      </c>
      <c r="F339" s="957"/>
      <c r="G339" s="957"/>
      <c r="H339" s="958"/>
      <c r="I339" s="291"/>
      <c r="J339" s="298" t="str">
        <f>Translations!$B$259</f>
        <v xml:space="preserve"> Dacă nu, de ce?</v>
      </c>
      <c r="K339" s="942"/>
      <c r="L339" s="943"/>
      <c r="M339" s="943"/>
      <c r="N339" s="959"/>
      <c r="W339" s="289" t="b">
        <f>AND(I339&lt;&gt;"",I339=TRUE)</f>
        <v>0</v>
      </c>
    </row>
    <row r="340" spans="1:23" ht="5.0999999999999996" customHeight="1" x14ac:dyDescent="0.2">
      <c r="C340" s="250"/>
      <c r="E340" s="570"/>
      <c r="F340" s="570"/>
      <c r="G340" s="570"/>
      <c r="H340" s="570"/>
      <c r="I340" s="570"/>
      <c r="J340" s="570"/>
      <c r="K340" s="570"/>
      <c r="L340" s="570"/>
      <c r="M340" s="570"/>
      <c r="N340" s="578"/>
      <c r="W340" s="283"/>
    </row>
    <row r="341" spans="1:23" ht="12.75" customHeight="1" x14ac:dyDescent="0.2">
      <c r="C341" s="250"/>
      <c r="D341" s="564"/>
      <c r="E341" s="564"/>
      <c r="F341" s="931" t="str">
        <f>Translations!$B$264</f>
        <v>Detalii suplimentare privind orice abatere de la ierarhie</v>
      </c>
      <c r="G341" s="931"/>
      <c r="H341" s="931"/>
      <c r="I341" s="931"/>
      <c r="J341" s="931"/>
      <c r="K341" s="931"/>
      <c r="L341" s="931"/>
      <c r="M341" s="931"/>
      <c r="N341" s="1022"/>
      <c r="W341" s="283"/>
    </row>
    <row r="342" spans="1:23" ht="25.5" customHeight="1" thickBot="1" x14ac:dyDescent="0.25">
      <c r="C342" s="250"/>
      <c r="E342" s="564"/>
      <c r="F342" s="1023"/>
      <c r="G342" s="1024"/>
      <c r="H342" s="1024"/>
      <c r="I342" s="1024"/>
      <c r="J342" s="1024"/>
      <c r="K342" s="1024"/>
      <c r="L342" s="1024"/>
      <c r="M342" s="1024"/>
      <c r="N342" s="1025"/>
      <c r="W342" s="300" t="b">
        <f>W339</f>
        <v>0</v>
      </c>
    </row>
    <row r="343" spans="1:23" ht="5.0999999999999996" customHeight="1" x14ac:dyDescent="0.2">
      <c r="C343" s="250"/>
      <c r="D343" s="564"/>
      <c r="N343" s="251"/>
    </row>
    <row r="344" spans="1:23" ht="12.75" customHeight="1" x14ac:dyDescent="0.2">
      <c r="C344" s="250"/>
      <c r="D344" s="27" t="s">
        <v>120</v>
      </c>
      <c r="E344" s="1026" t="str">
        <f>Translations!$B$828</f>
        <v>Descrierea metodologiei de trasare a produselor și mărfurilor fabricate</v>
      </c>
      <c r="F344" s="1026"/>
      <c r="G344" s="1026"/>
      <c r="H344" s="1026"/>
      <c r="I344" s="1026"/>
      <c r="J344" s="1026"/>
      <c r="K344" s="1026"/>
      <c r="L344" s="1026"/>
      <c r="M344" s="1026"/>
      <c r="N344" s="1027"/>
    </row>
    <row r="345" spans="1:23" ht="5.0999999999999996" customHeight="1" x14ac:dyDescent="0.2">
      <c r="C345" s="250"/>
      <c r="E345" s="900"/>
      <c r="F345" s="901"/>
      <c r="G345" s="901"/>
      <c r="H345" s="901"/>
      <c r="I345" s="901"/>
      <c r="J345" s="901"/>
      <c r="K345" s="901"/>
      <c r="L345" s="901"/>
      <c r="M345" s="901"/>
      <c r="N345" s="1020"/>
    </row>
    <row r="346" spans="1:23" ht="50.1" customHeight="1" x14ac:dyDescent="0.2">
      <c r="C346" s="250"/>
      <c r="D346" s="564"/>
      <c r="E346" s="296"/>
      <c r="F346" s="942"/>
      <c r="G346" s="943"/>
      <c r="H346" s="943"/>
      <c r="I346" s="943"/>
      <c r="J346" s="943"/>
      <c r="K346" s="943"/>
      <c r="L346" s="943"/>
      <c r="M346" s="943"/>
      <c r="N346" s="959"/>
    </row>
    <row r="347" spans="1:23" ht="5.0999999999999996" customHeight="1" x14ac:dyDescent="0.2">
      <c r="C347" s="250"/>
      <c r="N347" s="251"/>
    </row>
    <row r="348" spans="1:23" ht="5.0999999999999996" customHeight="1" x14ac:dyDescent="0.2">
      <c r="C348" s="261"/>
      <c r="D348" s="264"/>
      <c r="E348" s="262"/>
      <c r="F348" s="262"/>
      <c r="G348" s="262"/>
      <c r="H348" s="262"/>
      <c r="I348" s="262"/>
      <c r="J348" s="262"/>
      <c r="K348" s="262"/>
      <c r="L348" s="262"/>
      <c r="M348" s="262"/>
      <c r="N348" s="263"/>
    </row>
    <row r="349" spans="1:23" s="21" customFormat="1" ht="14.25" customHeight="1" x14ac:dyDescent="0.2">
      <c r="A349" s="19"/>
      <c r="B349" s="38"/>
      <c r="C349" s="250"/>
      <c r="D349" s="22" t="s">
        <v>114</v>
      </c>
      <c r="E349" s="960" t="str">
        <f>Translations!$B$322</f>
        <v>Consumul de energie electrică relevant</v>
      </c>
      <c r="F349" s="960"/>
      <c r="G349" s="960"/>
      <c r="H349" s="960"/>
      <c r="I349" s="960"/>
      <c r="J349" s="960"/>
      <c r="K349" s="960"/>
      <c r="L349" s="960"/>
      <c r="M349" s="960"/>
      <c r="N349" s="1044"/>
      <c r="O349" s="38"/>
      <c r="P349" s="24" t="s">
        <v>441</v>
      </c>
      <c r="Q349" s="414" t="str">
        <f>"#"&amp;ADDRESS(ROW(D434),COLUMN(D434))</f>
        <v>#$D$434</v>
      </c>
      <c r="R349" s="25"/>
      <c r="S349" s="25"/>
      <c r="T349" s="19"/>
      <c r="U349" s="19"/>
      <c r="V349" s="274"/>
      <c r="W349" s="274"/>
    </row>
    <row r="350" spans="1:23" ht="12.75" customHeight="1" thickBot="1" x14ac:dyDescent="0.25">
      <c r="C350" s="250"/>
      <c r="D350" s="564" t="s">
        <v>118</v>
      </c>
      <c r="E350" s="963" t="str">
        <f>Translations!$B$249</f>
        <v>Informații privind metodologia aplicată</v>
      </c>
      <c r="F350" s="963"/>
      <c r="G350" s="963"/>
      <c r="H350" s="963"/>
      <c r="I350" s="963"/>
      <c r="J350" s="963"/>
      <c r="K350" s="963"/>
      <c r="L350" s="963"/>
      <c r="M350" s="963"/>
      <c r="N350" s="1003"/>
      <c r="P350" s="280"/>
      <c r="T350" s="19"/>
    </row>
    <row r="351" spans="1:23" ht="25.5" customHeight="1" thickBot="1" x14ac:dyDescent="0.25">
      <c r="B351" s="273"/>
      <c r="C351" s="250"/>
      <c r="E351" s="564"/>
      <c r="I351" s="967" t="str">
        <f>Translations!$B$254</f>
        <v>Sursa de date</v>
      </c>
      <c r="J351" s="967"/>
      <c r="K351" s="967" t="str">
        <f>Translations!$B$255</f>
        <v>Altă sursă de date (dacă este cazul)</v>
      </c>
      <c r="L351" s="967"/>
      <c r="M351" s="967" t="str">
        <f>Translations!$B$255</f>
        <v>Altă sursă de date (dacă este cazul)</v>
      </c>
      <c r="N351" s="967"/>
      <c r="S351" s="297" t="s">
        <v>1911</v>
      </c>
      <c r="U351" s="280"/>
      <c r="V351" s="280"/>
      <c r="W351" s="297" t="s">
        <v>417</v>
      </c>
    </row>
    <row r="352" spans="1:23" ht="12.75" customHeight="1" x14ac:dyDescent="0.2">
      <c r="B352" s="273"/>
      <c r="C352" s="250"/>
      <c r="E352" s="564" t="s">
        <v>864</v>
      </c>
      <c r="F352" s="929" t="str">
        <f>Translations!$B$322</f>
        <v>Consumul de energie electrică relevant</v>
      </c>
      <c r="G352" s="929"/>
      <c r="H352" s="930"/>
      <c r="I352" s="1039"/>
      <c r="J352" s="1039"/>
      <c r="K352" s="966"/>
      <c r="L352" s="966"/>
      <c r="M352" s="966"/>
      <c r="N352" s="966"/>
      <c r="S352" s="282" t="b">
        <f>IF(I308&lt;&gt;"",IF(INDEX(EUconst_BMlistElExchangability,MATCH(I308,EUconst_BMlistNames,0))=TRUE,FALSE,TRUE),FALSE)</f>
        <v>0</v>
      </c>
      <c r="U352" s="280"/>
      <c r="V352" s="280"/>
      <c r="W352" s="540"/>
    </row>
    <row r="353" spans="2:23" ht="5.0999999999999996" customHeight="1" x14ac:dyDescent="0.2">
      <c r="B353" s="273"/>
      <c r="C353" s="250"/>
      <c r="D353" s="564"/>
      <c r="N353" s="251"/>
      <c r="S353" s="283"/>
      <c r="W353" s="283"/>
    </row>
    <row r="354" spans="2:23" ht="12.75" customHeight="1" x14ac:dyDescent="0.2">
      <c r="B354" s="273"/>
      <c r="C354" s="250"/>
      <c r="D354" s="564"/>
      <c r="E354" s="135" t="s">
        <v>865</v>
      </c>
      <c r="F354" s="931" t="str">
        <f>Translations!$B$257</f>
        <v>Descrierea metodologiei aplicate</v>
      </c>
      <c r="G354" s="931"/>
      <c r="H354" s="931"/>
      <c r="I354" s="931"/>
      <c r="J354" s="931"/>
      <c r="K354" s="931"/>
      <c r="L354" s="931"/>
      <c r="M354" s="931"/>
      <c r="N354" s="1022"/>
      <c r="S354" s="283"/>
      <c r="W354" s="283"/>
    </row>
    <row r="355" spans="2:23" ht="5.0999999999999996" customHeight="1" x14ac:dyDescent="0.2">
      <c r="B355" s="273"/>
      <c r="C355" s="250"/>
      <c r="E355" s="252"/>
      <c r="F355" s="566"/>
      <c r="G355" s="567"/>
      <c r="H355" s="567"/>
      <c r="I355" s="567"/>
      <c r="J355" s="567"/>
      <c r="K355" s="567"/>
      <c r="L355" s="567"/>
      <c r="M355" s="567"/>
      <c r="N355" s="573"/>
      <c r="S355" s="283"/>
      <c r="W355" s="283"/>
    </row>
    <row r="356" spans="2:23" ht="12.75" customHeight="1" x14ac:dyDescent="0.2">
      <c r="B356" s="273"/>
      <c r="C356" s="250"/>
      <c r="D356" s="564"/>
      <c r="E356" s="135"/>
      <c r="F356" s="990" t="str">
        <f>IF(AND(I308&lt;&gt;"",J349=""),HYPERLINK("#" &amp; Q356,EUConst_MsgDescription),"")</f>
        <v/>
      </c>
      <c r="G356" s="969"/>
      <c r="H356" s="969"/>
      <c r="I356" s="969"/>
      <c r="J356" s="969"/>
      <c r="K356" s="969"/>
      <c r="L356" s="969"/>
      <c r="M356" s="969"/>
      <c r="N356" s="970"/>
      <c r="P356" s="24" t="s">
        <v>441</v>
      </c>
      <c r="Q356" s="414" t="str">
        <f>"#"&amp;ADDRESS(ROW($C$10),COLUMN($C$10))</f>
        <v>#$C$10</v>
      </c>
      <c r="S356" s="283"/>
      <c r="W356" s="283"/>
    </row>
    <row r="357" spans="2:23" ht="5.0999999999999996" customHeight="1" x14ac:dyDescent="0.2">
      <c r="B357" s="273"/>
      <c r="C357" s="250"/>
      <c r="D357" s="564"/>
      <c r="E357" s="26"/>
      <c r="F357" s="1049"/>
      <c r="G357" s="1049"/>
      <c r="H357" s="1049"/>
      <c r="I357" s="1049"/>
      <c r="J357" s="1049"/>
      <c r="K357" s="1049"/>
      <c r="L357" s="1049"/>
      <c r="M357" s="1049"/>
      <c r="N357" s="1050"/>
      <c r="P357" s="280"/>
      <c r="S357" s="283"/>
      <c r="W357" s="283"/>
    </row>
    <row r="358" spans="2:23" ht="50.1" customHeight="1" x14ac:dyDescent="0.2">
      <c r="B358" s="273"/>
      <c r="C358" s="250"/>
      <c r="D358" s="26"/>
      <c r="E358" s="296"/>
      <c r="F358" s="1051"/>
      <c r="G358" s="1052"/>
      <c r="H358" s="1052"/>
      <c r="I358" s="1052"/>
      <c r="J358" s="1052"/>
      <c r="K358" s="1052"/>
      <c r="L358" s="1052"/>
      <c r="M358" s="1052"/>
      <c r="N358" s="1053"/>
      <c r="S358" s="282" t="b">
        <f>S352</f>
        <v>0</v>
      </c>
      <c r="W358" s="282"/>
    </row>
    <row r="359" spans="2:23" ht="5.0999999999999996" customHeight="1" x14ac:dyDescent="0.2">
      <c r="B359" s="273"/>
      <c r="C359" s="250"/>
      <c r="D359" s="564"/>
      <c r="N359" s="251"/>
      <c r="S359" s="283"/>
      <c r="W359" s="283"/>
    </row>
    <row r="360" spans="2:23" ht="12.75" customHeight="1" x14ac:dyDescent="0.2">
      <c r="B360" s="273"/>
      <c r="C360" s="250"/>
      <c r="D360" s="564"/>
      <c r="E360" s="135"/>
      <c r="F360" s="975" t="str">
        <f>Translations!$B$210</f>
        <v>Trimitere la fișierele externe, dacă este cazul</v>
      </c>
      <c r="G360" s="975"/>
      <c r="H360" s="975"/>
      <c r="I360" s="975"/>
      <c r="J360" s="975"/>
      <c r="K360" s="904"/>
      <c r="L360" s="904"/>
      <c r="M360" s="904"/>
      <c r="N360" s="904"/>
      <c r="S360" s="283"/>
      <c r="W360" s="282"/>
    </row>
    <row r="361" spans="2:23" ht="5.0999999999999996" customHeight="1" x14ac:dyDescent="0.2">
      <c r="B361" s="273"/>
      <c r="C361" s="250"/>
      <c r="D361" s="564"/>
      <c r="N361" s="251"/>
      <c r="S361" s="283"/>
      <c r="W361" s="283"/>
    </row>
    <row r="362" spans="2:23" ht="12.75" customHeight="1" x14ac:dyDescent="0.2">
      <c r="B362" s="273"/>
      <c r="C362" s="250"/>
      <c r="D362" s="564" t="s">
        <v>119</v>
      </c>
      <c r="E362" s="957" t="str">
        <f>Translations!$B$258</f>
        <v>A fost respectată ordinea ierarhică?</v>
      </c>
      <c r="F362" s="957"/>
      <c r="G362" s="957"/>
      <c r="H362" s="958"/>
      <c r="I362" s="291"/>
      <c r="J362" s="298" t="str">
        <f>Translations!$B$259</f>
        <v xml:space="preserve"> Dacă nu, de ce?</v>
      </c>
      <c r="K362" s="942"/>
      <c r="L362" s="943"/>
      <c r="M362" s="943"/>
      <c r="N362" s="959"/>
      <c r="S362" s="282" t="b">
        <f>S358</f>
        <v>0</v>
      </c>
      <c r="W362" s="289" t="b">
        <f>OR(W360,AND(I362&lt;&gt;"",I362=TRUE))</f>
        <v>0</v>
      </c>
    </row>
    <row r="363" spans="2:23" ht="12.75" customHeight="1" x14ac:dyDescent="0.2">
      <c r="B363" s="273"/>
      <c r="C363" s="250"/>
      <c r="D363" s="564"/>
      <c r="E363" s="252" t="s">
        <v>263</v>
      </c>
      <c r="F363" s="905" t="str">
        <f>Translations!$B$263</f>
        <v>Costuri nerezonabile: utilizarea unor surse de date mai bune ar conduce la costuri nerezonabile.</v>
      </c>
      <c r="G363" s="953"/>
      <c r="H363" s="953"/>
      <c r="I363" s="953"/>
      <c r="J363" s="953"/>
      <c r="K363" s="953"/>
      <c r="L363" s="953"/>
      <c r="M363" s="953"/>
      <c r="N363" s="989"/>
      <c r="S363" s="283"/>
      <c r="W363" s="283"/>
    </row>
    <row r="364" spans="2:23" ht="5.0999999999999996" customHeight="1" x14ac:dyDescent="0.2">
      <c r="B364" s="273"/>
      <c r="C364" s="250"/>
      <c r="E364" s="570"/>
      <c r="F364" s="570"/>
      <c r="G364" s="570"/>
      <c r="H364" s="570"/>
      <c r="I364" s="570"/>
      <c r="J364" s="570"/>
      <c r="K364" s="570"/>
      <c r="L364" s="570"/>
      <c r="M364" s="570"/>
      <c r="N364" s="578"/>
      <c r="S364" s="283"/>
      <c r="W364" s="283"/>
    </row>
    <row r="365" spans="2:23" ht="12.75" customHeight="1" x14ac:dyDescent="0.2">
      <c r="B365" s="273"/>
      <c r="C365" s="250"/>
      <c r="D365" s="564"/>
      <c r="E365" s="564"/>
      <c r="F365" s="931" t="str">
        <f>Translations!$B$264</f>
        <v>Detalii suplimentare privind orice abatere de la ierarhie</v>
      </c>
      <c r="G365" s="931"/>
      <c r="H365" s="931"/>
      <c r="I365" s="931"/>
      <c r="J365" s="931"/>
      <c r="K365" s="931"/>
      <c r="L365" s="931"/>
      <c r="M365" s="931"/>
      <c r="N365" s="1022"/>
      <c r="S365" s="283"/>
      <c r="W365" s="283"/>
    </row>
    <row r="366" spans="2:23" ht="25.5" customHeight="1" thickBot="1" x14ac:dyDescent="0.25">
      <c r="B366" s="273"/>
      <c r="C366" s="250"/>
      <c r="E366" s="564"/>
      <c r="F366" s="932"/>
      <c r="G366" s="933"/>
      <c r="H366" s="933"/>
      <c r="I366" s="933"/>
      <c r="J366" s="933"/>
      <c r="K366" s="933"/>
      <c r="L366" s="933"/>
      <c r="M366" s="933"/>
      <c r="N366" s="934"/>
      <c r="S366" s="305" t="b">
        <f>S362</f>
        <v>0</v>
      </c>
      <c r="W366" s="300" t="b">
        <f>W362</f>
        <v>0</v>
      </c>
    </row>
    <row r="367" spans="2:23" ht="5.0999999999999996" customHeight="1" x14ac:dyDescent="0.2">
      <c r="B367" s="273"/>
      <c r="C367" s="250"/>
      <c r="N367" s="251"/>
    </row>
    <row r="368" spans="2:23" ht="5.0999999999999996" customHeight="1" x14ac:dyDescent="0.2">
      <c r="B368" s="273"/>
      <c r="C368" s="261"/>
      <c r="D368" s="264"/>
      <c r="E368" s="262"/>
      <c r="F368" s="262"/>
      <c r="G368" s="262"/>
      <c r="H368" s="262"/>
      <c r="I368" s="262"/>
      <c r="J368" s="262"/>
      <c r="K368" s="262"/>
      <c r="L368" s="262"/>
      <c r="M368" s="262"/>
      <c r="N368" s="263"/>
    </row>
    <row r="369" spans="2:23" ht="12.75" customHeight="1" x14ac:dyDescent="0.2">
      <c r="B369" s="273"/>
      <c r="C369" s="385"/>
      <c r="D369" s="386" t="s">
        <v>115</v>
      </c>
      <c r="E369" s="1045" t="str">
        <f>Translations!$B$324</f>
        <v>Sunt fluxurile de energie termică măsurabilă importate din instalații sau entități relevante din afara EU ETS?</v>
      </c>
      <c r="F369" s="1045"/>
      <c r="G369" s="1045"/>
      <c r="H369" s="1045"/>
      <c r="I369" s="1045"/>
      <c r="J369" s="1045"/>
      <c r="K369" s="1045"/>
      <c r="L369" s="1045"/>
      <c r="M369" s="996"/>
      <c r="N369" s="996"/>
      <c r="P369" s="280"/>
      <c r="R369" s="285"/>
    </row>
    <row r="370" spans="2:23" ht="5.0999999999999996" customHeight="1" x14ac:dyDescent="0.2">
      <c r="B370" s="273"/>
      <c r="C370" s="385"/>
      <c r="D370" s="21"/>
      <c r="E370" s="574"/>
      <c r="F370" s="574"/>
      <c r="G370" s="574"/>
      <c r="H370" s="574"/>
      <c r="I370" s="574"/>
      <c r="J370" s="574"/>
      <c r="K370" s="574"/>
      <c r="L370" s="574"/>
      <c r="M370" s="574"/>
      <c r="N370" s="582"/>
      <c r="P370" s="280"/>
      <c r="R370" s="285"/>
    </row>
    <row r="371" spans="2:23" ht="12.75" customHeight="1" x14ac:dyDescent="0.2">
      <c r="B371" s="273"/>
      <c r="C371" s="385"/>
      <c r="D371" s="21"/>
      <c r="E371" s="21"/>
      <c r="F371" s="1047" t="str">
        <f>Translations!$B$257</f>
        <v>Descrierea metodologiei aplicate</v>
      </c>
      <c r="G371" s="1047"/>
      <c r="H371" s="1047"/>
      <c r="I371" s="1047"/>
      <c r="J371" s="1047"/>
      <c r="K371" s="1047"/>
      <c r="L371" s="1047"/>
      <c r="M371" s="1047"/>
      <c r="N371" s="1048"/>
      <c r="P371" s="280"/>
      <c r="R371" s="285"/>
    </row>
    <row r="372" spans="2:23" ht="5.0999999999999996" customHeight="1" thickBot="1" x14ac:dyDescent="0.25">
      <c r="B372" s="273"/>
      <c r="C372" s="385"/>
      <c r="D372" s="21"/>
      <c r="E372" s="252"/>
      <c r="F372" s="388"/>
      <c r="G372" s="389"/>
      <c r="H372" s="389"/>
      <c r="I372" s="389"/>
      <c r="J372" s="389"/>
      <c r="K372" s="389"/>
      <c r="L372" s="389"/>
      <c r="M372" s="389"/>
      <c r="N372" s="390"/>
    </row>
    <row r="373" spans="2:23" ht="12.75" customHeight="1" x14ac:dyDescent="0.2">
      <c r="B373" s="273"/>
      <c r="C373" s="385"/>
      <c r="D373" s="387"/>
      <c r="E373" s="391"/>
      <c r="F373" s="990" t="str">
        <f>IF(I308&lt;&gt;"",HYPERLINK("#" &amp; Q373,EUConst_MsgDescription),"")</f>
        <v/>
      </c>
      <c r="G373" s="969"/>
      <c r="H373" s="969"/>
      <c r="I373" s="969"/>
      <c r="J373" s="969"/>
      <c r="K373" s="969"/>
      <c r="L373" s="969"/>
      <c r="M373" s="969"/>
      <c r="N373" s="970"/>
      <c r="P373" s="24" t="s">
        <v>441</v>
      </c>
      <c r="Q373" s="414" t="str">
        <f>"#"&amp;ADDRESS(ROW($C$10),COLUMN($C$10))</f>
        <v>#$C$10</v>
      </c>
      <c r="W373" s="297" t="s">
        <v>417</v>
      </c>
    </row>
    <row r="374" spans="2:23" ht="5.0999999999999996" customHeight="1" thickBot="1" x14ac:dyDescent="0.25">
      <c r="B374" s="273"/>
      <c r="C374" s="385"/>
      <c r="D374" s="387"/>
      <c r="E374" s="391"/>
      <c r="F374" s="1055"/>
      <c r="G374" s="1056"/>
      <c r="H374" s="1056"/>
      <c r="I374" s="1056"/>
      <c r="J374" s="1056"/>
      <c r="K374" s="1056"/>
      <c r="L374" s="1056"/>
      <c r="M374" s="1056"/>
      <c r="N374" s="1057"/>
      <c r="P374" s="24"/>
      <c r="W374" s="283"/>
    </row>
    <row r="375" spans="2:23" ht="50.1" customHeight="1" thickBot="1" x14ac:dyDescent="0.25">
      <c r="B375" s="273"/>
      <c r="C375" s="385"/>
      <c r="D375" s="21"/>
      <c r="E375" s="21"/>
      <c r="F375" s="932"/>
      <c r="G375" s="933"/>
      <c r="H375" s="933"/>
      <c r="I375" s="933"/>
      <c r="J375" s="933"/>
      <c r="K375" s="933"/>
      <c r="L375" s="933"/>
      <c r="M375" s="933"/>
      <c r="N375" s="934"/>
      <c r="P375" s="280"/>
      <c r="R375" s="285"/>
      <c r="V375" s="285"/>
      <c r="W375" s="421" t="b">
        <f>OR(W369,AND(M369&lt;&gt;"",M369=FALSE))</f>
        <v>0</v>
      </c>
    </row>
    <row r="376" spans="2:23" ht="5.0999999999999996" customHeight="1" x14ac:dyDescent="0.2">
      <c r="B376" s="273"/>
      <c r="C376" s="385"/>
      <c r="D376" s="387"/>
      <c r="E376" s="392"/>
      <c r="F376" s="575"/>
      <c r="G376" s="575"/>
      <c r="H376" s="575"/>
      <c r="I376" s="575"/>
      <c r="J376" s="575"/>
      <c r="K376" s="575"/>
      <c r="L376" s="575"/>
      <c r="M376" s="575"/>
      <c r="N376" s="393"/>
      <c r="P376" s="280"/>
      <c r="R376" s="285"/>
    </row>
    <row r="377" spans="2:23" ht="12.75" customHeight="1" x14ac:dyDescent="0.2">
      <c r="B377" s="273"/>
      <c r="C377" s="394"/>
      <c r="D377" s="395"/>
      <c r="E377" s="395"/>
      <c r="F377" s="395"/>
      <c r="G377" s="395"/>
      <c r="H377" s="395"/>
      <c r="I377" s="395"/>
      <c r="J377" s="395"/>
      <c r="K377" s="395"/>
      <c r="L377" s="395"/>
      <c r="M377" s="395"/>
      <c r="N377" s="396"/>
    </row>
    <row r="378" spans="2:23" ht="15" customHeight="1" x14ac:dyDescent="0.2">
      <c r="B378" s="273"/>
      <c r="C378" s="354"/>
      <c r="D378" s="1058" t="str">
        <f>Translations!$B$329</f>
        <v>Datele necesare pentru determinarea ratei de îmbunătățire a indicelui de referință în conformitate cu articolul 10a alineatul (2) din directivă</v>
      </c>
      <c r="E378" s="1059"/>
      <c r="F378" s="1059"/>
      <c r="G378" s="1059"/>
      <c r="H378" s="1059"/>
      <c r="I378" s="1059"/>
      <c r="J378" s="1059"/>
      <c r="K378" s="1059"/>
      <c r="L378" s="1059"/>
      <c r="M378" s="1059"/>
      <c r="N378" s="1060"/>
    </row>
    <row r="379" spans="2:23" ht="5.0999999999999996" customHeight="1" x14ac:dyDescent="0.2">
      <c r="B379" s="273"/>
      <c r="C379" s="354"/>
      <c r="D379" s="355"/>
      <c r="E379" s="355"/>
      <c r="F379" s="355"/>
      <c r="G379" s="355"/>
      <c r="H379" s="355"/>
      <c r="I379" s="355"/>
      <c r="J379" s="355"/>
      <c r="K379" s="355"/>
      <c r="L379" s="355"/>
      <c r="M379" s="355"/>
      <c r="N379" s="356"/>
    </row>
    <row r="380" spans="2:23" ht="12.75" customHeight="1" x14ac:dyDescent="0.2">
      <c r="B380" s="273"/>
      <c r="C380" s="354"/>
      <c r="D380" s="357" t="s">
        <v>116</v>
      </c>
      <c r="E380" s="1061" t="str">
        <f>Translations!$B$330</f>
        <v>Emisii care pot fi atribuite în mod direct</v>
      </c>
      <c r="F380" s="1061"/>
      <c r="G380" s="1061"/>
      <c r="H380" s="1061"/>
      <c r="I380" s="1061"/>
      <c r="J380" s="1061"/>
      <c r="K380" s="1061"/>
      <c r="L380" s="1061"/>
      <c r="M380" s="1061"/>
      <c r="N380" s="1062"/>
    </row>
    <row r="381" spans="2:23" ht="12.75" customHeight="1" x14ac:dyDescent="0.2">
      <c r="B381" s="273"/>
      <c r="C381" s="354"/>
      <c r="D381" s="358" t="s">
        <v>118</v>
      </c>
      <c r="E381" s="995" t="str">
        <f>Translations!$B$331</f>
        <v>Atribuirea emisiilor în mod direct</v>
      </c>
      <c r="F381" s="995"/>
      <c r="G381" s="995"/>
      <c r="H381" s="995"/>
      <c r="I381" s="995"/>
      <c r="J381" s="995"/>
      <c r="K381" s="995"/>
      <c r="L381" s="995"/>
      <c r="M381" s="995"/>
      <c r="N381" s="1063"/>
      <c r="P381" s="280"/>
      <c r="T381" s="19"/>
    </row>
    <row r="382" spans="2:23" ht="5.0999999999999996" customHeight="1" x14ac:dyDescent="0.2">
      <c r="B382" s="273"/>
      <c r="C382" s="354"/>
      <c r="D382" s="355"/>
      <c r="E382" s="997"/>
      <c r="F382" s="998"/>
      <c r="G382" s="998"/>
      <c r="H382" s="998"/>
      <c r="I382" s="998"/>
      <c r="J382" s="998"/>
      <c r="K382" s="998"/>
      <c r="L382" s="998"/>
      <c r="M382" s="998"/>
      <c r="N382" s="999"/>
    </row>
    <row r="383" spans="2:23" ht="12.75" customHeight="1" x14ac:dyDescent="0.2">
      <c r="B383" s="273"/>
      <c r="C383" s="354"/>
      <c r="D383" s="358"/>
      <c r="E383" s="360"/>
      <c r="F383" s="990" t="str">
        <f>IF(I308&lt;&gt;"",HYPERLINK("#" &amp; Q383,EUConst_MsgDescription),"")</f>
        <v/>
      </c>
      <c r="G383" s="969"/>
      <c r="H383" s="969"/>
      <c r="I383" s="969"/>
      <c r="J383" s="969"/>
      <c r="K383" s="969"/>
      <c r="L383" s="969"/>
      <c r="M383" s="969"/>
      <c r="N383" s="970"/>
      <c r="P383" s="24" t="s">
        <v>441</v>
      </c>
      <c r="Q383" s="414" t="str">
        <f>"#"&amp;ADDRESS(ROW($C$10),COLUMN($C$10))</f>
        <v>#$C$10</v>
      </c>
    </row>
    <row r="384" spans="2:23" ht="5.0999999999999996" customHeight="1" x14ac:dyDescent="0.2">
      <c r="B384" s="273"/>
      <c r="C384" s="354"/>
      <c r="D384" s="358"/>
      <c r="E384" s="361"/>
      <c r="F384" s="991"/>
      <c r="G384" s="991"/>
      <c r="H384" s="991"/>
      <c r="I384" s="991"/>
      <c r="J384" s="991"/>
      <c r="K384" s="991"/>
      <c r="L384" s="991"/>
      <c r="M384" s="991"/>
      <c r="N384" s="992"/>
      <c r="P384" s="280"/>
    </row>
    <row r="385" spans="2:23" ht="50.1" customHeight="1" x14ac:dyDescent="0.2">
      <c r="B385" s="273"/>
      <c r="C385" s="354"/>
      <c r="D385" s="355"/>
      <c r="E385" s="355"/>
      <c r="F385" s="972"/>
      <c r="G385" s="973"/>
      <c r="H385" s="973"/>
      <c r="I385" s="973"/>
      <c r="J385" s="973"/>
      <c r="K385" s="973"/>
      <c r="L385" s="973"/>
      <c r="M385" s="973"/>
      <c r="N385" s="974"/>
    </row>
    <row r="386" spans="2:23" ht="5.0999999999999996" customHeight="1" x14ac:dyDescent="0.2">
      <c r="B386" s="273"/>
      <c r="C386" s="354"/>
      <c r="D386" s="355"/>
      <c r="E386" s="355"/>
      <c r="F386" s="355"/>
      <c r="G386" s="355"/>
      <c r="H386" s="355"/>
      <c r="I386" s="355"/>
      <c r="J386" s="355"/>
      <c r="K386" s="355"/>
      <c r="L386" s="355"/>
      <c r="M386" s="355"/>
      <c r="N386" s="356"/>
    </row>
    <row r="387" spans="2:23" ht="12.75" customHeight="1" x14ac:dyDescent="0.2">
      <c r="B387" s="273"/>
      <c r="C387" s="354"/>
      <c r="D387" s="355"/>
      <c r="E387" s="355"/>
      <c r="F387" s="1054" t="str">
        <f>Translations!$B$210</f>
        <v>Trimitere la fișierele externe, dacă este cazul</v>
      </c>
      <c r="G387" s="1054"/>
      <c r="H387" s="1054"/>
      <c r="I387" s="1054"/>
      <c r="J387" s="1054"/>
      <c r="K387" s="904"/>
      <c r="L387" s="904"/>
      <c r="M387" s="904"/>
      <c r="N387" s="904"/>
    </row>
    <row r="388" spans="2:23" ht="5.0999999999999996" customHeight="1" x14ac:dyDescent="0.2">
      <c r="B388" s="273"/>
      <c r="C388" s="354"/>
      <c r="D388" s="355"/>
      <c r="E388" s="355"/>
      <c r="F388" s="362"/>
      <c r="G388" s="362"/>
      <c r="H388" s="362"/>
      <c r="I388" s="362"/>
      <c r="J388" s="362"/>
      <c r="K388" s="362"/>
      <c r="L388" s="362"/>
      <c r="M388" s="362"/>
      <c r="N388" s="363"/>
    </row>
    <row r="389" spans="2:23" ht="12.75" customHeight="1" x14ac:dyDescent="0.2">
      <c r="B389" s="273"/>
      <c r="C389" s="354"/>
      <c r="D389" s="358" t="s">
        <v>119</v>
      </c>
      <c r="E389" s="995" t="str">
        <f>Translations!$B$337</f>
        <v>Sunt relevante și alte fluxuri de surse interne?</v>
      </c>
      <c r="F389" s="995"/>
      <c r="G389" s="995"/>
      <c r="H389" s="995"/>
      <c r="I389" s="995"/>
      <c r="J389" s="995"/>
      <c r="K389" s="995"/>
      <c r="L389" s="995"/>
      <c r="M389" s="996"/>
      <c r="N389" s="996"/>
      <c r="P389" s="280"/>
      <c r="T389" s="19"/>
    </row>
    <row r="390" spans="2:23" ht="5.0999999999999996" customHeight="1" x14ac:dyDescent="0.2">
      <c r="B390" s="273"/>
      <c r="C390" s="354"/>
      <c r="D390" s="358"/>
      <c r="E390" s="359"/>
      <c r="F390" s="997"/>
      <c r="G390" s="997"/>
      <c r="H390" s="997"/>
      <c r="I390" s="997"/>
      <c r="J390" s="997"/>
      <c r="K390" s="997"/>
      <c r="L390" s="997"/>
      <c r="M390" s="997"/>
      <c r="N390" s="1088"/>
    </row>
    <row r="391" spans="2:23" ht="25.5" customHeight="1" thickBot="1" x14ac:dyDescent="0.25">
      <c r="B391" s="273"/>
      <c r="C391" s="354"/>
      <c r="D391" s="355"/>
      <c r="E391" s="355"/>
      <c r="F391" s="355"/>
      <c r="G391" s="355"/>
      <c r="H391" s="355"/>
      <c r="I391" s="1070" t="str">
        <f>Translations!$B$254</f>
        <v>Sursa de date</v>
      </c>
      <c r="J391" s="1070"/>
      <c r="K391" s="1070" t="str">
        <f>Translations!$B$255</f>
        <v>Altă sursă de date (dacă este cazul)</v>
      </c>
      <c r="L391" s="1070"/>
      <c r="M391" s="1070" t="str">
        <f>Translations!$B$255</f>
        <v>Altă sursă de date (dacă este cazul)</v>
      </c>
      <c r="N391" s="1070"/>
      <c r="P391" s="280"/>
      <c r="W391" s="274" t="s">
        <v>417</v>
      </c>
    </row>
    <row r="392" spans="2:23" ht="12.75" customHeight="1" x14ac:dyDescent="0.2">
      <c r="B392" s="273"/>
      <c r="C392" s="354"/>
      <c r="D392" s="358"/>
      <c r="E392" s="360" t="s">
        <v>864</v>
      </c>
      <c r="F392" s="1067" t="str">
        <f>Translations!$B$342</f>
        <v>Cantități importate sau exportate</v>
      </c>
      <c r="G392" s="1068"/>
      <c r="H392" s="1068"/>
      <c r="I392" s="1039"/>
      <c r="J392" s="1039"/>
      <c r="K392" s="966"/>
      <c r="L392" s="966"/>
      <c r="M392" s="966"/>
      <c r="N392" s="966"/>
      <c r="W392" s="281" t="b">
        <f>AND(M389&lt;&gt;"",M389=FALSE)</f>
        <v>0</v>
      </c>
    </row>
    <row r="393" spans="2:23" ht="12.75" customHeight="1" x14ac:dyDescent="0.2">
      <c r="B393" s="273"/>
      <c r="C393" s="354"/>
      <c r="D393" s="358"/>
      <c r="E393" s="360" t="s">
        <v>865</v>
      </c>
      <c r="F393" s="1067" t="str">
        <f>Translations!$B$256</f>
        <v>Valoare energetică</v>
      </c>
      <c r="G393" s="1068"/>
      <c r="H393" s="1068"/>
      <c r="I393" s="1039"/>
      <c r="J393" s="1039"/>
      <c r="K393" s="966"/>
      <c r="L393" s="966"/>
      <c r="M393" s="966"/>
      <c r="N393" s="966"/>
      <c r="W393" s="303" t="b">
        <f>W392</f>
        <v>0</v>
      </c>
    </row>
    <row r="394" spans="2:23" ht="12.75" customHeight="1" x14ac:dyDescent="0.2">
      <c r="B394" s="273"/>
      <c r="C394" s="354"/>
      <c r="D394" s="358"/>
      <c r="E394" s="360" t="s">
        <v>866</v>
      </c>
      <c r="F394" s="1069" t="str">
        <f>Translations!$B$343</f>
        <v>Factor de emisie sau conținut de carbon</v>
      </c>
      <c r="G394" s="1069"/>
      <c r="H394" s="1067"/>
      <c r="I394" s="942"/>
      <c r="J394" s="959"/>
      <c r="K394" s="944"/>
      <c r="L394" s="946"/>
      <c r="M394" s="944"/>
      <c r="N394" s="946"/>
      <c r="W394" s="303" t="b">
        <f>W393</f>
        <v>0</v>
      </c>
    </row>
    <row r="395" spans="2:23" ht="12.75" customHeight="1" x14ac:dyDescent="0.2">
      <c r="B395" s="273"/>
      <c r="C395" s="354"/>
      <c r="D395" s="358"/>
      <c r="E395" s="360" t="s">
        <v>867</v>
      </c>
      <c r="F395" s="1069" t="str">
        <f>Translations!$B$344</f>
        <v>Conținut de biomasă</v>
      </c>
      <c r="G395" s="1069"/>
      <c r="H395" s="1067"/>
      <c r="I395" s="942"/>
      <c r="J395" s="959"/>
      <c r="K395" s="944"/>
      <c r="L395" s="946"/>
      <c r="M395" s="944"/>
      <c r="N395" s="946"/>
      <c r="W395" s="303" t="b">
        <f>W394</f>
        <v>0</v>
      </c>
    </row>
    <row r="396" spans="2:23" ht="5.0999999999999996" customHeight="1" x14ac:dyDescent="0.2">
      <c r="B396" s="273"/>
      <c r="C396" s="354"/>
      <c r="D396" s="358"/>
      <c r="E396" s="355"/>
      <c r="F396" s="355"/>
      <c r="G396" s="355"/>
      <c r="H396" s="355"/>
      <c r="I396" s="355"/>
      <c r="J396" s="355"/>
      <c r="K396" s="355"/>
      <c r="L396" s="355"/>
      <c r="M396" s="355"/>
      <c r="N396" s="356"/>
      <c r="P396" s="280"/>
      <c r="W396" s="283"/>
    </row>
    <row r="397" spans="2:23" ht="12.75" customHeight="1" x14ac:dyDescent="0.2">
      <c r="B397" s="273"/>
      <c r="C397" s="354"/>
      <c r="D397" s="358"/>
      <c r="E397" s="360" t="s">
        <v>868</v>
      </c>
      <c r="F397" s="1073" t="str">
        <f>Translations!$B$257</f>
        <v>Descrierea metodologiei aplicate</v>
      </c>
      <c r="G397" s="1073"/>
      <c r="H397" s="1073"/>
      <c r="I397" s="1073"/>
      <c r="J397" s="1073"/>
      <c r="K397" s="1073"/>
      <c r="L397" s="1073"/>
      <c r="M397" s="1073"/>
      <c r="N397" s="1074"/>
      <c r="P397" s="280"/>
      <c r="W397" s="283"/>
    </row>
    <row r="398" spans="2:23" ht="5.0999999999999996" customHeight="1" x14ac:dyDescent="0.2">
      <c r="B398" s="273"/>
      <c r="C398" s="354"/>
      <c r="D398" s="355"/>
      <c r="E398" s="359"/>
      <c r="F398" s="572"/>
      <c r="G398" s="579"/>
      <c r="H398" s="579"/>
      <c r="I398" s="579"/>
      <c r="J398" s="579"/>
      <c r="K398" s="579"/>
      <c r="L398" s="579"/>
      <c r="M398" s="579"/>
      <c r="N398" s="580"/>
      <c r="W398" s="283"/>
    </row>
    <row r="399" spans="2:23" ht="12.75" customHeight="1" x14ac:dyDescent="0.2">
      <c r="B399" s="273"/>
      <c r="C399" s="354"/>
      <c r="D399" s="358"/>
      <c r="E399" s="360"/>
      <c r="F399" s="990" t="str">
        <f>IF(I308&lt;&gt;"",HYPERLINK("#" &amp; Q399,EUConst_MsgDescription),"")</f>
        <v/>
      </c>
      <c r="G399" s="969"/>
      <c r="H399" s="969"/>
      <c r="I399" s="969"/>
      <c r="J399" s="969"/>
      <c r="K399" s="969"/>
      <c r="L399" s="969"/>
      <c r="M399" s="969"/>
      <c r="N399" s="970"/>
      <c r="P399" s="24" t="s">
        <v>441</v>
      </c>
      <c r="Q399" s="414" t="str">
        <f>"#"&amp;ADDRESS(ROW($C$10),COLUMN($C$10))</f>
        <v>#$C$10</v>
      </c>
      <c r="W399" s="283"/>
    </row>
    <row r="400" spans="2:23" ht="5.0999999999999996" customHeight="1" x14ac:dyDescent="0.2">
      <c r="B400" s="273"/>
      <c r="C400" s="354"/>
      <c r="D400" s="358"/>
      <c r="E400" s="361"/>
      <c r="F400" s="991"/>
      <c r="G400" s="991"/>
      <c r="H400" s="991"/>
      <c r="I400" s="991"/>
      <c r="J400" s="991"/>
      <c r="K400" s="991"/>
      <c r="L400" s="991"/>
      <c r="M400" s="991"/>
      <c r="N400" s="992"/>
      <c r="P400" s="280"/>
      <c r="W400" s="283"/>
    </row>
    <row r="401" spans="1:23" s="278" customFormat="1" ht="50.1" customHeight="1" x14ac:dyDescent="0.2">
      <c r="A401" s="285"/>
      <c r="B401" s="12"/>
      <c r="C401" s="354"/>
      <c r="D401" s="361"/>
      <c r="E401" s="361"/>
      <c r="F401" s="932"/>
      <c r="G401" s="933"/>
      <c r="H401" s="933"/>
      <c r="I401" s="933"/>
      <c r="J401" s="933"/>
      <c r="K401" s="933"/>
      <c r="L401" s="933"/>
      <c r="M401" s="933"/>
      <c r="N401" s="934"/>
      <c r="O401" s="38"/>
      <c r="P401" s="284"/>
      <c r="Q401" s="285"/>
      <c r="R401" s="285"/>
      <c r="S401" s="274"/>
      <c r="T401" s="274"/>
      <c r="U401" s="285"/>
      <c r="V401" s="285"/>
      <c r="W401" s="286" t="b">
        <f>W395</f>
        <v>0</v>
      </c>
    </row>
    <row r="402" spans="1:23" ht="5.0999999999999996" customHeight="1" x14ac:dyDescent="0.2">
      <c r="C402" s="354"/>
      <c r="D402" s="358"/>
      <c r="E402" s="355"/>
      <c r="F402" s="355"/>
      <c r="G402" s="355"/>
      <c r="H402" s="355"/>
      <c r="I402" s="355"/>
      <c r="J402" s="355"/>
      <c r="K402" s="355"/>
      <c r="L402" s="355"/>
      <c r="M402" s="355"/>
      <c r="N402" s="356"/>
      <c r="W402" s="283"/>
    </row>
    <row r="403" spans="1:23" ht="12.75" customHeight="1" thickBot="1" x14ac:dyDescent="0.25">
      <c r="C403" s="354"/>
      <c r="D403" s="358"/>
      <c r="E403" s="360"/>
      <c r="F403" s="1054" t="str">
        <f>Translations!$B$210</f>
        <v>Trimitere la fișierele externe, dacă este cazul</v>
      </c>
      <c r="G403" s="1054"/>
      <c r="H403" s="1054"/>
      <c r="I403" s="1054"/>
      <c r="J403" s="1054"/>
      <c r="K403" s="904"/>
      <c r="L403" s="904"/>
      <c r="M403" s="904"/>
      <c r="N403" s="904"/>
      <c r="W403" s="290" t="b">
        <f>W401</f>
        <v>0</v>
      </c>
    </row>
    <row r="404" spans="1:23" ht="5.0999999999999996" customHeight="1" x14ac:dyDescent="0.2">
      <c r="C404" s="354"/>
      <c r="D404" s="358"/>
      <c r="E404" s="355"/>
      <c r="F404" s="355"/>
      <c r="G404" s="355"/>
      <c r="H404" s="355"/>
      <c r="I404" s="355"/>
      <c r="J404" s="355"/>
      <c r="K404" s="355"/>
      <c r="L404" s="355"/>
      <c r="M404" s="355"/>
      <c r="N404" s="356"/>
      <c r="P404" s="280"/>
    </row>
    <row r="405" spans="1:23" ht="12.75" customHeight="1" thickBot="1" x14ac:dyDescent="0.25">
      <c r="C405" s="354"/>
      <c r="D405" s="358" t="s">
        <v>120</v>
      </c>
      <c r="E405" s="995" t="str">
        <f>Translations!$B$345</f>
        <v>Este relevant CO2 transferat, importat sau exportat?</v>
      </c>
      <c r="F405" s="995"/>
      <c r="G405" s="995"/>
      <c r="H405" s="995"/>
      <c r="I405" s="995"/>
      <c r="J405" s="995"/>
      <c r="K405" s="995"/>
      <c r="L405" s="995"/>
      <c r="M405" s="996"/>
      <c r="N405" s="996"/>
      <c r="P405" s="280"/>
      <c r="T405" s="19"/>
    </row>
    <row r="406" spans="1:23" ht="5.0999999999999996" customHeight="1" thickBot="1" x14ac:dyDescent="0.25">
      <c r="C406" s="354"/>
      <c r="D406" s="355"/>
      <c r="E406" s="997"/>
      <c r="F406" s="998"/>
      <c r="G406" s="998"/>
      <c r="H406" s="998"/>
      <c r="I406" s="998"/>
      <c r="J406" s="998"/>
      <c r="K406" s="998"/>
      <c r="L406" s="998"/>
      <c r="M406" s="998"/>
      <c r="N406" s="999"/>
      <c r="W406" s="297" t="s">
        <v>417</v>
      </c>
    </row>
    <row r="407" spans="1:23" ht="25.5" customHeight="1" x14ac:dyDescent="0.2">
      <c r="C407" s="354"/>
      <c r="D407" s="355"/>
      <c r="E407" s="355"/>
      <c r="F407" s="972"/>
      <c r="G407" s="973"/>
      <c r="H407" s="973"/>
      <c r="I407" s="973"/>
      <c r="J407" s="973"/>
      <c r="K407" s="973"/>
      <c r="L407" s="973"/>
      <c r="M407" s="973"/>
      <c r="N407" s="974"/>
      <c r="W407" s="281" t="b">
        <f>AND(M405&lt;&gt;"",M405=FALSE)</f>
        <v>0</v>
      </c>
    </row>
    <row r="408" spans="1:23" ht="5.0999999999999996" customHeight="1" x14ac:dyDescent="0.2">
      <c r="C408" s="354"/>
      <c r="D408" s="355"/>
      <c r="E408" s="355"/>
      <c r="F408" s="355"/>
      <c r="G408" s="355"/>
      <c r="H408" s="355"/>
      <c r="I408" s="355"/>
      <c r="J408" s="355"/>
      <c r="K408" s="355"/>
      <c r="L408" s="355"/>
      <c r="M408" s="355"/>
      <c r="N408" s="356"/>
      <c r="W408" s="283"/>
    </row>
    <row r="409" spans="1:23" ht="12.75" customHeight="1" thickBot="1" x14ac:dyDescent="0.25">
      <c r="C409" s="354"/>
      <c r="D409" s="355"/>
      <c r="E409" s="355"/>
      <c r="F409" s="1054" t="str">
        <f>Translations!$B$210</f>
        <v>Trimitere la fișierele externe, dacă este cazul</v>
      </c>
      <c r="G409" s="1054"/>
      <c r="H409" s="1054"/>
      <c r="I409" s="1054"/>
      <c r="J409" s="1054"/>
      <c r="K409" s="904"/>
      <c r="L409" s="904"/>
      <c r="M409" s="904"/>
      <c r="N409" s="904"/>
      <c r="W409" s="305" t="b">
        <f>W407</f>
        <v>0</v>
      </c>
    </row>
    <row r="410" spans="1:23" ht="5.0999999999999996" customHeight="1" x14ac:dyDescent="0.2">
      <c r="C410" s="354"/>
      <c r="D410" s="358"/>
      <c r="E410" s="355"/>
      <c r="F410" s="355"/>
      <c r="G410" s="355"/>
      <c r="H410" s="355"/>
      <c r="I410" s="355"/>
      <c r="J410" s="355"/>
      <c r="K410" s="355"/>
      <c r="L410" s="355"/>
      <c r="M410" s="355"/>
      <c r="N410" s="356"/>
    </row>
    <row r="411" spans="1:23" ht="5.0999999999999996" customHeight="1" x14ac:dyDescent="0.2">
      <c r="C411" s="351"/>
      <c r="D411" s="364"/>
      <c r="E411" s="352"/>
      <c r="F411" s="352"/>
      <c r="G411" s="352"/>
      <c r="H411" s="352"/>
      <c r="I411" s="352"/>
      <c r="J411" s="352"/>
      <c r="K411" s="352"/>
      <c r="L411" s="352"/>
      <c r="M411" s="352"/>
      <c r="N411" s="353"/>
    </row>
    <row r="412" spans="1:23" ht="12.75" customHeight="1" x14ac:dyDescent="0.2">
      <c r="C412" s="354"/>
      <c r="D412" s="357" t="s">
        <v>117</v>
      </c>
      <c r="E412" s="1071" t="str">
        <f>Translations!$B$831</f>
        <v>Aportul de energie pentru această subinstalație și factorul de emisie relevant</v>
      </c>
      <c r="F412" s="1071"/>
      <c r="G412" s="1071"/>
      <c r="H412" s="1071"/>
      <c r="I412" s="1071"/>
      <c r="J412" s="1071"/>
      <c r="K412" s="1071"/>
      <c r="L412" s="1071"/>
      <c r="M412" s="1071"/>
      <c r="N412" s="1072"/>
    </row>
    <row r="413" spans="1:23" ht="5.0999999999999996" customHeight="1" x14ac:dyDescent="0.2">
      <c r="C413" s="354"/>
      <c r="D413" s="355"/>
      <c r="E413" s="1064"/>
      <c r="F413" s="1065"/>
      <c r="G413" s="1065"/>
      <c r="H413" s="1065"/>
      <c r="I413" s="1065"/>
      <c r="J413" s="1065"/>
      <c r="K413" s="1065"/>
      <c r="L413" s="1065"/>
      <c r="M413" s="1065"/>
      <c r="N413" s="1066"/>
    </row>
    <row r="414" spans="1:23" ht="12.75" customHeight="1" x14ac:dyDescent="0.2">
      <c r="C414" s="354"/>
      <c r="D414" s="358" t="s">
        <v>118</v>
      </c>
      <c r="E414" s="995" t="str">
        <f>Translations!$B$249</f>
        <v>Informații privind metodologia aplicată</v>
      </c>
      <c r="F414" s="995"/>
      <c r="G414" s="995"/>
      <c r="H414" s="995"/>
      <c r="I414" s="995"/>
      <c r="J414" s="995"/>
      <c r="K414" s="995"/>
      <c r="L414" s="995"/>
      <c r="M414" s="995"/>
      <c r="N414" s="1063"/>
      <c r="P414" s="280"/>
    </row>
    <row r="415" spans="1:23" ht="25.5" customHeight="1" x14ac:dyDescent="0.2">
      <c r="B415" s="273"/>
      <c r="C415" s="354"/>
      <c r="D415" s="355"/>
      <c r="E415" s="355"/>
      <c r="F415" s="372"/>
      <c r="G415" s="355"/>
      <c r="H415" s="355"/>
      <c r="I415" s="1070" t="str">
        <f>Translations!$B$254</f>
        <v>Sursa de date</v>
      </c>
      <c r="J415" s="1070"/>
      <c r="K415" s="1070" t="str">
        <f>Translations!$B$255</f>
        <v>Altă sursă de date (dacă este cazul)</v>
      </c>
      <c r="L415" s="1070"/>
      <c r="M415" s="1070" t="str">
        <f>Translations!$B$255</f>
        <v>Altă sursă de date (dacă este cazul)</v>
      </c>
      <c r="N415" s="1070"/>
    </row>
    <row r="416" spans="1:23" ht="12.75" customHeight="1" x14ac:dyDescent="0.2">
      <c r="B416" s="273"/>
      <c r="C416" s="354"/>
      <c r="D416" s="358"/>
      <c r="E416" s="360" t="s">
        <v>864</v>
      </c>
      <c r="F416" s="1069" t="str">
        <f>Translations!$B$833</f>
        <v>Aportul de combustibil și de materiale</v>
      </c>
      <c r="G416" s="1069"/>
      <c r="H416" s="1067"/>
      <c r="I416" s="942"/>
      <c r="J416" s="943"/>
      <c r="K416" s="944"/>
      <c r="L416" s="945"/>
      <c r="M416" s="944"/>
      <c r="N416" s="946"/>
    </row>
    <row r="417" spans="2:23" ht="12.75" customHeight="1" x14ac:dyDescent="0.2">
      <c r="B417" s="273"/>
      <c r="C417" s="354"/>
      <c r="D417" s="358"/>
      <c r="E417" s="360" t="s">
        <v>865</v>
      </c>
      <c r="F417" s="1069" t="str">
        <f>Translations!$B$826</f>
        <v>Consumul de energie electrică pentru producerea de energie termică</v>
      </c>
      <c r="G417" s="1069"/>
      <c r="H417" s="1067"/>
      <c r="I417" s="1039"/>
      <c r="J417" s="1039"/>
      <c r="K417" s="966"/>
      <c r="L417" s="966"/>
      <c r="M417" s="966"/>
      <c r="N417" s="966"/>
    </row>
    <row r="418" spans="2:23" ht="12.75" customHeight="1" x14ac:dyDescent="0.2">
      <c r="B418" s="273"/>
      <c r="C418" s="354"/>
      <c r="D418" s="358"/>
      <c r="E418" s="360" t="s">
        <v>866</v>
      </c>
      <c r="F418" s="1069" t="str">
        <f>Translations!$B$353</f>
        <v>Factorul de emisie ponderat</v>
      </c>
      <c r="G418" s="1069"/>
      <c r="H418" s="1067"/>
      <c r="I418" s="942"/>
      <c r="J418" s="943"/>
      <c r="K418" s="944"/>
      <c r="L418" s="945"/>
      <c r="M418" s="944"/>
      <c r="N418" s="946"/>
    </row>
    <row r="419" spans="2:23" ht="5.0999999999999996" customHeight="1" x14ac:dyDescent="0.2">
      <c r="B419" s="273"/>
      <c r="C419" s="354"/>
      <c r="D419" s="358"/>
      <c r="E419" s="355"/>
      <c r="F419" s="355"/>
      <c r="G419" s="355"/>
      <c r="H419" s="355"/>
      <c r="I419" s="355"/>
      <c r="J419" s="355"/>
      <c r="K419" s="355"/>
      <c r="L419" s="355"/>
      <c r="M419" s="355"/>
      <c r="N419" s="356"/>
    </row>
    <row r="420" spans="2:23" ht="12.75" customHeight="1" x14ac:dyDescent="0.2">
      <c r="B420" s="273"/>
      <c r="C420" s="354"/>
      <c r="D420" s="358"/>
      <c r="E420" s="360" t="s">
        <v>867</v>
      </c>
      <c r="F420" s="1073" t="str">
        <f>Translations!$B$257</f>
        <v>Descrierea metodologiei aplicate</v>
      </c>
      <c r="G420" s="1073"/>
      <c r="H420" s="1073"/>
      <c r="I420" s="1073"/>
      <c r="J420" s="1073"/>
      <c r="K420" s="1073"/>
      <c r="L420" s="1073"/>
      <c r="M420" s="1073"/>
      <c r="N420" s="1074"/>
    </row>
    <row r="421" spans="2:23" ht="5.0999999999999996" customHeight="1" x14ac:dyDescent="0.2">
      <c r="B421" s="273"/>
      <c r="C421" s="354"/>
      <c r="D421" s="355"/>
      <c r="E421" s="359"/>
      <c r="F421" s="369"/>
      <c r="G421" s="370"/>
      <c r="H421" s="370"/>
      <c r="I421" s="370"/>
      <c r="J421" s="370"/>
      <c r="K421" s="370"/>
      <c r="L421" s="370"/>
      <c r="M421" s="370"/>
      <c r="N421" s="371"/>
    </row>
    <row r="422" spans="2:23" ht="12.75" customHeight="1" x14ac:dyDescent="0.2">
      <c r="B422" s="273"/>
      <c r="C422" s="354"/>
      <c r="D422" s="358"/>
      <c r="E422" s="360"/>
      <c r="F422" s="990" t="str">
        <f>IF(I308&lt;&gt;"",HYPERLINK("#" &amp; Q422,EUConst_MsgDescription),"")</f>
        <v/>
      </c>
      <c r="G422" s="969"/>
      <c r="H422" s="969"/>
      <c r="I422" s="969"/>
      <c r="J422" s="969"/>
      <c r="K422" s="969"/>
      <c r="L422" s="969"/>
      <c r="M422" s="969"/>
      <c r="N422" s="970"/>
      <c r="P422" s="24" t="s">
        <v>441</v>
      </c>
      <c r="Q422" s="414" t="str">
        <f>"#"&amp;ADDRESS(ROW($C$10),COLUMN($C$10))</f>
        <v>#$C$10</v>
      </c>
    </row>
    <row r="423" spans="2:23" ht="5.0999999999999996" customHeight="1" x14ac:dyDescent="0.2">
      <c r="B423" s="273"/>
      <c r="C423" s="354"/>
      <c r="D423" s="358"/>
      <c r="E423" s="361"/>
      <c r="F423" s="991"/>
      <c r="G423" s="991"/>
      <c r="H423" s="991"/>
      <c r="I423" s="991"/>
      <c r="J423" s="991"/>
      <c r="K423" s="991"/>
      <c r="L423" s="991"/>
      <c r="M423" s="991"/>
      <c r="N423" s="992"/>
      <c r="P423" s="280"/>
    </row>
    <row r="424" spans="2:23" ht="50.1" customHeight="1" x14ac:dyDescent="0.2">
      <c r="B424" s="273"/>
      <c r="C424" s="354"/>
      <c r="D424" s="361"/>
      <c r="E424" s="361"/>
      <c r="F424" s="932"/>
      <c r="G424" s="933"/>
      <c r="H424" s="933"/>
      <c r="I424" s="933"/>
      <c r="J424" s="933"/>
      <c r="K424" s="933"/>
      <c r="L424" s="933"/>
      <c r="M424" s="933"/>
      <c r="N424" s="934"/>
    </row>
    <row r="425" spans="2:23" ht="5.0999999999999996" customHeight="1" thickBot="1" x14ac:dyDescent="0.25">
      <c r="B425" s="273"/>
      <c r="C425" s="354"/>
      <c r="D425" s="358"/>
      <c r="E425" s="355"/>
      <c r="F425" s="355"/>
      <c r="G425" s="355"/>
      <c r="H425" s="355"/>
      <c r="I425" s="355"/>
      <c r="J425" s="355"/>
      <c r="K425" s="355"/>
      <c r="L425" s="355"/>
      <c r="M425" s="355"/>
      <c r="N425" s="356"/>
    </row>
    <row r="426" spans="2:23" ht="12.75" customHeight="1" x14ac:dyDescent="0.2">
      <c r="B426" s="273"/>
      <c r="C426" s="354"/>
      <c r="D426" s="358"/>
      <c r="E426" s="360"/>
      <c r="F426" s="1054" t="str">
        <f>Translations!$B$210</f>
        <v>Trimitere la fișierele externe, dacă este cazul</v>
      </c>
      <c r="G426" s="1054"/>
      <c r="H426" s="1054"/>
      <c r="I426" s="1054"/>
      <c r="J426" s="1054"/>
      <c r="K426" s="904"/>
      <c r="L426" s="904"/>
      <c r="M426" s="904"/>
      <c r="N426" s="904"/>
      <c r="W426" s="297" t="s">
        <v>417</v>
      </c>
    </row>
    <row r="427" spans="2:23" ht="5.0999999999999996" customHeight="1" x14ac:dyDescent="0.2">
      <c r="B427" s="273"/>
      <c r="C427" s="354"/>
      <c r="D427" s="358"/>
      <c r="E427" s="355"/>
      <c r="F427" s="355"/>
      <c r="G427" s="355"/>
      <c r="H427" s="355"/>
      <c r="I427" s="355"/>
      <c r="J427" s="355"/>
      <c r="K427" s="355"/>
      <c r="L427" s="355"/>
      <c r="M427" s="355"/>
      <c r="N427" s="356"/>
      <c r="P427" s="280"/>
      <c r="W427" s="283"/>
    </row>
    <row r="428" spans="2:23" ht="12.75" customHeight="1" x14ac:dyDescent="0.2">
      <c r="B428" s="273"/>
      <c r="C428" s="354"/>
      <c r="D428" s="358" t="s">
        <v>119</v>
      </c>
      <c r="E428" s="1075" t="str">
        <f>Translations!$B$258</f>
        <v>A fost respectată ordinea ierarhică?</v>
      </c>
      <c r="F428" s="1075"/>
      <c r="G428" s="1075"/>
      <c r="H428" s="1076"/>
      <c r="I428" s="291"/>
      <c r="J428" s="366" t="str">
        <f>Translations!$B$259</f>
        <v xml:space="preserve"> Dacă nu, de ce?</v>
      </c>
      <c r="K428" s="942"/>
      <c r="L428" s="943"/>
      <c r="M428" s="943"/>
      <c r="N428" s="959"/>
      <c r="P428" s="280"/>
      <c r="W428" s="289" t="b">
        <f>AND(I428&lt;&gt;"",I428=TRUE)</f>
        <v>0</v>
      </c>
    </row>
    <row r="429" spans="2:23" ht="5.0999999999999996" customHeight="1" x14ac:dyDescent="0.2">
      <c r="B429" s="273"/>
      <c r="C429" s="354"/>
      <c r="D429" s="355"/>
      <c r="E429" s="576"/>
      <c r="F429" s="576"/>
      <c r="G429" s="576"/>
      <c r="H429" s="576"/>
      <c r="I429" s="576"/>
      <c r="J429" s="576"/>
      <c r="K429" s="576"/>
      <c r="L429" s="576"/>
      <c r="M429" s="576"/>
      <c r="N429" s="577"/>
      <c r="P429" s="280"/>
      <c r="V429" s="285"/>
      <c r="W429" s="283"/>
    </row>
    <row r="430" spans="2:23" ht="12.75" customHeight="1" x14ac:dyDescent="0.2">
      <c r="B430" s="273"/>
      <c r="C430" s="354"/>
      <c r="D430" s="367"/>
      <c r="E430" s="367"/>
      <c r="F430" s="1073" t="str">
        <f>Translations!$B$264</f>
        <v>Detalii suplimentare privind orice abatere de la ierarhie</v>
      </c>
      <c r="G430" s="1073"/>
      <c r="H430" s="1073"/>
      <c r="I430" s="1073"/>
      <c r="J430" s="1073"/>
      <c r="K430" s="1073"/>
      <c r="L430" s="1073"/>
      <c r="M430" s="1073"/>
      <c r="N430" s="1074"/>
      <c r="P430" s="280"/>
      <c r="V430" s="285"/>
      <c r="W430" s="283"/>
    </row>
    <row r="431" spans="2:23" ht="25.5" customHeight="1" thickBot="1" x14ac:dyDescent="0.25">
      <c r="B431" s="273"/>
      <c r="C431" s="354"/>
      <c r="D431" s="367"/>
      <c r="E431" s="367"/>
      <c r="F431" s="932"/>
      <c r="G431" s="933"/>
      <c r="H431" s="933"/>
      <c r="I431" s="933"/>
      <c r="J431" s="933"/>
      <c r="K431" s="933"/>
      <c r="L431" s="933"/>
      <c r="M431" s="933"/>
      <c r="N431" s="934"/>
      <c r="P431" s="280"/>
      <c r="V431" s="285"/>
      <c r="W431" s="300" t="b">
        <f>W428</f>
        <v>0</v>
      </c>
    </row>
    <row r="432" spans="2:23" ht="5.0999999999999996" customHeight="1" x14ac:dyDescent="0.2">
      <c r="B432" s="273"/>
      <c r="C432" s="354"/>
      <c r="D432" s="358"/>
      <c r="E432" s="355"/>
      <c r="F432" s="355"/>
      <c r="G432" s="355"/>
      <c r="H432" s="355"/>
      <c r="I432" s="355"/>
      <c r="J432" s="355"/>
      <c r="K432" s="355"/>
      <c r="L432" s="355"/>
      <c r="M432" s="355"/>
      <c r="N432" s="356"/>
      <c r="W432" s="285"/>
    </row>
    <row r="433" spans="2:23" ht="5.0999999999999996" customHeight="1" x14ac:dyDescent="0.2">
      <c r="B433" s="273"/>
      <c r="C433" s="351"/>
      <c r="D433" s="364"/>
      <c r="E433" s="352"/>
      <c r="F433" s="352"/>
      <c r="G433" s="352"/>
      <c r="H433" s="352"/>
      <c r="I433" s="352"/>
      <c r="J433" s="352"/>
      <c r="K433" s="352"/>
      <c r="L433" s="352"/>
      <c r="M433" s="352"/>
      <c r="N433" s="353"/>
    </row>
    <row r="434" spans="2:23" ht="12.75" customHeight="1" x14ac:dyDescent="0.2">
      <c r="B434" s="273"/>
      <c r="C434" s="354"/>
      <c r="D434" s="357" t="s">
        <v>943</v>
      </c>
      <c r="E434" s="1071" t="str">
        <f>Translations!$B$354</f>
        <v>Importul și exportul de energie termică măsurabilă către și de la această subinstalație</v>
      </c>
      <c r="F434" s="1071"/>
      <c r="G434" s="1071"/>
      <c r="H434" s="1071"/>
      <c r="I434" s="1071"/>
      <c r="J434" s="1071"/>
      <c r="K434" s="1071"/>
      <c r="L434" s="1071"/>
      <c r="M434" s="1071"/>
      <c r="N434" s="1072"/>
      <c r="P434" s="280"/>
      <c r="S434" s="285"/>
      <c r="T434" s="285"/>
    </row>
    <row r="435" spans="2:23" ht="12.75" customHeight="1" x14ac:dyDescent="0.2">
      <c r="B435" s="273"/>
      <c r="C435" s="354"/>
      <c r="D435" s="358" t="s">
        <v>118</v>
      </c>
      <c r="E435" s="995" t="str">
        <f>Translations!$B$357</f>
        <v>Sunt relevante fluxurile de energie termică măsurabilă pentru această subinstalație?</v>
      </c>
      <c r="F435" s="995"/>
      <c r="G435" s="995"/>
      <c r="H435" s="995"/>
      <c r="I435" s="995"/>
      <c r="J435" s="995"/>
      <c r="K435" s="995"/>
      <c r="L435" s="995"/>
      <c r="M435" s="996"/>
      <c r="N435" s="996"/>
      <c r="P435" s="280"/>
    </row>
    <row r="436" spans="2:23" ht="12.75" customHeight="1" x14ac:dyDescent="0.2">
      <c r="B436" s="273"/>
      <c r="C436" s="354"/>
      <c r="D436" s="358"/>
      <c r="E436" s="355"/>
      <c r="F436" s="355"/>
      <c r="G436" s="355"/>
      <c r="H436" s="355"/>
      <c r="I436" s="355"/>
      <c r="J436" s="976" t="str">
        <f>IF(I308="","",IF(AND(M435&lt;&gt;"",M435=FALSE),HYPERLINK(Q436,EUconst_MsgGoOn),""))</f>
        <v/>
      </c>
      <c r="K436" s="977"/>
      <c r="L436" s="977"/>
      <c r="M436" s="977"/>
      <c r="N436" s="978"/>
      <c r="P436" s="24" t="s">
        <v>441</v>
      </c>
      <c r="Q436" s="414" t="str">
        <f>"#"&amp;ADDRESS(ROW(D476),COLUMN(D476))</f>
        <v>#$D$476</v>
      </c>
    </row>
    <row r="437" spans="2:23" ht="5.0999999999999996" customHeight="1" x14ac:dyDescent="0.2">
      <c r="B437" s="273"/>
      <c r="C437" s="354"/>
      <c r="D437" s="358"/>
      <c r="E437" s="358"/>
      <c r="F437" s="358"/>
      <c r="G437" s="358"/>
      <c r="H437" s="358"/>
      <c r="I437" s="358"/>
      <c r="J437" s="358"/>
      <c r="K437" s="358"/>
      <c r="L437" s="358"/>
      <c r="M437" s="358"/>
      <c r="N437" s="365"/>
      <c r="P437" s="24"/>
    </row>
    <row r="438" spans="2:23" ht="12.75" customHeight="1" x14ac:dyDescent="0.2">
      <c r="B438" s="273"/>
      <c r="C438" s="354"/>
      <c r="D438" s="358" t="s">
        <v>119</v>
      </c>
      <c r="E438" s="995" t="str">
        <f>Translations!$B$249</f>
        <v>Informații privind metodologia aplicată</v>
      </c>
      <c r="F438" s="995"/>
      <c r="G438" s="995"/>
      <c r="H438" s="995"/>
      <c r="I438" s="995"/>
      <c r="J438" s="995"/>
      <c r="K438" s="995"/>
      <c r="L438" s="995"/>
      <c r="M438" s="995"/>
      <c r="N438" s="1063"/>
      <c r="P438" s="280"/>
    </row>
    <row r="439" spans="2:23" ht="25.5" customHeight="1" thickBot="1" x14ac:dyDescent="0.25">
      <c r="B439" s="273"/>
      <c r="C439" s="354"/>
      <c r="D439" s="355"/>
      <c r="E439" s="355"/>
      <c r="F439" s="355"/>
      <c r="G439" s="355"/>
      <c r="H439" s="355"/>
      <c r="I439" s="1070" t="str">
        <f>Translations!$B$254</f>
        <v>Sursa de date</v>
      </c>
      <c r="J439" s="1070"/>
      <c r="K439" s="1070" t="str">
        <f>Translations!$B$255</f>
        <v>Altă sursă de date (dacă este cazul)</v>
      </c>
      <c r="L439" s="1070"/>
      <c r="M439" s="1070" t="str">
        <f>Translations!$B$255</f>
        <v>Altă sursă de date (dacă este cazul)</v>
      </c>
      <c r="N439" s="1070"/>
      <c r="P439" s="280"/>
      <c r="W439" s="274" t="s">
        <v>417</v>
      </c>
    </row>
    <row r="440" spans="2:23" ht="12.75" customHeight="1" x14ac:dyDescent="0.2">
      <c r="B440" s="273"/>
      <c r="C440" s="354"/>
      <c r="D440" s="358"/>
      <c r="E440" s="360" t="s">
        <v>864</v>
      </c>
      <c r="F440" s="1077" t="str">
        <f>Translations!$B$359</f>
        <v>Energie termică măsurabilă importată</v>
      </c>
      <c r="G440" s="1077"/>
      <c r="H440" s="1078"/>
      <c r="I440" s="937"/>
      <c r="J440" s="938"/>
      <c r="K440" s="939"/>
      <c r="L440" s="940"/>
      <c r="M440" s="939"/>
      <c r="N440" s="941"/>
      <c r="W440" s="281" t="b">
        <f>AND(M435&lt;&gt;"",M435=FALSE)</f>
        <v>0</v>
      </c>
    </row>
    <row r="441" spans="2:23" ht="12.75" customHeight="1" x14ac:dyDescent="0.2">
      <c r="B441" s="273"/>
      <c r="C441" s="354"/>
      <c r="D441" s="358"/>
      <c r="E441" s="360" t="s">
        <v>865</v>
      </c>
      <c r="F441" s="1079" t="str">
        <f>Translations!$B$360</f>
        <v>Energie termică măsurabilă din pastă de celuloză</v>
      </c>
      <c r="G441" s="1079"/>
      <c r="H441" s="1080"/>
      <c r="I441" s="1081"/>
      <c r="J441" s="1082"/>
      <c r="K441" s="993"/>
      <c r="L441" s="1083"/>
      <c r="M441" s="993"/>
      <c r="N441" s="994"/>
      <c r="W441" s="282" t="b">
        <f>W440</f>
        <v>0</v>
      </c>
    </row>
    <row r="442" spans="2:23" ht="12.75" customHeight="1" x14ac:dyDescent="0.2">
      <c r="B442" s="273"/>
      <c r="C442" s="354"/>
      <c r="D442" s="358"/>
      <c r="E442" s="360" t="s">
        <v>866</v>
      </c>
      <c r="F442" s="1079" t="str">
        <f>Translations!$B$361</f>
        <v>Energie termică măsurabilă din acid azotic</v>
      </c>
      <c r="G442" s="1079"/>
      <c r="H442" s="1080"/>
      <c r="I442" s="1081"/>
      <c r="J442" s="1082"/>
      <c r="K442" s="993"/>
      <c r="L442" s="1083"/>
      <c r="M442" s="993"/>
      <c r="N442" s="994"/>
      <c r="W442" s="282" t="b">
        <f>W441</f>
        <v>0</v>
      </c>
    </row>
    <row r="443" spans="2:23" ht="12.75" customHeight="1" x14ac:dyDescent="0.2">
      <c r="B443" s="273"/>
      <c r="C443" s="354"/>
      <c r="D443" s="358"/>
      <c r="E443" s="360" t="s">
        <v>867</v>
      </c>
      <c r="F443" s="1084" t="str">
        <f>Translations!$B$362</f>
        <v>Energie termică măsurabilă exportată</v>
      </c>
      <c r="G443" s="1084"/>
      <c r="H443" s="1085"/>
      <c r="I443" s="949"/>
      <c r="J443" s="986"/>
      <c r="K443" s="951"/>
      <c r="L443" s="987"/>
      <c r="M443" s="951"/>
      <c r="N443" s="952"/>
      <c r="W443" s="282" t="b">
        <f>W442</f>
        <v>0</v>
      </c>
    </row>
    <row r="444" spans="2:23" ht="12.75" customHeight="1" x14ac:dyDescent="0.2">
      <c r="B444" s="273"/>
      <c r="C444" s="354"/>
      <c r="D444" s="358"/>
      <c r="E444" s="360" t="s">
        <v>868</v>
      </c>
      <c r="F444" s="1069" t="str">
        <f>Translations!$B$274</f>
        <v>Fluxuri de energie termică măsurabilă netă</v>
      </c>
      <c r="G444" s="1069"/>
      <c r="H444" s="1067"/>
      <c r="I444" s="942"/>
      <c r="J444" s="943"/>
      <c r="K444" s="944"/>
      <c r="L444" s="945"/>
      <c r="M444" s="944"/>
      <c r="N444" s="946"/>
      <c r="W444" s="282" t="b">
        <f>W443</f>
        <v>0</v>
      </c>
    </row>
    <row r="445" spans="2:23" ht="5.0999999999999996" customHeight="1" x14ac:dyDescent="0.2">
      <c r="B445" s="273"/>
      <c r="C445" s="354"/>
      <c r="D445" s="358"/>
      <c r="E445" s="355"/>
      <c r="F445" s="355"/>
      <c r="G445" s="355"/>
      <c r="H445" s="355"/>
      <c r="I445" s="355"/>
      <c r="J445" s="355"/>
      <c r="K445" s="355"/>
      <c r="L445" s="355"/>
      <c r="M445" s="355"/>
      <c r="N445" s="356"/>
      <c r="P445" s="280"/>
      <c r="W445" s="283"/>
    </row>
    <row r="446" spans="2:23" ht="12.75" customHeight="1" x14ac:dyDescent="0.2">
      <c r="B446" s="273"/>
      <c r="C446" s="354"/>
      <c r="D446" s="358"/>
      <c r="E446" s="360" t="s">
        <v>868</v>
      </c>
      <c r="F446" s="1073" t="str">
        <f>Translations!$B$257</f>
        <v>Descrierea metodologiei aplicate</v>
      </c>
      <c r="G446" s="1073"/>
      <c r="H446" s="1073"/>
      <c r="I446" s="1073"/>
      <c r="J446" s="1073"/>
      <c r="K446" s="1073"/>
      <c r="L446" s="1073"/>
      <c r="M446" s="1073"/>
      <c r="N446" s="1074"/>
      <c r="P446" s="280"/>
      <c r="W446" s="283"/>
    </row>
    <row r="447" spans="2:23" ht="5.0999999999999996" customHeight="1" x14ac:dyDescent="0.2">
      <c r="B447" s="273"/>
      <c r="C447" s="354"/>
      <c r="D447" s="355"/>
      <c r="E447" s="359"/>
      <c r="F447" s="572"/>
      <c r="G447" s="579"/>
      <c r="H447" s="579"/>
      <c r="I447" s="579"/>
      <c r="J447" s="579"/>
      <c r="K447" s="579"/>
      <c r="L447" s="579"/>
      <c r="M447" s="579"/>
      <c r="N447" s="580"/>
      <c r="W447" s="283"/>
    </row>
    <row r="448" spans="2:23" ht="12.75" customHeight="1" x14ac:dyDescent="0.2">
      <c r="B448" s="273"/>
      <c r="C448" s="354"/>
      <c r="D448" s="358"/>
      <c r="E448" s="360"/>
      <c r="F448" s="990" t="str">
        <f>IF(I308&lt;&gt;"",HYPERLINK("#" &amp; Q448,EUConst_MsgDescription),"")</f>
        <v/>
      </c>
      <c r="G448" s="969"/>
      <c r="H448" s="969"/>
      <c r="I448" s="969"/>
      <c r="J448" s="969"/>
      <c r="K448" s="969"/>
      <c r="L448" s="969"/>
      <c r="M448" s="969"/>
      <c r="N448" s="970"/>
      <c r="P448" s="24" t="s">
        <v>441</v>
      </c>
      <c r="Q448" s="414" t="str">
        <f>"#"&amp;ADDRESS(ROW($C$10),COLUMN($C$10))</f>
        <v>#$C$10</v>
      </c>
      <c r="W448" s="283"/>
    </row>
    <row r="449" spans="1:23" ht="5.0999999999999996" customHeight="1" x14ac:dyDescent="0.2">
      <c r="C449" s="354"/>
      <c r="D449" s="358"/>
      <c r="E449" s="361"/>
      <c r="F449" s="991"/>
      <c r="G449" s="991"/>
      <c r="H449" s="991"/>
      <c r="I449" s="991"/>
      <c r="J449" s="991"/>
      <c r="K449" s="991"/>
      <c r="L449" s="991"/>
      <c r="M449" s="991"/>
      <c r="N449" s="992"/>
      <c r="P449" s="280"/>
      <c r="W449" s="283"/>
    </row>
    <row r="450" spans="1:23" s="278" customFormat="1" ht="50.1" customHeight="1" x14ac:dyDescent="0.2">
      <c r="A450" s="285"/>
      <c r="B450" s="12"/>
      <c r="C450" s="354"/>
      <c r="D450" s="361"/>
      <c r="E450" s="361"/>
      <c r="F450" s="932"/>
      <c r="G450" s="933"/>
      <c r="H450" s="933"/>
      <c r="I450" s="933"/>
      <c r="J450" s="933"/>
      <c r="K450" s="933"/>
      <c r="L450" s="933"/>
      <c r="M450" s="933"/>
      <c r="N450" s="934"/>
      <c r="O450" s="38"/>
      <c r="P450" s="284"/>
      <c r="Q450" s="285"/>
      <c r="R450" s="285"/>
      <c r="S450" s="274"/>
      <c r="T450" s="274"/>
      <c r="U450" s="285"/>
      <c r="V450" s="285"/>
      <c r="W450" s="286" t="b">
        <f>W444</f>
        <v>0</v>
      </c>
    </row>
    <row r="451" spans="1:23" ht="5.0999999999999996" customHeight="1" x14ac:dyDescent="0.2">
      <c r="C451" s="354"/>
      <c r="D451" s="358"/>
      <c r="E451" s="355"/>
      <c r="F451" s="355"/>
      <c r="G451" s="355"/>
      <c r="H451" s="355"/>
      <c r="I451" s="355"/>
      <c r="J451" s="355"/>
      <c r="K451" s="355"/>
      <c r="L451" s="355"/>
      <c r="M451" s="355"/>
      <c r="N451" s="356"/>
      <c r="W451" s="283"/>
    </row>
    <row r="452" spans="1:23" ht="12.75" customHeight="1" x14ac:dyDescent="0.2">
      <c r="C452" s="354"/>
      <c r="D452" s="358"/>
      <c r="E452" s="360"/>
      <c r="F452" s="1054" t="str">
        <f>Translations!$B$210</f>
        <v>Trimitere la fișierele externe, dacă este cazul</v>
      </c>
      <c r="G452" s="1054"/>
      <c r="H452" s="1054"/>
      <c r="I452" s="1054"/>
      <c r="J452" s="1054"/>
      <c r="K452" s="904"/>
      <c r="L452" s="904"/>
      <c r="M452" s="904"/>
      <c r="N452" s="904"/>
      <c r="W452" s="286" t="b">
        <f>W450</f>
        <v>0</v>
      </c>
    </row>
    <row r="453" spans="1:23" ht="5.0999999999999996" customHeight="1" x14ac:dyDescent="0.2">
      <c r="C453" s="354"/>
      <c r="D453" s="358"/>
      <c r="E453" s="355"/>
      <c r="F453" s="355"/>
      <c r="G453" s="355"/>
      <c r="H453" s="355"/>
      <c r="I453" s="355"/>
      <c r="J453" s="355"/>
      <c r="K453" s="355"/>
      <c r="L453" s="355"/>
      <c r="M453" s="355"/>
      <c r="N453" s="356"/>
      <c r="P453" s="280"/>
      <c r="V453" s="285"/>
      <c r="W453" s="283"/>
    </row>
    <row r="454" spans="1:23" ht="12.75" customHeight="1" x14ac:dyDescent="0.2">
      <c r="C454" s="354"/>
      <c r="D454" s="358" t="s">
        <v>120</v>
      </c>
      <c r="E454" s="1075" t="str">
        <f>Translations!$B$258</f>
        <v>A fost respectată ordinea ierarhică?</v>
      </c>
      <c r="F454" s="1075"/>
      <c r="G454" s="1075"/>
      <c r="H454" s="1076"/>
      <c r="I454" s="291"/>
      <c r="J454" s="366" t="str">
        <f>Translations!$B$259</f>
        <v xml:space="preserve"> Dacă nu, de ce?</v>
      </c>
      <c r="K454" s="942"/>
      <c r="L454" s="943"/>
      <c r="M454" s="943"/>
      <c r="N454" s="959"/>
      <c r="P454" s="280"/>
      <c r="V454" s="288" t="b">
        <f>W452</f>
        <v>0</v>
      </c>
      <c r="W454" s="289" t="b">
        <f>OR(W450,AND(I454&lt;&gt;"",I454=TRUE))</f>
        <v>0</v>
      </c>
    </row>
    <row r="455" spans="1:23" ht="5.0999999999999996" customHeight="1" x14ac:dyDescent="0.2">
      <c r="C455" s="354"/>
      <c r="D455" s="355"/>
      <c r="E455" s="576"/>
      <c r="F455" s="576"/>
      <c r="G455" s="576"/>
      <c r="H455" s="576"/>
      <c r="I455" s="576"/>
      <c r="J455" s="576"/>
      <c r="K455" s="576"/>
      <c r="L455" s="576"/>
      <c r="M455" s="576"/>
      <c r="N455" s="577"/>
      <c r="P455" s="280"/>
      <c r="V455" s="285"/>
      <c r="W455" s="283"/>
    </row>
    <row r="456" spans="1:23" ht="12.75" customHeight="1" x14ac:dyDescent="0.2">
      <c r="C456" s="354"/>
      <c r="D456" s="367"/>
      <c r="E456" s="367"/>
      <c r="F456" s="1073" t="str">
        <f>Translations!$B$264</f>
        <v>Detalii suplimentare privind orice abatere de la ierarhie</v>
      </c>
      <c r="G456" s="1073"/>
      <c r="H456" s="1073"/>
      <c r="I456" s="1073"/>
      <c r="J456" s="1073"/>
      <c r="K456" s="1073"/>
      <c r="L456" s="1073"/>
      <c r="M456" s="1073"/>
      <c r="N456" s="1074"/>
      <c r="P456" s="280"/>
      <c r="V456" s="285"/>
      <c r="W456" s="283"/>
    </row>
    <row r="457" spans="1:23" ht="25.5" customHeight="1" x14ac:dyDescent="0.2">
      <c r="C457" s="354"/>
      <c r="D457" s="367"/>
      <c r="E457" s="367"/>
      <c r="F457" s="932"/>
      <c r="G457" s="933"/>
      <c r="H457" s="933"/>
      <c r="I457" s="933"/>
      <c r="J457" s="933"/>
      <c r="K457" s="933"/>
      <c r="L457" s="933"/>
      <c r="M457" s="933"/>
      <c r="N457" s="934"/>
      <c r="P457" s="280"/>
      <c r="V457" s="285"/>
      <c r="W457" s="286" t="b">
        <f>W454</f>
        <v>0</v>
      </c>
    </row>
    <row r="458" spans="1:23" ht="5.0999999999999996" customHeight="1" x14ac:dyDescent="0.2">
      <c r="C458" s="354"/>
      <c r="D458" s="355"/>
      <c r="E458" s="576"/>
      <c r="F458" s="576"/>
      <c r="G458" s="576"/>
      <c r="H458" s="576"/>
      <c r="I458" s="576"/>
      <c r="J458" s="576"/>
      <c r="K458" s="576"/>
      <c r="L458" s="576"/>
      <c r="M458" s="576"/>
      <c r="N458" s="577"/>
      <c r="P458" s="280"/>
      <c r="V458" s="285"/>
      <c r="W458" s="283"/>
    </row>
    <row r="459" spans="1:23" ht="12.75" customHeight="1" x14ac:dyDescent="0.2">
      <c r="C459" s="354"/>
      <c r="D459" s="358" t="s">
        <v>121</v>
      </c>
      <c r="E459" s="995" t="str">
        <f>Translations!$B$363</f>
        <v>Descrierea metodologiei de determinare a factorilor de emisie relevanți care pot fi atribuiți în conformitate cu secțiunile 10.1.2. și 10.1.3. din anexa VII (FAR).</v>
      </c>
      <c r="F459" s="995"/>
      <c r="G459" s="995"/>
      <c r="H459" s="995"/>
      <c r="I459" s="995"/>
      <c r="J459" s="995"/>
      <c r="K459" s="995"/>
      <c r="L459" s="995"/>
      <c r="M459" s="995"/>
      <c r="N459" s="1063"/>
      <c r="P459" s="280"/>
      <c r="V459" s="285"/>
      <c r="W459" s="283"/>
    </row>
    <row r="460" spans="1:23" ht="5.0999999999999996" customHeight="1" x14ac:dyDescent="0.2">
      <c r="C460" s="354"/>
      <c r="D460" s="355"/>
      <c r="E460" s="359"/>
      <c r="F460" s="572"/>
      <c r="G460" s="579"/>
      <c r="H460" s="579"/>
      <c r="I460" s="579"/>
      <c r="J460" s="579"/>
      <c r="K460" s="579"/>
      <c r="L460" s="579"/>
      <c r="M460" s="579"/>
      <c r="N460" s="580"/>
      <c r="W460" s="283"/>
    </row>
    <row r="461" spans="1:23" ht="12.75" customHeight="1" x14ac:dyDescent="0.2">
      <c r="C461" s="354"/>
      <c r="D461" s="358"/>
      <c r="E461" s="360"/>
      <c r="F461" s="990" t="str">
        <f>IF(I308&lt;&gt;"",HYPERLINK("#" &amp; Q461,EUConst_MsgDescription),"")</f>
        <v/>
      </c>
      <c r="G461" s="969"/>
      <c r="H461" s="969"/>
      <c r="I461" s="969"/>
      <c r="J461" s="969"/>
      <c r="K461" s="969"/>
      <c r="L461" s="969"/>
      <c r="M461" s="969"/>
      <c r="N461" s="970"/>
      <c r="P461" s="24" t="s">
        <v>441</v>
      </c>
      <c r="Q461" s="414" t="str">
        <f>"#"&amp;ADDRESS(ROW($C$10),COLUMN($C$10))</f>
        <v>#$C$10</v>
      </c>
      <c r="W461" s="283"/>
    </row>
    <row r="462" spans="1:23" ht="5.0999999999999996" customHeight="1" x14ac:dyDescent="0.2">
      <c r="C462" s="354"/>
      <c r="D462" s="358"/>
      <c r="E462" s="361"/>
      <c r="F462" s="991"/>
      <c r="G462" s="991"/>
      <c r="H462" s="991"/>
      <c r="I462" s="991"/>
      <c r="J462" s="991"/>
      <c r="K462" s="991"/>
      <c r="L462" s="991"/>
      <c r="M462" s="991"/>
      <c r="N462" s="992"/>
      <c r="P462" s="280"/>
      <c r="W462" s="283"/>
    </row>
    <row r="463" spans="1:23" s="278" customFormat="1" ht="50.1" customHeight="1" x14ac:dyDescent="0.2">
      <c r="A463" s="285"/>
      <c r="B463" s="12"/>
      <c r="C463" s="354"/>
      <c r="D463" s="367"/>
      <c r="E463" s="368"/>
      <c r="F463" s="932"/>
      <c r="G463" s="933"/>
      <c r="H463" s="933"/>
      <c r="I463" s="933"/>
      <c r="J463" s="933"/>
      <c r="K463" s="933"/>
      <c r="L463" s="933"/>
      <c r="M463" s="933"/>
      <c r="N463" s="934"/>
      <c r="O463" s="38"/>
      <c r="P463" s="301"/>
      <c r="Q463" s="274"/>
      <c r="R463" s="285"/>
      <c r="S463" s="274"/>
      <c r="T463" s="274"/>
      <c r="U463" s="285"/>
      <c r="V463" s="285"/>
      <c r="W463" s="286" t="b">
        <f>W452</f>
        <v>0</v>
      </c>
    </row>
    <row r="464" spans="1:23" ht="5.0999999999999996" customHeight="1" x14ac:dyDescent="0.2">
      <c r="C464" s="354"/>
      <c r="D464" s="358"/>
      <c r="E464" s="355"/>
      <c r="F464" s="355"/>
      <c r="G464" s="355"/>
      <c r="H464" s="355"/>
      <c r="I464" s="355"/>
      <c r="J464" s="355"/>
      <c r="K464" s="355"/>
      <c r="L464" s="355"/>
      <c r="M464" s="355"/>
      <c r="N464" s="356"/>
      <c r="W464" s="283"/>
    </row>
    <row r="465" spans="2:23" ht="12.75" customHeight="1" x14ac:dyDescent="0.2">
      <c r="C465" s="354"/>
      <c r="D465" s="358"/>
      <c r="E465" s="360"/>
      <c r="F465" s="1054" t="str">
        <f>Translations!$B$210</f>
        <v>Trimitere la fișierele externe, dacă este cazul</v>
      </c>
      <c r="G465" s="1054"/>
      <c r="H465" s="1054"/>
      <c r="I465" s="1054"/>
      <c r="J465" s="1054"/>
      <c r="K465" s="904"/>
      <c r="L465" s="904"/>
      <c r="M465" s="904"/>
      <c r="N465" s="904"/>
      <c r="W465" s="286" t="b">
        <f>W463</f>
        <v>0</v>
      </c>
    </row>
    <row r="466" spans="2:23" ht="5.0999999999999996" customHeight="1" x14ac:dyDescent="0.2">
      <c r="C466" s="354"/>
      <c r="D466" s="355"/>
      <c r="E466" s="576"/>
      <c r="F466" s="576"/>
      <c r="G466" s="576"/>
      <c r="H466" s="576"/>
      <c r="I466" s="576"/>
      <c r="J466" s="576"/>
      <c r="K466" s="576"/>
      <c r="L466" s="576"/>
      <c r="M466" s="576"/>
      <c r="N466" s="577"/>
      <c r="P466" s="280"/>
      <c r="R466" s="285"/>
      <c r="V466" s="285"/>
      <c r="W466" s="283"/>
    </row>
    <row r="467" spans="2:23" ht="12.75" customHeight="1" x14ac:dyDescent="0.2">
      <c r="C467" s="354"/>
      <c r="D467" s="358" t="s">
        <v>122</v>
      </c>
      <c r="E467" s="995" t="str">
        <f>Translations!$B$366</f>
        <v>Sunt relevante fluxurile de energie termică măsurabilă importate de la subinstalațiile care produc pastă de celuloză?</v>
      </c>
      <c r="F467" s="995"/>
      <c r="G467" s="995"/>
      <c r="H467" s="995"/>
      <c r="I467" s="995"/>
      <c r="J467" s="995"/>
      <c r="K467" s="995"/>
      <c r="L467" s="995"/>
      <c r="M467" s="996"/>
      <c r="N467" s="996"/>
      <c r="P467" s="280"/>
      <c r="R467" s="285"/>
      <c r="V467" s="285"/>
      <c r="W467" s="286" t="b">
        <f>W465</f>
        <v>0</v>
      </c>
    </row>
    <row r="468" spans="2:23" ht="5.0999999999999996" customHeight="1" x14ac:dyDescent="0.2">
      <c r="C468" s="354"/>
      <c r="D468" s="355"/>
      <c r="E468" s="576"/>
      <c r="F468" s="576"/>
      <c r="G468" s="576"/>
      <c r="H468" s="576"/>
      <c r="I468" s="576"/>
      <c r="J468" s="576"/>
      <c r="K468" s="576"/>
      <c r="L468" s="576"/>
      <c r="M468" s="576"/>
      <c r="N468" s="577"/>
      <c r="P468" s="280"/>
      <c r="R468" s="285"/>
      <c r="V468" s="285"/>
      <c r="W468" s="283"/>
    </row>
    <row r="469" spans="2:23" ht="12.75" customHeight="1" x14ac:dyDescent="0.2">
      <c r="C469" s="354"/>
      <c r="D469" s="355"/>
      <c r="E469" s="355"/>
      <c r="F469" s="1073" t="str">
        <f>Translations!$B$257</f>
        <v>Descrierea metodologiei aplicate</v>
      </c>
      <c r="G469" s="1073"/>
      <c r="H469" s="1073"/>
      <c r="I469" s="1073"/>
      <c r="J469" s="1073"/>
      <c r="K469" s="1073"/>
      <c r="L469" s="1073"/>
      <c r="M469" s="1073"/>
      <c r="N469" s="1074"/>
      <c r="P469" s="280"/>
      <c r="R469" s="285"/>
      <c r="V469" s="285"/>
      <c r="W469" s="283"/>
    </row>
    <row r="470" spans="2:23" ht="5.0999999999999996" customHeight="1" x14ac:dyDescent="0.2">
      <c r="C470" s="354"/>
      <c r="D470" s="355"/>
      <c r="E470" s="576"/>
      <c r="F470" s="576"/>
      <c r="G470" s="576"/>
      <c r="H470" s="576"/>
      <c r="I470" s="576"/>
      <c r="J470" s="576"/>
      <c r="K470" s="576"/>
      <c r="L470" s="576"/>
      <c r="M470" s="576"/>
      <c r="N470" s="577"/>
      <c r="P470" s="280"/>
      <c r="R470" s="285"/>
      <c r="V470" s="285"/>
      <c r="W470" s="283"/>
    </row>
    <row r="471" spans="2:23" ht="12.75" customHeight="1" x14ac:dyDescent="0.2">
      <c r="C471" s="354"/>
      <c r="D471" s="358"/>
      <c r="E471" s="360"/>
      <c r="F471" s="990" t="str">
        <f>IF(I308&lt;&gt;"",HYPERLINK("#" &amp; Q471,EUConst_MsgDescription),"")</f>
        <v/>
      </c>
      <c r="G471" s="969"/>
      <c r="H471" s="969"/>
      <c r="I471" s="969"/>
      <c r="J471" s="969"/>
      <c r="K471" s="969"/>
      <c r="L471" s="969"/>
      <c r="M471" s="969"/>
      <c r="N471" s="970"/>
      <c r="P471" s="24" t="s">
        <v>441</v>
      </c>
      <c r="Q471" s="414" t="str">
        <f>"#"&amp;ADDRESS(ROW($C$10),COLUMN($C$10))</f>
        <v>#$C$10</v>
      </c>
      <c r="W471" s="283"/>
    </row>
    <row r="472" spans="2:23" ht="5.0999999999999996" customHeight="1" x14ac:dyDescent="0.2">
      <c r="C472" s="354"/>
      <c r="D472" s="358"/>
      <c r="E472" s="361"/>
      <c r="F472" s="991"/>
      <c r="G472" s="991"/>
      <c r="H472" s="991"/>
      <c r="I472" s="991"/>
      <c r="J472" s="991"/>
      <c r="K472" s="991"/>
      <c r="L472" s="991"/>
      <c r="M472" s="991"/>
      <c r="N472" s="992"/>
      <c r="P472" s="280"/>
      <c r="W472" s="283"/>
    </row>
    <row r="473" spans="2:23" ht="50.1" customHeight="1" thickBot="1" x14ac:dyDescent="0.25">
      <c r="C473" s="354"/>
      <c r="D473" s="355"/>
      <c r="E473" s="355"/>
      <c r="F473" s="932"/>
      <c r="G473" s="933"/>
      <c r="H473" s="933"/>
      <c r="I473" s="933"/>
      <c r="J473" s="933"/>
      <c r="K473" s="933"/>
      <c r="L473" s="933"/>
      <c r="M473" s="933"/>
      <c r="N473" s="934"/>
      <c r="P473" s="280"/>
      <c r="R473" s="285"/>
      <c r="V473" s="285"/>
      <c r="W473" s="302" t="b">
        <f>OR(W467,AND(M467&lt;&gt;"",M467=FALSE))</f>
        <v>0</v>
      </c>
    </row>
    <row r="474" spans="2:23" ht="5.0999999999999996" customHeight="1" x14ac:dyDescent="0.2">
      <c r="C474" s="354"/>
      <c r="D474" s="358"/>
      <c r="E474" s="355"/>
      <c r="F474" s="355"/>
      <c r="G474" s="355"/>
      <c r="H474" s="355"/>
      <c r="I474" s="355"/>
      <c r="J474" s="355"/>
      <c r="K474" s="355"/>
      <c r="L474" s="355"/>
      <c r="M474" s="355"/>
      <c r="N474" s="356"/>
    </row>
    <row r="475" spans="2:23" ht="5.0999999999999996" customHeight="1" x14ac:dyDescent="0.2">
      <c r="B475" s="273"/>
      <c r="C475" s="351"/>
      <c r="D475" s="364"/>
      <c r="E475" s="352"/>
      <c r="F475" s="352"/>
      <c r="G475" s="352"/>
      <c r="H475" s="352"/>
      <c r="I475" s="352"/>
      <c r="J475" s="352"/>
      <c r="K475" s="352"/>
      <c r="L475" s="352"/>
      <c r="M475" s="352"/>
      <c r="N475" s="353"/>
    </row>
    <row r="476" spans="2:23" ht="12.75" customHeight="1" x14ac:dyDescent="0.2">
      <c r="B476" s="273"/>
      <c r="C476" s="354"/>
      <c r="D476" s="357" t="s">
        <v>951</v>
      </c>
      <c r="E476" s="1071" t="str">
        <f>Translations!$B$367</f>
        <v>Bilanțul de gaze reziduale pentru această subinstalație</v>
      </c>
      <c r="F476" s="1071"/>
      <c r="G476" s="1071"/>
      <c r="H476" s="1071"/>
      <c r="I476" s="1071"/>
      <c r="J476" s="1071"/>
      <c r="K476" s="1071"/>
      <c r="L476" s="1071"/>
      <c r="M476" s="1071"/>
      <c r="N476" s="1072"/>
    </row>
    <row r="477" spans="2:23" ht="12.75" customHeight="1" x14ac:dyDescent="0.2">
      <c r="B477" s="273"/>
      <c r="C477" s="354"/>
      <c r="D477" s="358" t="s">
        <v>118</v>
      </c>
      <c r="E477" s="995" t="str">
        <f>Translations!$B$370</f>
        <v>Sunt relevante gazele reziduale pentru această subinstalație?</v>
      </c>
      <c r="F477" s="995"/>
      <c r="G477" s="995"/>
      <c r="H477" s="995"/>
      <c r="I477" s="995"/>
      <c r="J477" s="995"/>
      <c r="K477" s="995"/>
      <c r="L477" s="995"/>
      <c r="M477" s="996"/>
      <c r="N477" s="996"/>
    </row>
    <row r="478" spans="2:23" ht="12.75" customHeight="1" x14ac:dyDescent="0.2">
      <c r="B478" s="273"/>
      <c r="C478" s="354"/>
      <c r="D478" s="358"/>
      <c r="E478" s="355"/>
      <c r="F478" s="355"/>
      <c r="G478" s="355"/>
      <c r="H478" s="355"/>
      <c r="I478" s="355"/>
      <c r="J478" s="976" t="str">
        <f>IF(I308="","",IF(AND(M477&lt;&gt;"",M477=FALSE),HYPERLINK(Q478,EUconst_MsgGoOn),""))</f>
        <v/>
      </c>
      <c r="K478" s="977"/>
      <c r="L478" s="977"/>
      <c r="M478" s="977"/>
      <c r="N478" s="978"/>
      <c r="P478" s="24" t="s">
        <v>441</v>
      </c>
      <c r="Q478" s="414" t="str">
        <f>"#JUMP_F"&amp;P308+1</f>
        <v>#JUMP_F2</v>
      </c>
    </row>
    <row r="479" spans="2:23" ht="5.0999999999999996" customHeight="1" x14ac:dyDescent="0.2">
      <c r="B479" s="273"/>
      <c r="C479" s="354"/>
      <c r="D479" s="358"/>
      <c r="E479" s="355"/>
      <c r="F479" s="355"/>
      <c r="G479" s="355"/>
      <c r="H479" s="355"/>
      <c r="I479" s="355"/>
      <c r="J479" s="355"/>
      <c r="K479" s="355"/>
      <c r="L479" s="355"/>
      <c r="M479" s="355"/>
      <c r="N479" s="356"/>
    </row>
    <row r="480" spans="2:23" ht="12.75" customHeight="1" x14ac:dyDescent="0.2">
      <c r="B480" s="273"/>
      <c r="C480" s="354"/>
      <c r="D480" s="358" t="s">
        <v>119</v>
      </c>
      <c r="E480" s="995" t="str">
        <f>Translations!$B$249</f>
        <v>Informații privind metodologia aplicată</v>
      </c>
      <c r="F480" s="995"/>
      <c r="G480" s="995"/>
      <c r="H480" s="995"/>
      <c r="I480" s="995"/>
      <c r="J480" s="995"/>
      <c r="K480" s="995"/>
      <c r="L480" s="995"/>
      <c r="M480" s="995"/>
      <c r="N480" s="1063"/>
    </row>
    <row r="481" spans="2:23" ht="25.5" customHeight="1" thickBot="1" x14ac:dyDescent="0.25">
      <c r="B481" s="273"/>
      <c r="C481" s="354"/>
      <c r="D481" s="355"/>
      <c r="E481" s="355"/>
      <c r="F481" s="372"/>
      <c r="G481" s="355"/>
      <c r="H481" s="355"/>
      <c r="I481" s="1070" t="str">
        <f>Translations!$B$254</f>
        <v>Sursa de date</v>
      </c>
      <c r="J481" s="1070"/>
      <c r="K481" s="1070" t="str">
        <f>Translations!$B$255</f>
        <v>Altă sursă de date (dacă este cazul)</v>
      </c>
      <c r="L481" s="1070"/>
      <c r="M481" s="1070" t="str">
        <f>Translations!$B$255</f>
        <v>Altă sursă de date (dacă este cazul)</v>
      </c>
      <c r="N481" s="1070"/>
      <c r="W481" s="274" t="s">
        <v>417</v>
      </c>
    </row>
    <row r="482" spans="2:23" ht="12.75" customHeight="1" x14ac:dyDescent="0.2">
      <c r="B482" s="273"/>
      <c r="C482" s="354"/>
      <c r="D482" s="358"/>
      <c r="E482" s="360" t="s">
        <v>864</v>
      </c>
      <c r="F482" s="1077" t="str">
        <f>Translations!$B$374</f>
        <v>Gaze reziduale produse</v>
      </c>
      <c r="G482" s="1077"/>
      <c r="H482" s="1078"/>
      <c r="I482" s="937"/>
      <c r="J482" s="938"/>
      <c r="K482" s="939"/>
      <c r="L482" s="940"/>
      <c r="M482" s="939"/>
      <c r="N482" s="941"/>
      <c r="W482" s="281" t="b">
        <f>AND(M477&lt;&gt;"",M477=FALSE)</f>
        <v>0</v>
      </c>
    </row>
    <row r="483" spans="2:23" ht="12.75" customHeight="1" x14ac:dyDescent="0.2">
      <c r="B483" s="273"/>
      <c r="C483" s="354"/>
      <c r="D483" s="358"/>
      <c r="E483" s="360" t="s">
        <v>865</v>
      </c>
      <c r="F483" s="1079" t="str">
        <f>Translations!$B$256</f>
        <v>Valoare energetică</v>
      </c>
      <c r="G483" s="1079"/>
      <c r="H483" s="1080"/>
      <c r="I483" s="1081"/>
      <c r="J483" s="1082"/>
      <c r="K483" s="993"/>
      <c r="L483" s="1083"/>
      <c r="M483" s="993"/>
      <c r="N483" s="994"/>
      <c r="W483" s="282" t="b">
        <f>W482</f>
        <v>0</v>
      </c>
    </row>
    <row r="484" spans="2:23" ht="12.75" customHeight="1" x14ac:dyDescent="0.2">
      <c r="B484" s="273"/>
      <c r="C484" s="354"/>
      <c r="D484" s="358"/>
      <c r="E484" s="360" t="s">
        <v>866</v>
      </c>
      <c r="F484" s="1084" t="str">
        <f>Translations!$B$375</f>
        <v>Factorul de emisie</v>
      </c>
      <c r="G484" s="1084"/>
      <c r="H484" s="1085"/>
      <c r="I484" s="949"/>
      <c r="J484" s="986"/>
      <c r="K484" s="951"/>
      <c r="L484" s="987"/>
      <c r="M484" s="951"/>
      <c r="N484" s="952"/>
      <c r="W484" s="282" t="b">
        <f>W483</f>
        <v>0</v>
      </c>
    </row>
    <row r="485" spans="2:23" ht="12.75" customHeight="1" x14ac:dyDescent="0.2">
      <c r="B485" s="273"/>
      <c r="C485" s="354"/>
      <c r="D485" s="358"/>
      <c r="E485" s="360" t="s">
        <v>867</v>
      </c>
      <c r="F485" s="1077" t="str">
        <f>Translations!$B$376</f>
        <v>Gaze reziduale consumate</v>
      </c>
      <c r="G485" s="1077"/>
      <c r="H485" s="1078"/>
      <c r="I485" s="937"/>
      <c r="J485" s="938"/>
      <c r="K485" s="939"/>
      <c r="L485" s="940"/>
      <c r="M485" s="939"/>
      <c r="N485" s="941"/>
      <c r="W485" s="282" t="b">
        <f t="shared" ref="W485:W496" si="1">W484</f>
        <v>0</v>
      </c>
    </row>
    <row r="486" spans="2:23" ht="12.75" customHeight="1" x14ac:dyDescent="0.2">
      <c r="B486" s="273"/>
      <c r="C486" s="354"/>
      <c r="D486" s="358"/>
      <c r="E486" s="360" t="s">
        <v>868</v>
      </c>
      <c r="F486" s="1079" t="str">
        <f>Translations!$B$256</f>
        <v>Valoare energetică</v>
      </c>
      <c r="G486" s="1079"/>
      <c r="H486" s="1080"/>
      <c r="I486" s="1081"/>
      <c r="J486" s="1082"/>
      <c r="K486" s="993"/>
      <c r="L486" s="1083"/>
      <c r="M486" s="993"/>
      <c r="N486" s="994"/>
      <c r="W486" s="282" t="b">
        <f t="shared" si="1"/>
        <v>0</v>
      </c>
    </row>
    <row r="487" spans="2:23" ht="12.75" customHeight="1" x14ac:dyDescent="0.2">
      <c r="B487" s="273"/>
      <c r="C487" s="354"/>
      <c r="D487" s="358"/>
      <c r="E487" s="360" t="s">
        <v>869</v>
      </c>
      <c r="F487" s="1084" t="str">
        <f>Translations!$B$375</f>
        <v>Factorul de emisie</v>
      </c>
      <c r="G487" s="1084"/>
      <c r="H487" s="1085"/>
      <c r="I487" s="949"/>
      <c r="J487" s="986"/>
      <c r="K487" s="951"/>
      <c r="L487" s="987"/>
      <c r="M487" s="951"/>
      <c r="N487" s="952"/>
      <c r="W487" s="282" t="b">
        <f t="shared" si="1"/>
        <v>0</v>
      </c>
    </row>
    <row r="488" spans="2:23" ht="12.75" customHeight="1" x14ac:dyDescent="0.2">
      <c r="B488" s="273"/>
      <c r="C488" s="354"/>
      <c r="D488" s="358"/>
      <c r="E488" s="360" t="s">
        <v>870</v>
      </c>
      <c r="F488" s="1077" t="str">
        <f>Translations!$B$377</f>
        <v>Gaze reziduale arse (altele decât arderea cu flacără liberă din motive de siguranță)</v>
      </c>
      <c r="G488" s="1077"/>
      <c r="H488" s="1078"/>
      <c r="I488" s="937"/>
      <c r="J488" s="938"/>
      <c r="K488" s="939"/>
      <c r="L488" s="940"/>
      <c r="M488" s="939"/>
      <c r="N488" s="941"/>
      <c r="W488" s="282" t="b">
        <f t="shared" si="1"/>
        <v>0</v>
      </c>
    </row>
    <row r="489" spans="2:23" ht="12.75" customHeight="1" x14ac:dyDescent="0.2">
      <c r="B489" s="273"/>
      <c r="C489" s="354"/>
      <c r="D489" s="358"/>
      <c r="E489" s="360" t="s">
        <v>871</v>
      </c>
      <c r="F489" s="1079" t="str">
        <f>Translations!$B$256</f>
        <v>Valoare energetică</v>
      </c>
      <c r="G489" s="1079"/>
      <c r="H489" s="1080"/>
      <c r="I489" s="1081"/>
      <c r="J489" s="1082"/>
      <c r="K489" s="993"/>
      <c r="L489" s="1083"/>
      <c r="M489" s="993"/>
      <c r="N489" s="994"/>
      <c r="W489" s="282" t="b">
        <f t="shared" si="1"/>
        <v>0</v>
      </c>
    </row>
    <row r="490" spans="2:23" ht="12.75" customHeight="1" x14ac:dyDescent="0.2">
      <c r="B490" s="273"/>
      <c r="C490" s="354"/>
      <c r="D490" s="358"/>
      <c r="E490" s="360" t="s">
        <v>872</v>
      </c>
      <c r="F490" s="1084" t="str">
        <f>Translations!$B$375</f>
        <v>Factorul de emisie</v>
      </c>
      <c r="G490" s="1084"/>
      <c r="H490" s="1085"/>
      <c r="I490" s="949"/>
      <c r="J490" s="986"/>
      <c r="K490" s="951"/>
      <c r="L490" s="987"/>
      <c r="M490" s="951"/>
      <c r="N490" s="952"/>
      <c r="W490" s="282" t="b">
        <f t="shared" si="1"/>
        <v>0</v>
      </c>
    </row>
    <row r="491" spans="2:23" ht="12.75" customHeight="1" x14ac:dyDescent="0.2">
      <c r="B491" s="273"/>
      <c r="C491" s="354"/>
      <c r="D491" s="358"/>
      <c r="E491" s="360" t="s">
        <v>873</v>
      </c>
      <c r="F491" s="1077" t="str">
        <f>Translations!$B$378</f>
        <v>Gaze reziduale importate</v>
      </c>
      <c r="G491" s="1077"/>
      <c r="H491" s="1078"/>
      <c r="I491" s="937"/>
      <c r="J491" s="938"/>
      <c r="K491" s="939"/>
      <c r="L491" s="940"/>
      <c r="M491" s="939"/>
      <c r="N491" s="941"/>
      <c r="W491" s="282" t="b">
        <f t="shared" si="1"/>
        <v>0</v>
      </c>
    </row>
    <row r="492" spans="2:23" ht="12.75" customHeight="1" x14ac:dyDescent="0.2">
      <c r="B492" s="273"/>
      <c r="C492" s="354"/>
      <c r="D492" s="358"/>
      <c r="E492" s="360" t="s">
        <v>874</v>
      </c>
      <c r="F492" s="1079" t="str">
        <f>Translations!$B$256</f>
        <v>Valoare energetică</v>
      </c>
      <c r="G492" s="1079"/>
      <c r="H492" s="1080"/>
      <c r="I492" s="1081"/>
      <c r="J492" s="1082"/>
      <c r="K492" s="993"/>
      <c r="L492" s="1083"/>
      <c r="M492" s="993"/>
      <c r="N492" s="994"/>
      <c r="W492" s="282" t="b">
        <f t="shared" si="1"/>
        <v>0</v>
      </c>
    </row>
    <row r="493" spans="2:23" ht="12.75" customHeight="1" x14ac:dyDescent="0.2">
      <c r="B493" s="273"/>
      <c r="C493" s="354"/>
      <c r="D493" s="358"/>
      <c r="E493" s="360" t="s">
        <v>875</v>
      </c>
      <c r="F493" s="1084" t="str">
        <f>Translations!$B$375</f>
        <v>Factorul de emisie</v>
      </c>
      <c r="G493" s="1084"/>
      <c r="H493" s="1085"/>
      <c r="I493" s="949"/>
      <c r="J493" s="986"/>
      <c r="K493" s="951"/>
      <c r="L493" s="987"/>
      <c r="M493" s="951"/>
      <c r="N493" s="952"/>
      <c r="W493" s="282" t="b">
        <f t="shared" si="1"/>
        <v>0</v>
      </c>
    </row>
    <row r="494" spans="2:23" ht="12.75" customHeight="1" x14ac:dyDescent="0.2">
      <c r="B494" s="273"/>
      <c r="C494" s="354"/>
      <c r="D494" s="358"/>
      <c r="E494" s="360" t="s">
        <v>876</v>
      </c>
      <c r="F494" s="1077" t="str">
        <f>Translations!$B$379</f>
        <v>Gaze reziduale exportate</v>
      </c>
      <c r="G494" s="1077"/>
      <c r="H494" s="1078"/>
      <c r="I494" s="937"/>
      <c r="J494" s="938"/>
      <c r="K494" s="939"/>
      <c r="L494" s="940"/>
      <c r="M494" s="939"/>
      <c r="N494" s="941"/>
      <c r="W494" s="282" t="b">
        <f t="shared" si="1"/>
        <v>0</v>
      </c>
    </row>
    <row r="495" spans="2:23" ht="12.75" customHeight="1" x14ac:dyDescent="0.2">
      <c r="B495" s="273"/>
      <c r="C495" s="354"/>
      <c r="D495" s="358"/>
      <c r="E495" s="360" t="s">
        <v>877</v>
      </c>
      <c r="F495" s="1079" t="str">
        <f>Translations!$B$256</f>
        <v>Valoare energetică</v>
      </c>
      <c r="G495" s="1079"/>
      <c r="H495" s="1080"/>
      <c r="I495" s="1081"/>
      <c r="J495" s="1082"/>
      <c r="K495" s="993"/>
      <c r="L495" s="1083"/>
      <c r="M495" s="993"/>
      <c r="N495" s="994"/>
      <c r="W495" s="282" t="b">
        <f t="shared" si="1"/>
        <v>0</v>
      </c>
    </row>
    <row r="496" spans="2:23" ht="12.75" customHeight="1" x14ac:dyDescent="0.2">
      <c r="B496" s="273"/>
      <c r="C496" s="354"/>
      <c r="D496" s="358"/>
      <c r="E496" s="360" t="s">
        <v>878</v>
      </c>
      <c r="F496" s="1084" t="str">
        <f>Translations!$B$375</f>
        <v>Factorul de emisie</v>
      </c>
      <c r="G496" s="1084"/>
      <c r="H496" s="1085"/>
      <c r="I496" s="949"/>
      <c r="J496" s="986"/>
      <c r="K496" s="951"/>
      <c r="L496" s="987"/>
      <c r="M496" s="951"/>
      <c r="N496" s="952"/>
      <c r="W496" s="282" t="b">
        <f t="shared" si="1"/>
        <v>0</v>
      </c>
    </row>
    <row r="497" spans="1:26" ht="5.0999999999999996" customHeight="1" x14ac:dyDescent="0.2">
      <c r="B497" s="273"/>
      <c r="C497" s="354"/>
      <c r="D497" s="358"/>
      <c r="E497" s="355"/>
      <c r="F497" s="355"/>
      <c r="G497" s="355"/>
      <c r="H497" s="355"/>
      <c r="I497" s="355"/>
      <c r="J497" s="355"/>
      <c r="K497" s="355"/>
      <c r="L497" s="355"/>
      <c r="M497" s="355"/>
      <c r="N497" s="356"/>
      <c r="W497" s="299"/>
    </row>
    <row r="498" spans="1:26" ht="12.75" customHeight="1" x14ac:dyDescent="0.2">
      <c r="B498" s="273"/>
      <c r="C498" s="354"/>
      <c r="D498" s="358"/>
      <c r="E498" s="360" t="s">
        <v>879</v>
      </c>
      <c r="F498" s="1073" t="str">
        <f>Translations!$B$257</f>
        <v>Descrierea metodologiei aplicate</v>
      </c>
      <c r="G498" s="1073"/>
      <c r="H498" s="1073"/>
      <c r="I498" s="1073"/>
      <c r="J498" s="1073"/>
      <c r="K498" s="1073"/>
      <c r="L498" s="1073"/>
      <c r="M498" s="1073"/>
      <c r="N498" s="1074"/>
      <c r="W498" s="283"/>
    </row>
    <row r="499" spans="1:26" ht="5.0999999999999996" customHeight="1" x14ac:dyDescent="0.2">
      <c r="C499" s="354"/>
      <c r="D499" s="355"/>
      <c r="E499" s="359"/>
      <c r="F499" s="369"/>
      <c r="G499" s="370"/>
      <c r="H499" s="370"/>
      <c r="I499" s="370"/>
      <c r="J499" s="370"/>
      <c r="K499" s="370"/>
      <c r="L499" s="370"/>
      <c r="M499" s="370"/>
      <c r="N499" s="371"/>
      <c r="W499" s="283"/>
    </row>
    <row r="500" spans="1:26" ht="12.75" customHeight="1" x14ac:dyDescent="0.2">
      <c r="C500" s="354"/>
      <c r="D500" s="358"/>
      <c r="E500" s="360"/>
      <c r="F500" s="990" t="str">
        <f>IF(I308&lt;&gt;"",HYPERLINK("#" &amp; Q500,EUConst_MsgDescription),"")</f>
        <v/>
      </c>
      <c r="G500" s="969"/>
      <c r="H500" s="969"/>
      <c r="I500" s="969"/>
      <c r="J500" s="969"/>
      <c r="K500" s="969"/>
      <c r="L500" s="969"/>
      <c r="M500" s="969"/>
      <c r="N500" s="970"/>
      <c r="P500" s="24" t="s">
        <v>441</v>
      </c>
      <c r="Q500" s="414" t="str">
        <f>"#"&amp;ADDRESS(ROW($C$10),COLUMN($C$10))</f>
        <v>#$C$10</v>
      </c>
      <c r="W500" s="283"/>
    </row>
    <row r="501" spans="1:26" ht="5.0999999999999996" customHeight="1" x14ac:dyDescent="0.2">
      <c r="C501" s="354"/>
      <c r="D501" s="358"/>
      <c r="E501" s="361"/>
      <c r="F501" s="991"/>
      <c r="G501" s="991"/>
      <c r="H501" s="991"/>
      <c r="I501" s="991"/>
      <c r="J501" s="991"/>
      <c r="K501" s="991"/>
      <c r="L501" s="991"/>
      <c r="M501" s="991"/>
      <c r="N501" s="992"/>
      <c r="P501" s="280"/>
      <c r="W501" s="283"/>
    </row>
    <row r="502" spans="1:26" ht="50.1" customHeight="1" x14ac:dyDescent="0.2">
      <c r="C502" s="354"/>
      <c r="D502" s="361"/>
      <c r="E502" s="361"/>
      <c r="F502" s="932"/>
      <c r="G502" s="933"/>
      <c r="H502" s="933"/>
      <c r="I502" s="933"/>
      <c r="J502" s="933"/>
      <c r="K502" s="933"/>
      <c r="L502" s="933"/>
      <c r="M502" s="933"/>
      <c r="N502" s="934"/>
      <c r="W502" s="282" t="b">
        <f>W484</f>
        <v>0</v>
      </c>
    </row>
    <row r="503" spans="1:26" ht="5.0999999999999996" customHeight="1" x14ac:dyDescent="0.2">
      <c r="C503" s="354"/>
      <c r="D503" s="358"/>
      <c r="E503" s="355"/>
      <c r="F503" s="355"/>
      <c r="G503" s="355"/>
      <c r="H503" s="355"/>
      <c r="I503" s="355"/>
      <c r="J503" s="355"/>
      <c r="K503" s="355"/>
      <c r="L503" s="355"/>
      <c r="M503" s="355"/>
      <c r="N503" s="356"/>
      <c r="W503" s="282"/>
    </row>
    <row r="504" spans="1:26" ht="12.75" customHeight="1" x14ac:dyDescent="0.2">
      <c r="C504" s="354"/>
      <c r="D504" s="358"/>
      <c r="E504" s="360"/>
      <c r="F504" s="1054" t="str">
        <f>Translations!$B$210</f>
        <v>Trimitere la fișierele externe, dacă este cazul</v>
      </c>
      <c r="G504" s="1054"/>
      <c r="H504" s="1054"/>
      <c r="I504" s="1054"/>
      <c r="J504" s="1054"/>
      <c r="K504" s="904"/>
      <c r="L504" s="904"/>
      <c r="M504" s="904"/>
      <c r="N504" s="904"/>
      <c r="W504" s="282" t="b">
        <f>W502</f>
        <v>0</v>
      </c>
    </row>
    <row r="505" spans="1:26" ht="5.0999999999999996" customHeight="1" x14ac:dyDescent="0.2">
      <c r="C505" s="354"/>
      <c r="D505" s="358"/>
      <c r="E505" s="355"/>
      <c r="F505" s="355"/>
      <c r="G505" s="355"/>
      <c r="H505" s="355"/>
      <c r="I505" s="355"/>
      <c r="J505" s="355"/>
      <c r="K505" s="355"/>
      <c r="L505" s="355"/>
      <c r="M505" s="355"/>
      <c r="N505" s="356"/>
      <c r="W505" s="303"/>
    </row>
    <row r="506" spans="1:26" ht="12.75" customHeight="1" x14ac:dyDescent="0.2">
      <c r="C506" s="354"/>
      <c r="D506" s="358" t="s">
        <v>120</v>
      </c>
      <c r="E506" s="1075" t="str">
        <f>Translations!$B$258</f>
        <v>A fost respectată ordinea ierarhică?</v>
      </c>
      <c r="F506" s="1075"/>
      <c r="G506" s="1075"/>
      <c r="H506" s="1076"/>
      <c r="I506" s="291"/>
      <c r="J506" s="366" t="str">
        <f>Translations!$B$259</f>
        <v xml:space="preserve"> Dacă nu, de ce?</v>
      </c>
      <c r="K506" s="942"/>
      <c r="L506" s="943"/>
      <c r="M506" s="943"/>
      <c r="N506" s="959"/>
      <c r="V506" s="304" t="b">
        <f>W504</f>
        <v>0</v>
      </c>
      <c r="W506" s="289" t="b">
        <f>OR(W502,AND(I506&lt;&gt;"",I506=TRUE))</f>
        <v>0</v>
      </c>
    </row>
    <row r="507" spans="1:26" ht="5.0999999999999996" customHeight="1" x14ac:dyDescent="0.2">
      <c r="C507" s="354"/>
      <c r="D507" s="355"/>
      <c r="E507" s="576"/>
      <c r="F507" s="576"/>
      <c r="G507" s="576"/>
      <c r="H507" s="576"/>
      <c r="I507" s="576"/>
      <c r="J507" s="576"/>
      <c r="K507" s="576"/>
      <c r="L507" s="576"/>
      <c r="M507" s="576"/>
      <c r="N507" s="577"/>
      <c r="W507" s="299"/>
    </row>
    <row r="508" spans="1:26" ht="12.75" customHeight="1" x14ac:dyDescent="0.2">
      <c r="C508" s="354"/>
      <c r="D508" s="367"/>
      <c r="E508" s="367"/>
      <c r="F508" s="1073" t="str">
        <f>Translations!$B$264</f>
        <v>Detalii suplimentare privind orice abatere de la ierarhie</v>
      </c>
      <c r="G508" s="1073"/>
      <c r="H508" s="1073"/>
      <c r="I508" s="1073"/>
      <c r="J508" s="1073"/>
      <c r="K508" s="1073"/>
      <c r="L508" s="1073"/>
      <c r="M508" s="1073"/>
      <c r="N508" s="1074"/>
      <c r="W508" s="303"/>
    </row>
    <row r="509" spans="1:26" ht="25.5" customHeight="1" thickBot="1" x14ac:dyDescent="0.25">
      <c r="C509" s="354"/>
      <c r="D509" s="367"/>
      <c r="E509" s="367"/>
      <c r="F509" s="932"/>
      <c r="G509" s="933"/>
      <c r="H509" s="933"/>
      <c r="I509" s="933"/>
      <c r="J509" s="933"/>
      <c r="K509" s="933"/>
      <c r="L509" s="933"/>
      <c r="M509" s="933"/>
      <c r="N509" s="934"/>
      <c r="W509" s="305" t="b">
        <f>W506</f>
        <v>0</v>
      </c>
    </row>
    <row r="510" spans="1:26" s="21" customFormat="1" ht="12.75" x14ac:dyDescent="0.2">
      <c r="A510" s="19"/>
      <c r="B510" s="38"/>
      <c r="C510" s="373"/>
      <c r="D510" s="374"/>
      <c r="E510" s="374"/>
      <c r="F510" s="374"/>
      <c r="G510" s="374"/>
      <c r="H510" s="374"/>
      <c r="I510" s="374"/>
      <c r="J510" s="374"/>
      <c r="K510" s="374"/>
      <c r="L510" s="374"/>
      <c r="M510" s="374"/>
      <c r="N510" s="375"/>
      <c r="O510" s="38"/>
      <c r="P510" s="140" t="str">
        <f>IF(OR(P308=1,AND(I308&lt;&gt;"",COUNTIF(P2151:$P$2153,"PRINT")=0)),"PRINT","")</f>
        <v>PRINT</v>
      </c>
      <c r="Q510" s="24" t="s">
        <v>587</v>
      </c>
      <c r="R510" s="25"/>
      <c r="S510" s="25"/>
      <c r="T510" s="24"/>
      <c r="U510" s="24"/>
      <c r="V510" s="24"/>
      <c r="W510" s="24"/>
    </row>
    <row r="511" spans="1:26" s="21" customFormat="1" ht="15" thickBot="1" x14ac:dyDescent="0.25">
      <c r="A511" s="19"/>
      <c r="B511" s="38"/>
      <c r="C511" s="38"/>
      <c r="D511" s="38"/>
      <c r="E511" s="38"/>
      <c r="F511" s="38"/>
      <c r="G511" s="38"/>
      <c r="H511" s="38"/>
      <c r="I511" s="38"/>
      <c r="J511" s="38"/>
      <c r="K511" s="38"/>
      <c r="L511" s="38"/>
      <c r="M511" s="38"/>
      <c r="N511" s="38"/>
      <c r="O511" s="38"/>
      <c r="P511" s="24"/>
      <c r="Q511" s="24"/>
      <c r="R511" s="25"/>
      <c r="S511" s="25"/>
      <c r="T511" s="24"/>
      <c r="U511" s="24"/>
      <c r="V511" s="24"/>
      <c r="W511" s="24"/>
      <c r="X511" s="273"/>
      <c r="Y511" s="273"/>
      <c r="Z511" s="273"/>
    </row>
    <row r="512" spans="1:26" s="21" customFormat="1" ht="12.75" customHeight="1" thickBot="1" x14ac:dyDescent="0.3">
      <c r="A512" s="19"/>
      <c r="B512" s="38"/>
      <c r="C512" s="315"/>
      <c r="D512" s="315"/>
      <c r="E512" s="315"/>
      <c r="F512" s="315"/>
      <c r="G512" s="315"/>
      <c r="H512" s="315"/>
      <c r="I512" s="315"/>
      <c r="J512" s="315"/>
      <c r="K512" s="315"/>
      <c r="L512" s="315"/>
      <c r="M512" s="315"/>
      <c r="N512" s="315"/>
      <c r="O512" s="38"/>
      <c r="P512" s="24"/>
      <c r="Q512" s="24"/>
      <c r="R512" s="25"/>
      <c r="S512" s="25"/>
      <c r="T512" s="24"/>
      <c r="U512" s="24"/>
      <c r="V512" s="24"/>
      <c r="W512" s="24"/>
      <c r="X512" s="273"/>
      <c r="Y512" s="273"/>
      <c r="Z512" s="273"/>
    </row>
    <row r="513" spans="1:23" s="270" customFormat="1" ht="15" customHeight="1" thickBot="1" x14ac:dyDescent="0.25">
      <c r="A513" s="269"/>
      <c r="B513" s="187"/>
      <c r="C513" s="268">
        <f>C308+1</f>
        <v>3</v>
      </c>
      <c r="D513" s="1015" t="str">
        <f>Translations!$B$295</f>
        <v>Subinstalație cu referință pentru produse:</v>
      </c>
      <c r="E513" s="1016"/>
      <c r="F513" s="1016"/>
      <c r="G513" s="1016"/>
      <c r="H513" s="1016"/>
      <c r="I513" s="1017" t="str">
        <f>IF(INDEX(CNTR_SubInstListIsProdBM,$C513),INDEX(CNTR_SubInstListNames,$C513),"")</f>
        <v/>
      </c>
      <c r="J513" s="1018"/>
      <c r="K513" s="1018"/>
      <c r="L513" s="1018"/>
      <c r="M513" s="1018"/>
      <c r="N513" s="1019"/>
      <c r="O513" s="38"/>
      <c r="P513" s="417">
        <v>1</v>
      </c>
      <c r="Q513" s="274"/>
      <c r="R513" s="293"/>
      <c r="S513" s="293"/>
      <c r="T513" s="293"/>
      <c r="U513" s="269"/>
      <c r="V513" s="397" t="s">
        <v>891</v>
      </c>
      <c r="W513" s="398" t="b">
        <f>AND(CNTR_ExistSubInstEntries,I513="")</f>
        <v>0</v>
      </c>
    </row>
    <row r="514" spans="1:23" ht="12.75" customHeight="1" thickBot="1" x14ac:dyDescent="0.25">
      <c r="C514" s="265"/>
      <c r="D514" s="266"/>
      <c r="E514" s="1028" t="str">
        <f>Translations!$B$296</f>
        <v>Denumirea subinstalației cu referință pentru produse este afișată automat pe baza datelor introduse în foaia „C_InstallationDescription”.</v>
      </c>
      <c r="F514" s="1029"/>
      <c r="G514" s="1029"/>
      <c r="H514" s="1029"/>
      <c r="I514" s="1029"/>
      <c r="J514" s="1029"/>
      <c r="K514" s="1029"/>
      <c r="L514" s="1029"/>
      <c r="M514" s="1029"/>
      <c r="N514" s="1030"/>
    </row>
    <row r="515" spans="1:23" ht="5.0999999999999996" customHeight="1" x14ac:dyDescent="0.2">
      <c r="C515" s="250"/>
      <c r="N515" s="251"/>
    </row>
    <row r="516" spans="1:23" ht="12.75" customHeight="1" x14ac:dyDescent="0.2">
      <c r="C516" s="250"/>
      <c r="D516" s="22" t="s">
        <v>112</v>
      </c>
      <c r="E516" s="917" t="str">
        <f>Translations!$B$297</f>
        <v>Limitele sistemului subinstalației</v>
      </c>
      <c r="F516" s="917"/>
      <c r="G516" s="917"/>
      <c r="H516" s="917"/>
      <c r="I516" s="917"/>
      <c r="J516" s="917"/>
      <c r="K516" s="917"/>
      <c r="L516" s="917"/>
      <c r="M516" s="917"/>
      <c r="N516" s="1031"/>
    </row>
    <row r="517" spans="1:23" ht="5.0999999999999996" customHeight="1" x14ac:dyDescent="0.2">
      <c r="C517" s="250"/>
      <c r="N517" s="251"/>
    </row>
    <row r="518" spans="1:23" ht="12.75" customHeight="1" x14ac:dyDescent="0.2">
      <c r="C518" s="250"/>
      <c r="D518" s="564" t="s">
        <v>118</v>
      </c>
      <c r="E518" s="963" t="str">
        <f>Translations!$B$249</f>
        <v>Informații privind metodologia aplicată</v>
      </c>
      <c r="F518" s="963"/>
      <c r="G518" s="963"/>
      <c r="H518" s="963"/>
      <c r="I518" s="963"/>
      <c r="J518" s="963"/>
      <c r="K518" s="963"/>
      <c r="L518" s="963"/>
      <c r="M518" s="963"/>
      <c r="N518" s="1003"/>
    </row>
    <row r="519" spans="1:23" s="345" customFormat="1" ht="5.0999999999999996" customHeight="1" x14ac:dyDescent="0.25">
      <c r="A519" s="344"/>
      <c r="B519" s="341"/>
      <c r="C519" s="342"/>
      <c r="D519" s="343"/>
      <c r="E519" s="961"/>
      <c r="F519" s="961"/>
      <c r="G519" s="961"/>
      <c r="H519" s="961"/>
      <c r="I519" s="961"/>
      <c r="J519" s="961"/>
      <c r="K519" s="961"/>
      <c r="L519" s="961"/>
      <c r="M519" s="961"/>
      <c r="N519" s="1032"/>
      <c r="O519" s="38"/>
      <c r="P519" s="344"/>
      <c r="Q519" s="344"/>
      <c r="R519" s="344"/>
      <c r="S519" s="344"/>
      <c r="T519" s="344"/>
      <c r="U519" s="344"/>
      <c r="V519" s="344"/>
      <c r="W519" s="344"/>
    </row>
    <row r="520" spans="1:23" ht="50.1" customHeight="1" x14ac:dyDescent="0.2">
      <c r="C520" s="250"/>
      <c r="D520" s="564"/>
      <c r="E520" s="1033"/>
      <c r="F520" s="1034"/>
      <c r="G520" s="1034"/>
      <c r="H520" s="1034"/>
      <c r="I520" s="1034"/>
      <c r="J520" s="1034"/>
      <c r="K520" s="1034"/>
      <c r="L520" s="1034"/>
      <c r="M520" s="1034"/>
      <c r="N520" s="1035"/>
    </row>
    <row r="521" spans="1:23" ht="5.0999999999999996" customHeight="1" x14ac:dyDescent="0.2">
      <c r="C521" s="250"/>
      <c r="D521" s="564"/>
      <c r="N521" s="251"/>
    </row>
    <row r="522" spans="1:23" ht="12.75" customHeight="1" x14ac:dyDescent="0.2">
      <c r="C522" s="250"/>
      <c r="D522" s="564" t="s">
        <v>119</v>
      </c>
      <c r="E522" s="1036" t="str">
        <f>Translations!$B$210</f>
        <v>Trimitere la fișierele externe, dacă este cazul</v>
      </c>
      <c r="F522" s="1036"/>
      <c r="G522" s="1036"/>
      <c r="H522" s="1036"/>
      <c r="I522" s="1036"/>
      <c r="J522" s="1037"/>
      <c r="K522" s="904"/>
      <c r="L522" s="904"/>
      <c r="M522" s="904"/>
      <c r="N522" s="904"/>
    </row>
    <row r="523" spans="1:23" ht="5.0999999999999996" customHeight="1" x14ac:dyDescent="0.2">
      <c r="C523" s="250"/>
      <c r="D523" s="564"/>
      <c r="N523" s="251"/>
    </row>
    <row r="524" spans="1:23" ht="12.75" customHeight="1" x14ac:dyDescent="0.2">
      <c r="C524" s="250"/>
      <c r="D524" s="27" t="s">
        <v>120</v>
      </c>
      <c r="E524" s="1036" t="str">
        <f>Translations!$B$305</f>
        <v>Trimitere la o diagramă detaliată separată a fluxurilor, dacă este cazul</v>
      </c>
      <c r="F524" s="1036"/>
      <c r="G524" s="1036"/>
      <c r="H524" s="1036"/>
      <c r="I524" s="1036"/>
      <c r="J524" s="1037"/>
      <c r="K524" s="904"/>
      <c r="L524" s="904"/>
      <c r="M524" s="904"/>
      <c r="N524" s="904"/>
    </row>
    <row r="525" spans="1:23" ht="5.0999999999999996" customHeight="1" x14ac:dyDescent="0.2">
      <c r="C525" s="257"/>
      <c r="D525" s="258"/>
      <c r="E525" s="259"/>
      <c r="F525" s="259"/>
      <c r="G525" s="259"/>
      <c r="H525" s="259"/>
      <c r="I525" s="259"/>
      <c r="J525" s="259"/>
      <c r="K525" s="259"/>
      <c r="L525" s="259"/>
      <c r="M525" s="259"/>
      <c r="N525" s="260"/>
    </row>
    <row r="526" spans="1:23" ht="5.0999999999999996" customHeight="1" x14ac:dyDescent="0.2">
      <c r="C526" s="250"/>
      <c r="D526" s="564"/>
      <c r="N526" s="251"/>
    </row>
    <row r="527" spans="1:23" ht="12.75" customHeight="1" x14ac:dyDescent="0.2">
      <c r="C527" s="250"/>
      <c r="D527" s="22" t="s">
        <v>113</v>
      </c>
      <c r="E527" s="917" t="str">
        <f>Translations!$B$307</f>
        <v>Metoda de determinare a nivelurilor producției (activității) anuale</v>
      </c>
      <c r="F527" s="917"/>
      <c r="G527" s="917"/>
      <c r="H527" s="917"/>
      <c r="I527" s="917"/>
      <c r="J527" s="917"/>
      <c r="K527" s="917"/>
      <c r="L527" s="917"/>
      <c r="M527" s="917"/>
      <c r="N527" s="1031"/>
    </row>
    <row r="528" spans="1:23" ht="5.0999999999999996" customHeight="1" x14ac:dyDescent="0.2">
      <c r="C528" s="250"/>
      <c r="D528" s="22"/>
      <c r="E528" s="564"/>
      <c r="F528" s="564"/>
      <c r="G528" s="564"/>
      <c r="H528" s="564"/>
      <c r="I528" s="564"/>
      <c r="J528" s="564"/>
      <c r="K528" s="564"/>
      <c r="L528" s="564"/>
      <c r="M528" s="564"/>
      <c r="N528" s="565"/>
    </row>
    <row r="529" spans="1:23" ht="12.75" customHeight="1" x14ac:dyDescent="0.2">
      <c r="C529" s="250"/>
      <c r="D529" s="564" t="s">
        <v>118</v>
      </c>
      <c r="E529" s="963" t="str">
        <f>Translations!$B$249</f>
        <v>Informații privind metodologia aplicată</v>
      </c>
      <c r="F529" s="963"/>
      <c r="G529" s="963"/>
      <c r="H529" s="963"/>
      <c r="I529" s="963"/>
      <c r="J529" s="963"/>
      <c r="K529" s="963"/>
      <c r="L529" s="963"/>
      <c r="M529" s="963"/>
      <c r="N529" s="1003"/>
    </row>
    <row r="530" spans="1:23" s="295" customFormat="1" ht="25.5" customHeight="1" x14ac:dyDescent="0.25">
      <c r="A530" s="293"/>
      <c r="B530" s="136"/>
      <c r="C530" s="250"/>
      <c r="D530" s="137"/>
      <c r="E530" s="138"/>
      <c r="F530" s="138"/>
      <c r="G530" s="138"/>
      <c r="H530" s="138"/>
      <c r="I530" s="967" t="str">
        <f>Translations!$B$254</f>
        <v>Sursa de date</v>
      </c>
      <c r="J530" s="967"/>
      <c r="K530" s="967" t="str">
        <f>Translations!$B$255</f>
        <v>Altă sursă de date (dacă este cazul)</v>
      </c>
      <c r="L530" s="967"/>
      <c r="M530" s="967" t="str">
        <f>Translations!$B$255</f>
        <v>Altă sursă de date (dacă este cazul)</v>
      </c>
      <c r="N530" s="967"/>
      <c r="O530" s="38"/>
      <c r="P530" s="293"/>
      <c r="Q530" s="293"/>
      <c r="R530" s="293"/>
      <c r="S530" s="293"/>
      <c r="T530" s="293"/>
      <c r="U530" s="293"/>
      <c r="V530" s="293"/>
      <c r="W530" s="293"/>
    </row>
    <row r="531" spans="1:23" ht="12.75" customHeight="1" x14ac:dyDescent="0.2">
      <c r="C531" s="250"/>
      <c r="D531" s="27"/>
      <c r="E531" s="135" t="s">
        <v>864</v>
      </c>
      <c r="F531" s="929" t="str">
        <f>Translations!$B$310</f>
        <v>Cantitățile de produse</v>
      </c>
      <c r="G531" s="929"/>
      <c r="H531" s="930"/>
      <c r="I531" s="942"/>
      <c r="J531" s="943"/>
      <c r="K531" s="944"/>
      <c r="L531" s="945"/>
      <c r="M531" s="944"/>
      <c r="N531" s="946"/>
    </row>
    <row r="532" spans="1:23" ht="5.0999999999999996" customHeight="1" x14ac:dyDescent="0.2">
      <c r="C532" s="250"/>
      <c r="D532" s="27"/>
      <c r="E532" s="135"/>
      <c r="F532" s="568"/>
      <c r="G532" s="568"/>
      <c r="H532" s="568"/>
      <c r="I532" s="568"/>
      <c r="J532" s="568"/>
      <c r="K532" s="568"/>
      <c r="L532" s="568"/>
      <c r="M532" s="568"/>
      <c r="N532" s="569"/>
    </row>
    <row r="533" spans="1:23" ht="12.75" customHeight="1" x14ac:dyDescent="0.2">
      <c r="C533" s="250"/>
      <c r="D533" s="564"/>
      <c r="E533" s="135" t="s">
        <v>865</v>
      </c>
      <c r="F533" s="929" t="str">
        <f>Translations!$B$311</f>
        <v>Cantităţile anuale de produse</v>
      </c>
      <c r="G533" s="929"/>
      <c r="H533" s="930"/>
      <c r="I533" s="1039"/>
      <c r="J533" s="1039"/>
      <c r="K533" s="1039"/>
      <c r="L533" s="1039"/>
      <c r="M533" s="1039"/>
      <c r="N533" s="1039"/>
    </row>
    <row r="534" spans="1:23" ht="5.0999999999999996" customHeight="1" x14ac:dyDescent="0.2">
      <c r="C534" s="250"/>
      <c r="D534" s="564"/>
      <c r="N534" s="251"/>
    </row>
    <row r="535" spans="1:23" s="21" customFormat="1" ht="12.75" customHeight="1" x14ac:dyDescent="0.25">
      <c r="A535" s="19"/>
      <c r="B535" s="219"/>
      <c r="C535" s="253"/>
      <c r="D535" s="254"/>
      <c r="E535" s="135" t="s">
        <v>866</v>
      </c>
      <c r="F535" s="929" t="str">
        <f>Translations!$B$312</f>
        <v>Cerințe speciale de raportare:</v>
      </c>
      <c r="G535" s="929"/>
      <c r="H535" s="930"/>
      <c r="I535" s="979" t="str">
        <f>IF(I513="","",HYPERLINK(INDEX(EUconst_BMlistSpecialJumpTable,MATCH(I513,EUconst_BMlistNames,0)),INDEX(EUconst_BMlistSpecialReporting,MATCH(I513,EUconst_BMlistNames,0))))</f>
        <v/>
      </c>
      <c r="J535" s="980"/>
      <c r="K535" s="980"/>
      <c r="L535" s="980"/>
      <c r="M535" s="980"/>
      <c r="N535" s="981"/>
      <c r="O535" s="38"/>
      <c r="P535" s="220" t="s">
        <v>695</v>
      </c>
      <c r="Q535" s="221" t="str">
        <f>IF(I513="","",IF(AND(INDEX(EUconst_BMlistSpecialJumpTable,MATCH(I513,EUconst_BMlistNames,0))&lt;&gt;"",INDEX(EUconst_BMlistMainNumberOfBM,MATCH(I513,EUconst_BMlistNames,0))&lt;&gt;47),TRUE,FALSE))</f>
        <v/>
      </c>
      <c r="R535" s="25"/>
      <c r="S535" s="25"/>
      <c r="T535" s="24"/>
      <c r="U535" s="24"/>
      <c r="V535" s="24"/>
      <c r="W535" s="24"/>
    </row>
    <row r="536" spans="1:23" s="21" customFormat="1" ht="5.0999999999999996" customHeight="1" x14ac:dyDescent="0.25">
      <c r="A536" s="19"/>
      <c r="B536" s="219"/>
      <c r="C536" s="253"/>
      <c r="D536" s="255"/>
      <c r="F536" s="971"/>
      <c r="G536" s="971"/>
      <c r="H536" s="971"/>
      <c r="I536" s="971"/>
      <c r="J536" s="971"/>
      <c r="K536" s="971"/>
      <c r="L536" s="971"/>
      <c r="M536" s="971"/>
      <c r="N536" s="1038"/>
      <c r="O536" s="38"/>
      <c r="P536" s="25"/>
      <c r="Q536" s="24"/>
      <c r="R536" s="25"/>
      <c r="S536" s="25"/>
      <c r="T536" s="24"/>
      <c r="U536" s="24"/>
      <c r="V536" s="24"/>
      <c r="W536" s="24"/>
    </row>
    <row r="537" spans="1:23" ht="12.75" customHeight="1" x14ac:dyDescent="0.2">
      <c r="C537" s="250"/>
      <c r="D537" s="564"/>
      <c r="E537" s="135" t="s">
        <v>867</v>
      </c>
      <c r="F537" s="931" t="str">
        <f>Translations!$B$257</f>
        <v>Descrierea metodologiei aplicate</v>
      </c>
      <c r="G537" s="931"/>
      <c r="H537" s="931"/>
      <c r="I537" s="931"/>
      <c r="J537" s="931"/>
      <c r="K537" s="931"/>
      <c r="L537" s="931"/>
      <c r="M537" s="931"/>
      <c r="N537" s="1022"/>
    </row>
    <row r="538" spans="1:23" ht="12.75" customHeight="1" x14ac:dyDescent="0.2">
      <c r="C538" s="250"/>
      <c r="D538" s="564"/>
      <c r="E538" s="135"/>
      <c r="F538" s="990" t="str">
        <f>IF(I513&lt;&gt;"",HYPERLINK("#" &amp; Q538,EUConst_MsgDescription),"")</f>
        <v/>
      </c>
      <c r="G538" s="969"/>
      <c r="H538" s="969"/>
      <c r="I538" s="969"/>
      <c r="J538" s="969"/>
      <c r="K538" s="969"/>
      <c r="L538" s="969"/>
      <c r="M538" s="969"/>
      <c r="N538" s="970"/>
      <c r="P538" s="24" t="s">
        <v>441</v>
      </c>
      <c r="Q538" s="414" t="str">
        <f>"#"&amp;ADDRESS(ROW($C$11),COLUMN($C$11))</f>
        <v>#$C$11</v>
      </c>
    </row>
    <row r="539" spans="1:23" ht="5.0999999999999996" customHeight="1" x14ac:dyDescent="0.2">
      <c r="C539" s="250"/>
      <c r="D539" s="564"/>
      <c r="E539" s="26"/>
      <c r="F539" s="971"/>
      <c r="G539" s="971"/>
      <c r="H539" s="971"/>
      <c r="I539" s="971"/>
      <c r="J539" s="971"/>
      <c r="K539" s="971"/>
      <c r="L539" s="971"/>
      <c r="M539" s="971"/>
      <c r="N539" s="1038"/>
      <c r="P539" s="280"/>
    </row>
    <row r="540" spans="1:23" ht="50.1" customHeight="1" x14ac:dyDescent="0.2">
      <c r="C540" s="250"/>
      <c r="D540" s="26"/>
      <c r="E540" s="296"/>
      <c r="F540" s="972"/>
      <c r="G540" s="973"/>
      <c r="H540" s="973"/>
      <c r="I540" s="973"/>
      <c r="J540" s="973"/>
      <c r="K540" s="973"/>
      <c r="L540" s="973"/>
      <c r="M540" s="973"/>
      <c r="N540" s="974"/>
    </row>
    <row r="541" spans="1:23" ht="5.0999999999999996" customHeight="1" thickBot="1" x14ac:dyDescent="0.25">
      <c r="C541" s="250"/>
      <c r="N541" s="251"/>
    </row>
    <row r="542" spans="1:23" ht="12.75" customHeight="1" x14ac:dyDescent="0.2">
      <c r="C542" s="250"/>
      <c r="D542" s="564"/>
      <c r="E542" s="135"/>
      <c r="F542" s="975" t="str">
        <f>Translations!$B$210</f>
        <v>Trimitere la fișierele externe, dacă este cazul</v>
      </c>
      <c r="G542" s="975"/>
      <c r="H542" s="975"/>
      <c r="I542" s="975"/>
      <c r="J542" s="975"/>
      <c r="K542" s="904"/>
      <c r="L542" s="904"/>
      <c r="M542" s="904"/>
      <c r="N542" s="904"/>
      <c r="W542" s="297" t="s">
        <v>417</v>
      </c>
    </row>
    <row r="543" spans="1:23" ht="5.0999999999999996" customHeight="1" x14ac:dyDescent="0.2">
      <c r="C543" s="250"/>
      <c r="D543" s="564"/>
      <c r="N543" s="251"/>
      <c r="W543" s="283"/>
    </row>
    <row r="544" spans="1:23" ht="12.75" customHeight="1" x14ac:dyDescent="0.2">
      <c r="C544" s="250"/>
      <c r="D544" s="564" t="s">
        <v>119</v>
      </c>
      <c r="E544" s="957" t="str">
        <f>Translations!$B$258</f>
        <v>A fost respectată ordinea ierarhică?</v>
      </c>
      <c r="F544" s="957"/>
      <c r="G544" s="957"/>
      <c r="H544" s="958"/>
      <c r="I544" s="291"/>
      <c r="J544" s="298" t="str">
        <f>Translations!$B$259</f>
        <v xml:space="preserve"> Dacă nu, de ce?</v>
      </c>
      <c r="K544" s="942"/>
      <c r="L544" s="943"/>
      <c r="M544" s="943"/>
      <c r="N544" s="959"/>
      <c r="W544" s="289" t="b">
        <f>AND(I544&lt;&gt;"",I544=TRUE)</f>
        <v>0</v>
      </c>
    </row>
    <row r="545" spans="1:23" ht="5.0999999999999996" customHeight="1" x14ac:dyDescent="0.2">
      <c r="C545" s="250"/>
      <c r="E545" s="570"/>
      <c r="F545" s="570"/>
      <c r="G545" s="570"/>
      <c r="H545" s="570"/>
      <c r="I545" s="570"/>
      <c r="J545" s="570"/>
      <c r="K545" s="570"/>
      <c r="L545" s="570"/>
      <c r="M545" s="570"/>
      <c r="N545" s="578"/>
      <c r="W545" s="283"/>
    </row>
    <row r="546" spans="1:23" ht="12.75" customHeight="1" x14ac:dyDescent="0.2">
      <c r="C546" s="250"/>
      <c r="D546" s="564"/>
      <c r="E546" s="564"/>
      <c r="F546" s="931" t="str">
        <f>Translations!$B$264</f>
        <v>Detalii suplimentare privind orice abatere de la ierarhie</v>
      </c>
      <c r="G546" s="931"/>
      <c r="H546" s="931"/>
      <c r="I546" s="931"/>
      <c r="J546" s="931"/>
      <c r="K546" s="931"/>
      <c r="L546" s="931"/>
      <c r="M546" s="931"/>
      <c r="N546" s="1022"/>
      <c r="W546" s="283"/>
    </row>
    <row r="547" spans="1:23" ht="25.5" customHeight="1" thickBot="1" x14ac:dyDescent="0.25">
      <c r="C547" s="250"/>
      <c r="E547" s="564"/>
      <c r="F547" s="1023"/>
      <c r="G547" s="1024"/>
      <c r="H547" s="1024"/>
      <c r="I547" s="1024"/>
      <c r="J547" s="1024"/>
      <c r="K547" s="1024"/>
      <c r="L547" s="1024"/>
      <c r="M547" s="1024"/>
      <c r="N547" s="1025"/>
      <c r="W547" s="300" t="b">
        <f>W544</f>
        <v>0</v>
      </c>
    </row>
    <row r="548" spans="1:23" ht="5.0999999999999996" customHeight="1" x14ac:dyDescent="0.2">
      <c r="C548" s="250"/>
      <c r="D548" s="564"/>
      <c r="N548" s="251"/>
    </row>
    <row r="549" spans="1:23" ht="12.75" customHeight="1" x14ac:dyDescent="0.2">
      <c r="C549" s="250"/>
      <c r="D549" s="27" t="s">
        <v>120</v>
      </c>
      <c r="E549" s="1026" t="str">
        <f>Translations!$B$828</f>
        <v>Descrierea metodologiei de trasare a produselor și mărfurilor fabricate</v>
      </c>
      <c r="F549" s="1026"/>
      <c r="G549" s="1026"/>
      <c r="H549" s="1026"/>
      <c r="I549" s="1026"/>
      <c r="J549" s="1026"/>
      <c r="K549" s="1026"/>
      <c r="L549" s="1026"/>
      <c r="M549" s="1026"/>
      <c r="N549" s="1027"/>
    </row>
    <row r="550" spans="1:23" ht="5.0999999999999996" customHeight="1" x14ac:dyDescent="0.2">
      <c r="C550" s="250"/>
      <c r="E550" s="900"/>
      <c r="F550" s="901"/>
      <c r="G550" s="901"/>
      <c r="H550" s="901"/>
      <c r="I550" s="901"/>
      <c r="J550" s="901"/>
      <c r="K550" s="901"/>
      <c r="L550" s="901"/>
      <c r="M550" s="901"/>
      <c r="N550" s="1020"/>
    </row>
    <row r="551" spans="1:23" ht="50.1" customHeight="1" x14ac:dyDescent="0.2">
      <c r="C551" s="250"/>
      <c r="D551" s="564"/>
      <c r="E551" s="296"/>
      <c r="F551" s="942"/>
      <c r="G551" s="943"/>
      <c r="H551" s="943"/>
      <c r="I551" s="943"/>
      <c r="J551" s="943"/>
      <c r="K551" s="943"/>
      <c r="L551" s="943"/>
      <c r="M551" s="943"/>
      <c r="N551" s="959"/>
    </row>
    <row r="552" spans="1:23" ht="5.0999999999999996" customHeight="1" x14ac:dyDescent="0.2">
      <c r="C552" s="250"/>
      <c r="N552" s="251"/>
    </row>
    <row r="553" spans="1:23" ht="5.0999999999999996" customHeight="1" x14ac:dyDescent="0.2">
      <c r="C553" s="261"/>
      <c r="D553" s="264"/>
      <c r="E553" s="262"/>
      <c r="F553" s="262"/>
      <c r="G553" s="262"/>
      <c r="H553" s="262"/>
      <c r="I553" s="262"/>
      <c r="J553" s="262"/>
      <c r="K553" s="262"/>
      <c r="L553" s="262"/>
      <c r="M553" s="262"/>
      <c r="N553" s="263"/>
    </row>
    <row r="554" spans="1:23" s="21" customFormat="1" ht="14.25" customHeight="1" x14ac:dyDescent="0.2">
      <c r="A554" s="19"/>
      <c r="B554" s="38"/>
      <c r="C554" s="250"/>
      <c r="D554" s="22" t="s">
        <v>114</v>
      </c>
      <c r="E554" s="960" t="str">
        <f>Translations!$B$322</f>
        <v>Consumul de energie electrică relevant</v>
      </c>
      <c r="F554" s="960"/>
      <c r="G554" s="960"/>
      <c r="H554" s="960"/>
      <c r="I554" s="960"/>
      <c r="J554" s="960"/>
      <c r="K554" s="960"/>
      <c r="L554" s="960"/>
      <c r="M554" s="960"/>
      <c r="N554" s="1044"/>
      <c r="O554" s="38"/>
      <c r="P554" s="24" t="s">
        <v>441</v>
      </c>
      <c r="Q554" s="414" t="str">
        <f>"#"&amp;ADDRESS(ROW(D639),COLUMN(D639))</f>
        <v>#$D$639</v>
      </c>
      <c r="R554" s="25"/>
      <c r="S554" s="25"/>
      <c r="T554" s="19"/>
      <c r="U554" s="19"/>
      <c r="V554" s="274"/>
      <c r="W554" s="274"/>
    </row>
    <row r="555" spans="1:23" ht="12.75" customHeight="1" thickBot="1" x14ac:dyDescent="0.25">
      <c r="C555" s="250"/>
      <c r="D555" s="564" t="s">
        <v>118</v>
      </c>
      <c r="E555" s="963" t="str">
        <f>Translations!$B$249</f>
        <v>Informații privind metodologia aplicată</v>
      </c>
      <c r="F555" s="963"/>
      <c r="G555" s="963"/>
      <c r="H555" s="963"/>
      <c r="I555" s="963"/>
      <c r="J555" s="963"/>
      <c r="K555" s="963"/>
      <c r="L555" s="963"/>
      <c r="M555" s="963"/>
      <c r="N555" s="1003"/>
      <c r="P555" s="280"/>
      <c r="T555" s="19"/>
    </row>
    <row r="556" spans="1:23" ht="25.5" customHeight="1" thickBot="1" x14ac:dyDescent="0.25">
      <c r="B556" s="273"/>
      <c r="C556" s="250"/>
      <c r="E556" s="564"/>
      <c r="I556" s="967" t="str">
        <f>Translations!$B$254</f>
        <v>Sursa de date</v>
      </c>
      <c r="J556" s="967"/>
      <c r="K556" s="967" t="str">
        <f>Translations!$B$255</f>
        <v>Altă sursă de date (dacă este cazul)</v>
      </c>
      <c r="L556" s="967"/>
      <c r="M556" s="967" t="str">
        <f>Translations!$B$255</f>
        <v>Altă sursă de date (dacă este cazul)</v>
      </c>
      <c r="N556" s="967"/>
      <c r="S556" s="297" t="s">
        <v>1911</v>
      </c>
      <c r="U556" s="280"/>
      <c r="V556" s="280"/>
      <c r="W556" s="297" t="s">
        <v>417</v>
      </c>
    </row>
    <row r="557" spans="1:23" ht="12.75" customHeight="1" x14ac:dyDescent="0.2">
      <c r="B557" s="273"/>
      <c r="C557" s="250"/>
      <c r="E557" s="564" t="s">
        <v>864</v>
      </c>
      <c r="F557" s="929" t="str">
        <f>Translations!$B$322</f>
        <v>Consumul de energie electrică relevant</v>
      </c>
      <c r="G557" s="929"/>
      <c r="H557" s="930"/>
      <c r="I557" s="1039"/>
      <c r="J557" s="1039"/>
      <c r="K557" s="966"/>
      <c r="L557" s="966"/>
      <c r="M557" s="966"/>
      <c r="N557" s="966"/>
      <c r="S557" s="282" t="b">
        <f>IF(I513&lt;&gt;"",IF(INDEX(EUconst_BMlistElExchangability,MATCH(I513,EUconst_BMlistNames,0))=TRUE,FALSE,TRUE),FALSE)</f>
        <v>0</v>
      </c>
      <c r="U557" s="280"/>
      <c r="V557" s="280"/>
      <c r="W557" s="540"/>
    </row>
    <row r="558" spans="1:23" ht="5.0999999999999996" customHeight="1" x14ac:dyDescent="0.2">
      <c r="B558" s="273"/>
      <c r="C558" s="250"/>
      <c r="D558" s="564"/>
      <c r="N558" s="251"/>
      <c r="S558" s="283"/>
      <c r="W558" s="283"/>
    </row>
    <row r="559" spans="1:23" ht="12.75" customHeight="1" x14ac:dyDescent="0.2">
      <c r="B559" s="273"/>
      <c r="C559" s="250"/>
      <c r="D559" s="564"/>
      <c r="E559" s="135" t="s">
        <v>865</v>
      </c>
      <c r="F559" s="931" t="str">
        <f>Translations!$B$257</f>
        <v>Descrierea metodologiei aplicate</v>
      </c>
      <c r="G559" s="931"/>
      <c r="H559" s="931"/>
      <c r="I559" s="931"/>
      <c r="J559" s="931"/>
      <c r="K559" s="931"/>
      <c r="L559" s="931"/>
      <c r="M559" s="931"/>
      <c r="N559" s="1022"/>
      <c r="S559" s="283"/>
      <c r="W559" s="283"/>
    </row>
    <row r="560" spans="1:23" ht="5.0999999999999996" customHeight="1" x14ac:dyDescent="0.2">
      <c r="B560" s="273"/>
      <c r="C560" s="250"/>
      <c r="E560" s="252"/>
      <c r="F560" s="566"/>
      <c r="G560" s="567"/>
      <c r="H560" s="567"/>
      <c r="I560" s="567"/>
      <c r="J560" s="567"/>
      <c r="K560" s="567"/>
      <c r="L560" s="567"/>
      <c r="M560" s="567"/>
      <c r="N560" s="573"/>
      <c r="S560" s="283"/>
      <c r="W560" s="283"/>
    </row>
    <row r="561" spans="2:23" ht="12.75" customHeight="1" x14ac:dyDescent="0.2">
      <c r="B561" s="273"/>
      <c r="C561" s="250"/>
      <c r="D561" s="564"/>
      <c r="E561" s="135"/>
      <c r="F561" s="990" t="str">
        <f>IF(AND(I513&lt;&gt;"",J554=""),HYPERLINK("#" &amp; Q561,EUConst_MsgDescription),"")</f>
        <v/>
      </c>
      <c r="G561" s="969"/>
      <c r="H561" s="969"/>
      <c r="I561" s="969"/>
      <c r="J561" s="969"/>
      <c r="K561" s="969"/>
      <c r="L561" s="969"/>
      <c r="M561" s="969"/>
      <c r="N561" s="970"/>
      <c r="P561" s="24" t="s">
        <v>441</v>
      </c>
      <c r="Q561" s="414" t="str">
        <f>"#"&amp;ADDRESS(ROW($C$10),COLUMN($C$10))</f>
        <v>#$C$10</v>
      </c>
      <c r="S561" s="283"/>
      <c r="W561" s="283"/>
    </row>
    <row r="562" spans="2:23" ht="5.0999999999999996" customHeight="1" x14ac:dyDescent="0.2">
      <c r="B562" s="273"/>
      <c r="C562" s="250"/>
      <c r="D562" s="564"/>
      <c r="E562" s="26"/>
      <c r="F562" s="1049"/>
      <c r="G562" s="1049"/>
      <c r="H562" s="1049"/>
      <c r="I562" s="1049"/>
      <c r="J562" s="1049"/>
      <c r="K562" s="1049"/>
      <c r="L562" s="1049"/>
      <c r="M562" s="1049"/>
      <c r="N562" s="1050"/>
      <c r="P562" s="280"/>
      <c r="S562" s="283"/>
      <c r="W562" s="283"/>
    </row>
    <row r="563" spans="2:23" ht="50.1" customHeight="1" x14ac:dyDescent="0.2">
      <c r="B563" s="273"/>
      <c r="C563" s="250"/>
      <c r="D563" s="26"/>
      <c r="E563" s="296"/>
      <c r="F563" s="1051"/>
      <c r="G563" s="1052"/>
      <c r="H563" s="1052"/>
      <c r="I563" s="1052"/>
      <c r="J563" s="1052"/>
      <c r="K563" s="1052"/>
      <c r="L563" s="1052"/>
      <c r="M563" s="1052"/>
      <c r="N563" s="1053"/>
      <c r="S563" s="282" t="b">
        <f>S557</f>
        <v>0</v>
      </c>
      <c r="W563" s="282"/>
    </row>
    <row r="564" spans="2:23" ht="5.0999999999999996" customHeight="1" x14ac:dyDescent="0.2">
      <c r="B564" s="273"/>
      <c r="C564" s="250"/>
      <c r="D564" s="564"/>
      <c r="N564" s="251"/>
      <c r="S564" s="283"/>
      <c r="W564" s="283"/>
    </row>
    <row r="565" spans="2:23" ht="12.75" customHeight="1" x14ac:dyDescent="0.2">
      <c r="B565" s="273"/>
      <c r="C565" s="250"/>
      <c r="D565" s="564"/>
      <c r="E565" s="135"/>
      <c r="F565" s="975" t="str">
        <f>Translations!$B$210</f>
        <v>Trimitere la fișierele externe, dacă este cazul</v>
      </c>
      <c r="G565" s="975"/>
      <c r="H565" s="975"/>
      <c r="I565" s="975"/>
      <c r="J565" s="975"/>
      <c r="K565" s="904"/>
      <c r="L565" s="904"/>
      <c r="M565" s="904"/>
      <c r="N565" s="904"/>
      <c r="S565" s="283"/>
      <c r="W565" s="282"/>
    </row>
    <row r="566" spans="2:23" ht="5.0999999999999996" customHeight="1" x14ac:dyDescent="0.2">
      <c r="B566" s="273"/>
      <c r="C566" s="250"/>
      <c r="D566" s="564"/>
      <c r="N566" s="251"/>
      <c r="S566" s="283"/>
      <c r="W566" s="283"/>
    </row>
    <row r="567" spans="2:23" ht="12.75" customHeight="1" x14ac:dyDescent="0.2">
      <c r="B567" s="273"/>
      <c r="C567" s="250"/>
      <c r="D567" s="564" t="s">
        <v>119</v>
      </c>
      <c r="E567" s="957" t="str">
        <f>Translations!$B$258</f>
        <v>A fost respectată ordinea ierarhică?</v>
      </c>
      <c r="F567" s="957"/>
      <c r="G567" s="957"/>
      <c r="H567" s="958"/>
      <c r="I567" s="291"/>
      <c r="J567" s="298" t="str">
        <f>Translations!$B$259</f>
        <v xml:space="preserve"> Dacă nu, de ce?</v>
      </c>
      <c r="K567" s="942"/>
      <c r="L567" s="943"/>
      <c r="M567" s="943"/>
      <c r="N567" s="959"/>
      <c r="S567" s="282" t="b">
        <f>S563</f>
        <v>0</v>
      </c>
      <c r="W567" s="289" t="b">
        <f>OR(W565,AND(I567&lt;&gt;"",I567=TRUE))</f>
        <v>0</v>
      </c>
    </row>
    <row r="568" spans="2:23" ht="12.75" customHeight="1" x14ac:dyDescent="0.2">
      <c r="B568" s="273"/>
      <c r="C568" s="250"/>
      <c r="D568" s="564"/>
      <c r="E568" s="252" t="s">
        <v>263</v>
      </c>
      <c r="F568" s="905" t="str">
        <f>Translations!$B$263</f>
        <v>Costuri nerezonabile: utilizarea unor surse de date mai bune ar conduce la costuri nerezonabile.</v>
      </c>
      <c r="G568" s="953"/>
      <c r="H568" s="953"/>
      <c r="I568" s="953"/>
      <c r="J568" s="953"/>
      <c r="K568" s="953"/>
      <c r="L568" s="953"/>
      <c r="M568" s="953"/>
      <c r="N568" s="989"/>
      <c r="S568" s="283"/>
      <c r="W568" s="283"/>
    </row>
    <row r="569" spans="2:23" ht="5.0999999999999996" customHeight="1" x14ac:dyDescent="0.2">
      <c r="B569" s="273"/>
      <c r="C569" s="250"/>
      <c r="E569" s="570"/>
      <c r="F569" s="570"/>
      <c r="G569" s="570"/>
      <c r="H569" s="570"/>
      <c r="I569" s="570"/>
      <c r="J569" s="570"/>
      <c r="K569" s="570"/>
      <c r="L569" s="570"/>
      <c r="M569" s="570"/>
      <c r="N569" s="578"/>
      <c r="S569" s="283"/>
      <c r="W569" s="283"/>
    </row>
    <row r="570" spans="2:23" ht="12.75" customHeight="1" x14ac:dyDescent="0.2">
      <c r="B570" s="273"/>
      <c r="C570" s="250"/>
      <c r="D570" s="564"/>
      <c r="E570" s="564"/>
      <c r="F570" s="931" t="str">
        <f>Translations!$B$264</f>
        <v>Detalii suplimentare privind orice abatere de la ierarhie</v>
      </c>
      <c r="G570" s="931"/>
      <c r="H570" s="931"/>
      <c r="I570" s="931"/>
      <c r="J570" s="931"/>
      <c r="K570" s="931"/>
      <c r="L570" s="931"/>
      <c r="M570" s="931"/>
      <c r="N570" s="1022"/>
      <c r="S570" s="283"/>
      <c r="W570" s="283"/>
    </row>
    <row r="571" spans="2:23" ht="25.5" customHeight="1" thickBot="1" x14ac:dyDescent="0.25">
      <c r="B571" s="273"/>
      <c r="C571" s="250"/>
      <c r="E571" s="564"/>
      <c r="F571" s="932"/>
      <c r="G571" s="933"/>
      <c r="H571" s="933"/>
      <c r="I571" s="933"/>
      <c r="J571" s="933"/>
      <c r="K571" s="933"/>
      <c r="L571" s="933"/>
      <c r="M571" s="933"/>
      <c r="N571" s="934"/>
      <c r="S571" s="305" t="b">
        <f>S567</f>
        <v>0</v>
      </c>
      <c r="W571" s="300" t="b">
        <f>W567</f>
        <v>0</v>
      </c>
    </row>
    <row r="572" spans="2:23" ht="5.0999999999999996" customHeight="1" x14ac:dyDescent="0.2">
      <c r="B572" s="273"/>
      <c r="C572" s="250"/>
      <c r="N572" s="251"/>
    </row>
    <row r="573" spans="2:23" ht="5.0999999999999996" customHeight="1" x14ac:dyDescent="0.2">
      <c r="B573" s="273"/>
      <c r="C573" s="261"/>
      <c r="D573" s="264"/>
      <c r="E573" s="262"/>
      <c r="F573" s="262"/>
      <c r="G573" s="262"/>
      <c r="H573" s="262"/>
      <c r="I573" s="262"/>
      <c r="J573" s="262"/>
      <c r="K573" s="262"/>
      <c r="L573" s="262"/>
      <c r="M573" s="262"/>
      <c r="N573" s="263"/>
    </row>
    <row r="574" spans="2:23" ht="12.75" customHeight="1" x14ac:dyDescent="0.2">
      <c r="B574" s="273"/>
      <c r="C574" s="385"/>
      <c r="D574" s="386" t="s">
        <v>115</v>
      </c>
      <c r="E574" s="1045" t="str">
        <f>Translations!$B$324</f>
        <v>Sunt fluxurile de energie termică măsurabilă importate din instalații sau entități relevante din afara EU ETS?</v>
      </c>
      <c r="F574" s="1045"/>
      <c r="G574" s="1045"/>
      <c r="H574" s="1045"/>
      <c r="I574" s="1045"/>
      <c r="J574" s="1045"/>
      <c r="K574" s="1045"/>
      <c r="L574" s="1045"/>
      <c r="M574" s="996"/>
      <c r="N574" s="996"/>
      <c r="P574" s="280"/>
      <c r="R574" s="285"/>
    </row>
    <row r="575" spans="2:23" ht="5.0999999999999996" customHeight="1" x14ac:dyDescent="0.2">
      <c r="B575" s="273"/>
      <c r="C575" s="385"/>
      <c r="D575" s="21"/>
      <c r="E575" s="574"/>
      <c r="F575" s="574"/>
      <c r="G575" s="574"/>
      <c r="H575" s="574"/>
      <c r="I575" s="574"/>
      <c r="J575" s="574"/>
      <c r="K575" s="574"/>
      <c r="L575" s="574"/>
      <c r="M575" s="574"/>
      <c r="N575" s="582"/>
      <c r="P575" s="280"/>
      <c r="R575" s="285"/>
    </row>
    <row r="576" spans="2:23" ht="12.75" customHeight="1" x14ac:dyDescent="0.2">
      <c r="B576" s="273"/>
      <c r="C576" s="385"/>
      <c r="D576" s="21"/>
      <c r="E576" s="21"/>
      <c r="F576" s="1047" t="str">
        <f>Translations!$B$257</f>
        <v>Descrierea metodologiei aplicate</v>
      </c>
      <c r="G576" s="1047"/>
      <c r="H576" s="1047"/>
      <c r="I576" s="1047"/>
      <c r="J576" s="1047"/>
      <c r="K576" s="1047"/>
      <c r="L576" s="1047"/>
      <c r="M576" s="1047"/>
      <c r="N576" s="1048"/>
      <c r="P576" s="280"/>
      <c r="R576" s="285"/>
    </row>
    <row r="577" spans="2:23" ht="5.0999999999999996" customHeight="1" thickBot="1" x14ac:dyDescent="0.25">
      <c r="B577" s="273"/>
      <c r="C577" s="385"/>
      <c r="D577" s="21"/>
      <c r="E577" s="252"/>
      <c r="F577" s="388"/>
      <c r="G577" s="389"/>
      <c r="H577" s="389"/>
      <c r="I577" s="389"/>
      <c r="J577" s="389"/>
      <c r="K577" s="389"/>
      <c r="L577" s="389"/>
      <c r="M577" s="389"/>
      <c r="N577" s="390"/>
    </row>
    <row r="578" spans="2:23" ht="12.75" customHeight="1" x14ac:dyDescent="0.2">
      <c r="B578" s="273"/>
      <c r="C578" s="385"/>
      <c r="D578" s="387"/>
      <c r="E578" s="391"/>
      <c r="F578" s="990" t="str">
        <f>IF(I513&lt;&gt;"",HYPERLINK("#" &amp; Q578,EUConst_MsgDescription),"")</f>
        <v/>
      </c>
      <c r="G578" s="969"/>
      <c r="H578" s="969"/>
      <c r="I578" s="969"/>
      <c r="J578" s="969"/>
      <c r="K578" s="969"/>
      <c r="L578" s="969"/>
      <c r="M578" s="969"/>
      <c r="N578" s="970"/>
      <c r="P578" s="24" t="s">
        <v>441</v>
      </c>
      <c r="Q578" s="414" t="str">
        <f>"#"&amp;ADDRESS(ROW($C$10),COLUMN($C$10))</f>
        <v>#$C$10</v>
      </c>
      <c r="W578" s="297" t="s">
        <v>417</v>
      </c>
    </row>
    <row r="579" spans="2:23" ht="5.0999999999999996" customHeight="1" thickBot="1" x14ac:dyDescent="0.25">
      <c r="B579" s="273"/>
      <c r="C579" s="385"/>
      <c r="D579" s="387"/>
      <c r="E579" s="391"/>
      <c r="F579" s="1055"/>
      <c r="G579" s="1056"/>
      <c r="H579" s="1056"/>
      <c r="I579" s="1056"/>
      <c r="J579" s="1056"/>
      <c r="K579" s="1056"/>
      <c r="L579" s="1056"/>
      <c r="M579" s="1056"/>
      <c r="N579" s="1057"/>
      <c r="P579" s="24"/>
      <c r="W579" s="283"/>
    </row>
    <row r="580" spans="2:23" ht="50.1" customHeight="1" thickBot="1" x14ac:dyDescent="0.25">
      <c r="B580" s="273"/>
      <c r="C580" s="385"/>
      <c r="D580" s="21"/>
      <c r="E580" s="21"/>
      <c r="F580" s="932"/>
      <c r="G580" s="933"/>
      <c r="H580" s="933"/>
      <c r="I580" s="933"/>
      <c r="J580" s="933"/>
      <c r="K580" s="933"/>
      <c r="L580" s="933"/>
      <c r="M580" s="933"/>
      <c r="N580" s="934"/>
      <c r="P580" s="280"/>
      <c r="R580" s="285"/>
      <c r="V580" s="285"/>
      <c r="W580" s="421" t="b">
        <f>OR(W574,AND(M574&lt;&gt;"",M574=FALSE))</f>
        <v>0</v>
      </c>
    </row>
    <row r="581" spans="2:23" ht="5.0999999999999996" customHeight="1" x14ac:dyDescent="0.2">
      <c r="B581" s="273"/>
      <c r="C581" s="385"/>
      <c r="D581" s="387"/>
      <c r="E581" s="392"/>
      <c r="F581" s="575"/>
      <c r="G581" s="575"/>
      <c r="H581" s="575"/>
      <c r="I581" s="575"/>
      <c r="J581" s="575"/>
      <c r="K581" s="575"/>
      <c r="L581" s="575"/>
      <c r="M581" s="575"/>
      <c r="N581" s="393"/>
      <c r="P581" s="280"/>
      <c r="R581" s="285"/>
    </row>
    <row r="582" spans="2:23" ht="12.75" customHeight="1" x14ac:dyDescent="0.2">
      <c r="B582" s="273"/>
      <c r="C582" s="394"/>
      <c r="D582" s="395"/>
      <c r="E582" s="395"/>
      <c r="F582" s="395"/>
      <c r="G582" s="395"/>
      <c r="H582" s="395"/>
      <c r="I582" s="395"/>
      <c r="J582" s="395"/>
      <c r="K582" s="395"/>
      <c r="L582" s="395"/>
      <c r="M582" s="395"/>
      <c r="N582" s="396"/>
    </row>
    <row r="583" spans="2:23" ht="15" customHeight="1" x14ac:dyDescent="0.2">
      <c r="B583" s="273"/>
      <c r="C583" s="354"/>
      <c r="D583" s="1058" t="str">
        <f>Translations!$B$329</f>
        <v>Datele necesare pentru determinarea ratei de îmbunătățire a indicelui de referință în conformitate cu articolul 10a alineatul (2) din directivă</v>
      </c>
      <c r="E583" s="1059"/>
      <c r="F583" s="1059"/>
      <c r="G583" s="1059"/>
      <c r="H583" s="1059"/>
      <c r="I583" s="1059"/>
      <c r="J583" s="1059"/>
      <c r="K583" s="1059"/>
      <c r="L583" s="1059"/>
      <c r="M583" s="1059"/>
      <c r="N583" s="1060"/>
    </row>
    <row r="584" spans="2:23" ht="5.0999999999999996" customHeight="1" x14ac:dyDescent="0.2">
      <c r="B584" s="273"/>
      <c r="C584" s="354"/>
      <c r="D584" s="355"/>
      <c r="E584" s="355"/>
      <c r="F584" s="355"/>
      <c r="G584" s="355"/>
      <c r="H584" s="355"/>
      <c r="I584" s="355"/>
      <c r="J584" s="355"/>
      <c r="K584" s="355"/>
      <c r="L584" s="355"/>
      <c r="M584" s="355"/>
      <c r="N584" s="356"/>
    </row>
    <row r="585" spans="2:23" ht="12.75" customHeight="1" x14ac:dyDescent="0.2">
      <c r="B585" s="273"/>
      <c r="C585" s="354"/>
      <c r="D585" s="357" t="s">
        <v>116</v>
      </c>
      <c r="E585" s="1061" t="str">
        <f>Translations!$B$330</f>
        <v>Emisii care pot fi atribuite în mod direct</v>
      </c>
      <c r="F585" s="1061"/>
      <c r="G585" s="1061"/>
      <c r="H585" s="1061"/>
      <c r="I585" s="1061"/>
      <c r="J585" s="1061"/>
      <c r="K585" s="1061"/>
      <c r="L585" s="1061"/>
      <c r="M585" s="1061"/>
      <c r="N585" s="1062"/>
    </row>
    <row r="586" spans="2:23" ht="12.75" customHeight="1" x14ac:dyDescent="0.2">
      <c r="B586" s="273"/>
      <c r="C586" s="354"/>
      <c r="D586" s="358" t="s">
        <v>118</v>
      </c>
      <c r="E586" s="995" t="str">
        <f>Translations!$B$331</f>
        <v>Atribuirea emisiilor în mod direct</v>
      </c>
      <c r="F586" s="995"/>
      <c r="G586" s="995"/>
      <c r="H586" s="995"/>
      <c r="I586" s="995"/>
      <c r="J586" s="995"/>
      <c r="K586" s="995"/>
      <c r="L586" s="995"/>
      <c r="M586" s="995"/>
      <c r="N586" s="1063"/>
      <c r="P586" s="280"/>
      <c r="T586" s="19"/>
    </row>
    <row r="587" spans="2:23" ht="5.0999999999999996" customHeight="1" x14ac:dyDescent="0.2">
      <c r="B587" s="273"/>
      <c r="C587" s="354"/>
      <c r="D587" s="355"/>
      <c r="E587" s="997"/>
      <c r="F587" s="998"/>
      <c r="G587" s="998"/>
      <c r="H587" s="998"/>
      <c r="I587" s="998"/>
      <c r="J587" s="998"/>
      <c r="K587" s="998"/>
      <c r="L587" s="998"/>
      <c r="M587" s="998"/>
      <c r="N587" s="999"/>
    </row>
    <row r="588" spans="2:23" ht="12.75" customHeight="1" x14ac:dyDescent="0.2">
      <c r="B588" s="273"/>
      <c r="C588" s="354"/>
      <c r="D588" s="358"/>
      <c r="E588" s="360"/>
      <c r="F588" s="990" t="str">
        <f>IF(I513&lt;&gt;"",HYPERLINK("#" &amp; Q588,EUConst_MsgDescription),"")</f>
        <v/>
      </c>
      <c r="G588" s="969"/>
      <c r="H588" s="969"/>
      <c r="I588" s="969"/>
      <c r="J588" s="969"/>
      <c r="K588" s="969"/>
      <c r="L588" s="969"/>
      <c r="M588" s="969"/>
      <c r="N588" s="970"/>
      <c r="P588" s="24" t="s">
        <v>441</v>
      </c>
      <c r="Q588" s="414" t="str">
        <f>"#"&amp;ADDRESS(ROW($C$10),COLUMN($C$10))</f>
        <v>#$C$10</v>
      </c>
    </row>
    <row r="589" spans="2:23" ht="5.0999999999999996" customHeight="1" x14ac:dyDescent="0.2">
      <c r="B589" s="273"/>
      <c r="C589" s="354"/>
      <c r="D589" s="358"/>
      <c r="E589" s="361"/>
      <c r="F589" s="991"/>
      <c r="G589" s="991"/>
      <c r="H589" s="991"/>
      <c r="I589" s="991"/>
      <c r="J589" s="991"/>
      <c r="K589" s="991"/>
      <c r="L589" s="991"/>
      <c r="M589" s="991"/>
      <c r="N589" s="992"/>
      <c r="P589" s="280"/>
    </row>
    <row r="590" spans="2:23" ht="50.1" customHeight="1" x14ac:dyDescent="0.2">
      <c r="B590" s="273"/>
      <c r="C590" s="354"/>
      <c r="D590" s="355"/>
      <c r="E590" s="355"/>
      <c r="F590" s="972"/>
      <c r="G590" s="973"/>
      <c r="H590" s="973"/>
      <c r="I590" s="973"/>
      <c r="J590" s="973"/>
      <c r="K590" s="973"/>
      <c r="L590" s="973"/>
      <c r="M590" s="973"/>
      <c r="N590" s="974"/>
    </row>
    <row r="591" spans="2:23" ht="5.0999999999999996" customHeight="1" x14ac:dyDescent="0.2">
      <c r="B591" s="273"/>
      <c r="C591" s="354"/>
      <c r="D591" s="355"/>
      <c r="E591" s="355"/>
      <c r="F591" s="355"/>
      <c r="G591" s="355"/>
      <c r="H591" s="355"/>
      <c r="I591" s="355"/>
      <c r="J591" s="355"/>
      <c r="K591" s="355"/>
      <c r="L591" s="355"/>
      <c r="M591" s="355"/>
      <c r="N591" s="356"/>
    </row>
    <row r="592" spans="2:23" ht="12.75" customHeight="1" x14ac:dyDescent="0.2">
      <c r="B592" s="273"/>
      <c r="C592" s="354"/>
      <c r="D592" s="355"/>
      <c r="E592" s="355"/>
      <c r="F592" s="1054" t="str">
        <f>Translations!$B$210</f>
        <v>Trimitere la fișierele externe, dacă este cazul</v>
      </c>
      <c r="G592" s="1054"/>
      <c r="H592" s="1054"/>
      <c r="I592" s="1054"/>
      <c r="J592" s="1054"/>
      <c r="K592" s="904"/>
      <c r="L592" s="904"/>
      <c r="M592" s="904"/>
      <c r="N592" s="904"/>
    </row>
    <row r="593" spans="1:23" ht="5.0999999999999996" customHeight="1" x14ac:dyDescent="0.2">
      <c r="B593" s="273"/>
      <c r="C593" s="354"/>
      <c r="D593" s="355"/>
      <c r="E593" s="355"/>
      <c r="F593" s="362"/>
      <c r="G593" s="362"/>
      <c r="H593" s="362"/>
      <c r="I593" s="362"/>
      <c r="J593" s="362"/>
      <c r="K593" s="362"/>
      <c r="L593" s="362"/>
      <c r="M593" s="362"/>
      <c r="N593" s="363"/>
    </row>
    <row r="594" spans="1:23" ht="12.75" customHeight="1" x14ac:dyDescent="0.2">
      <c r="B594" s="273"/>
      <c r="C594" s="354"/>
      <c r="D594" s="358" t="s">
        <v>119</v>
      </c>
      <c r="E594" s="995" t="str">
        <f>Translations!$B$337</f>
        <v>Sunt relevante și alte fluxuri de surse interne?</v>
      </c>
      <c r="F594" s="995"/>
      <c r="G594" s="995"/>
      <c r="H594" s="995"/>
      <c r="I594" s="995"/>
      <c r="J594" s="995"/>
      <c r="K594" s="995"/>
      <c r="L594" s="995"/>
      <c r="M594" s="996"/>
      <c r="N594" s="996"/>
      <c r="P594" s="280"/>
      <c r="T594" s="19"/>
    </row>
    <row r="595" spans="1:23" ht="5.0999999999999996" customHeight="1" x14ac:dyDescent="0.2">
      <c r="B595" s="273"/>
      <c r="C595" s="354"/>
      <c r="D595" s="358"/>
      <c r="E595" s="359"/>
      <c r="F595" s="997"/>
      <c r="G595" s="997"/>
      <c r="H595" s="997"/>
      <c r="I595" s="997"/>
      <c r="J595" s="997"/>
      <c r="K595" s="997"/>
      <c r="L595" s="997"/>
      <c r="M595" s="997"/>
      <c r="N595" s="1088"/>
    </row>
    <row r="596" spans="1:23" ht="25.5" customHeight="1" thickBot="1" x14ac:dyDescent="0.25">
      <c r="B596" s="273"/>
      <c r="C596" s="354"/>
      <c r="D596" s="355"/>
      <c r="E596" s="355"/>
      <c r="F596" s="355"/>
      <c r="G596" s="355"/>
      <c r="H596" s="355"/>
      <c r="I596" s="1070" t="str">
        <f>Translations!$B$254</f>
        <v>Sursa de date</v>
      </c>
      <c r="J596" s="1070"/>
      <c r="K596" s="1070" t="str">
        <f>Translations!$B$255</f>
        <v>Altă sursă de date (dacă este cazul)</v>
      </c>
      <c r="L596" s="1070"/>
      <c r="M596" s="1070" t="str">
        <f>Translations!$B$255</f>
        <v>Altă sursă de date (dacă este cazul)</v>
      </c>
      <c r="N596" s="1070"/>
      <c r="P596" s="280"/>
      <c r="W596" s="274" t="s">
        <v>417</v>
      </c>
    </row>
    <row r="597" spans="1:23" ht="12.75" customHeight="1" x14ac:dyDescent="0.2">
      <c r="B597" s="273"/>
      <c r="C597" s="354"/>
      <c r="D597" s="358"/>
      <c r="E597" s="360" t="s">
        <v>864</v>
      </c>
      <c r="F597" s="1067" t="str">
        <f>Translations!$B$342</f>
        <v>Cantități importate sau exportate</v>
      </c>
      <c r="G597" s="1068"/>
      <c r="H597" s="1068"/>
      <c r="I597" s="1039"/>
      <c r="J597" s="1039"/>
      <c r="K597" s="966"/>
      <c r="L597" s="966"/>
      <c r="M597" s="966"/>
      <c r="N597" s="966"/>
      <c r="W597" s="281" t="b">
        <f>AND(M594&lt;&gt;"",M594=FALSE)</f>
        <v>0</v>
      </c>
    </row>
    <row r="598" spans="1:23" ht="12.75" customHeight="1" x14ac:dyDescent="0.2">
      <c r="B598" s="273"/>
      <c r="C598" s="354"/>
      <c r="D598" s="358"/>
      <c r="E598" s="360" t="s">
        <v>865</v>
      </c>
      <c r="F598" s="1067" t="str">
        <f>Translations!$B$256</f>
        <v>Valoare energetică</v>
      </c>
      <c r="G598" s="1068"/>
      <c r="H598" s="1068"/>
      <c r="I598" s="1039"/>
      <c r="J598" s="1039"/>
      <c r="K598" s="966"/>
      <c r="L598" s="966"/>
      <c r="M598" s="966"/>
      <c r="N598" s="966"/>
      <c r="W598" s="303" t="b">
        <f>W597</f>
        <v>0</v>
      </c>
    </row>
    <row r="599" spans="1:23" ht="12.75" customHeight="1" x14ac:dyDescent="0.2">
      <c r="B599" s="273"/>
      <c r="C599" s="354"/>
      <c r="D599" s="358"/>
      <c r="E599" s="360" t="s">
        <v>866</v>
      </c>
      <c r="F599" s="1069" t="str">
        <f>Translations!$B$343</f>
        <v>Factor de emisie sau conținut de carbon</v>
      </c>
      <c r="G599" s="1069"/>
      <c r="H599" s="1067"/>
      <c r="I599" s="942"/>
      <c r="J599" s="959"/>
      <c r="K599" s="944"/>
      <c r="L599" s="946"/>
      <c r="M599" s="944"/>
      <c r="N599" s="946"/>
      <c r="W599" s="303" t="b">
        <f>W598</f>
        <v>0</v>
      </c>
    </row>
    <row r="600" spans="1:23" ht="12.75" customHeight="1" x14ac:dyDescent="0.2">
      <c r="B600" s="273"/>
      <c r="C600" s="354"/>
      <c r="D600" s="358"/>
      <c r="E600" s="360" t="s">
        <v>867</v>
      </c>
      <c r="F600" s="1069" t="str">
        <f>Translations!$B$344</f>
        <v>Conținut de biomasă</v>
      </c>
      <c r="G600" s="1069"/>
      <c r="H600" s="1067"/>
      <c r="I600" s="942"/>
      <c r="J600" s="959"/>
      <c r="K600" s="944"/>
      <c r="L600" s="946"/>
      <c r="M600" s="944"/>
      <c r="N600" s="946"/>
      <c r="W600" s="303" t="b">
        <f>W599</f>
        <v>0</v>
      </c>
    </row>
    <row r="601" spans="1:23" ht="5.0999999999999996" customHeight="1" x14ac:dyDescent="0.2">
      <c r="B601" s="273"/>
      <c r="C601" s="354"/>
      <c r="D601" s="358"/>
      <c r="E601" s="355"/>
      <c r="F601" s="355"/>
      <c r="G601" s="355"/>
      <c r="H601" s="355"/>
      <c r="I601" s="355"/>
      <c r="J601" s="355"/>
      <c r="K601" s="355"/>
      <c r="L601" s="355"/>
      <c r="M601" s="355"/>
      <c r="N601" s="356"/>
      <c r="P601" s="280"/>
      <c r="W601" s="283"/>
    </row>
    <row r="602" spans="1:23" ht="12.75" customHeight="1" x14ac:dyDescent="0.2">
      <c r="B602" s="273"/>
      <c r="C602" s="354"/>
      <c r="D602" s="358"/>
      <c r="E602" s="360" t="s">
        <v>868</v>
      </c>
      <c r="F602" s="1073" t="str">
        <f>Translations!$B$257</f>
        <v>Descrierea metodologiei aplicate</v>
      </c>
      <c r="G602" s="1073"/>
      <c r="H602" s="1073"/>
      <c r="I602" s="1073"/>
      <c r="J602" s="1073"/>
      <c r="K602" s="1073"/>
      <c r="L602" s="1073"/>
      <c r="M602" s="1073"/>
      <c r="N602" s="1074"/>
      <c r="P602" s="280"/>
      <c r="W602" s="283"/>
    </row>
    <row r="603" spans="1:23" ht="5.0999999999999996" customHeight="1" x14ac:dyDescent="0.2">
      <c r="B603" s="273"/>
      <c r="C603" s="354"/>
      <c r="D603" s="355"/>
      <c r="E603" s="359"/>
      <c r="F603" s="572"/>
      <c r="G603" s="579"/>
      <c r="H603" s="579"/>
      <c r="I603" s="579"/>
      <c r="J603" s="579"/>
      <c r="K603" s="579"/>
      <c r="L603" s="579"/>
      <c r="M603" s="579"/>
      <c r="N603" s="580"/>
      <c r="W603" s="283"/>
    </row>
    <row r="604" spans="1:23" ht="12.75" customHeight="1" x14ac:dyDescent="0.2">
      <c r="B604" s="273"/>
      <c r="C604" s="354"/>
      <c r="D604" s="358"/>
      <c r="E604" s="360"/>
      <c r="F604" s="990" t="str">
        <f>IF(I513&lt;&gt;"",HYPERLINK("#" &amp; Q604,EUConst_MsgDescription),"")</f>
        <v/>
      </c>
      <c r="G604" s="969"/>
      <c r="H604" s="969"/>
      <c r="I604" s="969"/>
      <c r="J604" s="969"/>
      <c r="K604" s="969"/>
      <c r="L604" s="969"/>
      <c r="M604" s="969"/>
      <c r="N604" s="970"/>
      <c r="P604" s="24" t="s">
        <v>441</v>
      </c>
      <c r="Q604" s="414" t="str">
        <f>"#"&amp;ADDRESS(ROW($C$10),COLUMN($C$10))</f>
        <v>#$C$10</v>
      </c>
      <c r="W604" s="283"/>
    </row>
    <row r="605" spans="1:23" ht="5.0999999999999996" customHeight="1" x14ac:dyDescent="0.2">
      <c r="B605" s="273"/>
      <c r="C605" s="354"/>
      <c r="D605" s="358"/>
      <c r="E605" s="361"/>
      <c r="F605" s="991"/>
      <c r="G605" s="991"/>
      <c r="H605" s="991"/>
      <c r="I605" s="991"/>
      <c r="J605" s="991"/>
      <c r="K605" s="991"/>
      <c r="L605" s="991"/>
      <c r="M605" s="991"/>
      <c r="N605" s="992"/>
      <c r="P605" s="280"/>
      <c r="W605" s="283"/>
    </row>
    <row r="606" spans="1:23" s="278" customFormat="1" ht="50.1" customHeight="1" x14ac:dyDescent="0.2">
      <c r="A606" s="285"/>
      <c r="B606" s="12"/>
      <c r="C606" s="354"/>
      <c r="D606" s="361"/>
      <c r="E606" s="361"/>
      <c r="F606" s="932"/>
      <c r="G606" s="933"/>
      <c r="H606" s="933"/>
      <c r="I606" s="933"/>
      <c r="J606" s="933"/>
      <c r="K606" s="933"/>
      <c r="L606" s="933"/>
      <c r="M606" s="933"/>
      <c r="N606" s="934"/>
      <c r="O606" s="38"/>
      <c r="P606" s="284"/>
      <c r="Q606" s="285"/>
      <c r="R606" s="285"/>
      <c r="S606" s="274"/>
      <c r="T606" s="274"/>
      <c r="U606" s="285"/>
      <c r="V606" s="285"/>
      <c r="W606" s="286" t="b">
        <f>W600</f>
        <v>0</v>
      </c>
    </row>
    <row r="607" spans="1:23" ht="5.0999999999999996" customHeight="1" x14ac:dyDescent="0.2">
      <c r="C607" s="354"/>
      <c r="D607" s="358"/>
      <c r="E607" s="355"/>
      <c r="F607" s="355"/>
      <c r="G607" s="355"/>
      <c r="H607" s="355"/>
      <c r="I607" s="355"/>
      <c r="J607" s="355"/>
      <c r="K607" s="355"/>
      <c r="L607" s="355"/>
      <c r="M607" s="355"/>
      <c r="N607" s="356"/>
      <c r="W607" s="283"/>
    </row>
    <row r="608" spans="1:23" ht="12.75" customHeight="1" thickBot="1" x14ac:dyDescent="0.25">
      <c r="C608" s="354"/>
      <c r="D608" s="358"/>
      <c r="E608" s="360"/>
      <c r="F608" s="1054" t="str">
        <f>Translations!$B$210</f>
        <v>Trimitere la fișierele externe, dacă este cazul</v>
      </c>
      <c r="G608" s="1054"/>
      <c r="H608" s="1054"/>
      <c r="I608" s="1054"/>
      <c r="J608" s="1054"/>
      <c r="K608" s="904"/>
      <c r="L608" s="904"/>
      <c r="M608" s="904"/>
      <c r="N608" s="904"/>
      <c r="W608" s="290" t="b">
        <f>W606</f>
        <v>0</v>
      </c>
    </row>
    <row r="609" spans="2:23" ht="5.0999999999999996" customHeight="1" x14ac:dyDescent="0.2">
      <c r="C609" s="354"/>
      <c r="D609" s="358"/>
      <c r="E609" s="355"/>
      <c r="F609" s="355"/>
      <c r="G609" s="355"/>
      <c r="H609" s="355"/>
      <c r="I609" s="355"/>
      <c r="J609" s="355"/>
      <c r="K609" s="355"/>
      <c r="L609" s="355"/>
      <c r="M609" s="355"/>
      <c r="N609" s="356"/>
      <c r="P609" s="280"/>
    </row>
    <row r="610" spans="2:23" ht="12.75" customHeight="1" thickBot="1" x14ac:dyDescent="0.25">
      <c r="C610" s="354"/>
      <c r="D610" s="358" t="s">
        <v>120</v>
      </c>
      <c r="E610" s="995" t="str">
        <f>Translations!$B$345</f>
        <v>Este relevant CO2 transferat, importat sau exportat?</v>
      </c>
      <c r="F610" s="995"/>
      <c r="G610" s="995"/>
      <c r="H610" s="995"/>
      <c r="I610" s="995"/>
      <c r="J610" s="995"/>
      <c r="K610" s="995"/>
      <c r="L610" s="995"/>
      <c r="M610" s="996"/>
      <c r="N610" s="996"/>
      <c r="P610" s="280"/>
      <c r="T610" s="19"/>
    </row>
    <row r="611" spans="2:23" ht="5.0999999999999996" customHeight="1" thickBot="1" x14ac:dyDescent="0.25">
      <c r="C611" s="354"/>
      <c r="D611" s="355"/>
      <c r="E611" s="997"/>
      <c r="F611" s="998"/>
      <c r="G611" s="998"/>
      <c r="H611" s="998"/>
      <c r="I611" s="998"/>
      <c r="J611" s="998"/>
      <c r="K611" s="998"/>
      <c r="L611" s="998"/>
      <c r="M611" s="998"/>
      <c r="N611" s="999"/>
      <c r="W611" s="297" t="s">
        <v>417</v>
      </c>
    </row>
    <row r="612" spans="2:23" ht="25.5" customHeight="1" x14ac:dyDescent="0.2">
      <c r="C612" s="354"/>
      <c r="D612" s="355"/>
      <c r="E612" s="355"/>
      <c r="F612" s="972"/>
      <c r="G612" s="973"/>
      <c r="H612" s="973"/>
      <c r="I612" s="973"/>
      <c r="J612" s="973"/>
      <c r="K612" s="973"/>
      <c r="L612" s="973"/>
      <c r="M612" s="973"/>
      <c r="N612" s="974"/>
      <c r="W612" s="281" t="b">
        <f>AND(M610&lt;&gt;"",M610=FALSE)</f>
        <v>0</v>
      </c>
    </row>
    <row r="613" spans="2:23" ht="5.0999999999999996" customHeight="1" x14ac:dyDescent="0.2">
      <c r="C613" s="354"/>
      <c r="D613" s="355"/>
      <c r="E613" s="355"/>
      <c r="F613" s="355"/>
      <c r="G613" s="355"/>
      <c r="H613" s="355"/>
      <c r="I613" s="355"/>
      <c r="J613" s="355"/>
      <c r="K613" s="355"/>
      <c r="L613" s="355"/>
      <c r="M613" s="355"/>
      <c r="N613" s="356"/>
      <c r="W613" s="283"/>
    </row>
    <row r="614" spans="2:23" ht="12.75" customHeight="1" thickBot="1" x14ac:dyDescent="0.25">
      <c r="C614" s="354"/>
      <c r="D614" s="355"/>
      <c r="E614" s="355"/>
      <c r="F614" s="1054" t="str">
        <f>Translations!$B$210</f>
        <v>Trimitere la fișierele externe, dacă este cazul</v>
      </c>
      <c r="G614" s="1054"/>
      <c r="H614" s="1054"/>
      <c r="I614" s="1054"/>
      <c r="J614" s="1054"/>
      <c r="K614" s="904"/>
      <c r="L614" s="904"/>
      <c r="M614" s="904"/>
      <c r="N614" s="904"/>
      <c r="W614" s="305" t="b">
        <f>W612</f>
        <v>0</v>
      </c>
    </row>
    <row r="615" spans="2:23" ht="5.0999999999999996" customHeight="1" x14ac:dyDescent="0.2">
      <c r="C615" s="354"/>
      <c r="D615" s="358"/>
      <c r="E615" s="355"/>
      <c r="F615" s="355"/>
      <c r="G615" s="355"/>
      <c r="H615" s="355"/>
      <c r="I615" s="355"/>
      <c r="J615" s="355"/>
      <c r="K615" s="355"/>
      <c r="L615" s="355"/>
      <c r="M615" s="355"/>
      <c r="N615" s="356"/>
    </row>
    <row r="616" spans="2:23" ht="5.0999999999999996" customHeight="1" x14ac:dyDescent="0.2">
      <c r="C616" s="351"/>
      <c r="D616" s="364"/>
      <c r="E616" s="352"/>
      <c r="F616" s="352"/>
      <c r="G616" s="352"/>
      <c r="H616" s="352"/>
      <c r="I616" s="352"/>
      <c r="J616" s="352"/>
      <c r="K616" s="352"/>
      <c r="L616" s="352"/>
      <c r="M616" s="352"/>
      <c r="N616" s="353"/>
    </row>
    <row r="617" spans="2:23" ht="12.75" customHeight="1" x14ac:dyDescent="0.2">
      <c r="C617" s="354"/>
      <c r="D617" s="357" t="s">
        <v>117</v>
      </c>
      <c r="E617" s="1071" t="str">
        <f>Translations!$B$831</f>
        <v>Aportul de energie pentru această subinstalație și factorul de emisie relevant</v>
      </c>
      <c r="F617" s="1071"/>
      <c r="G617" s="1071"/>
      <c r="H617" s="1071"/>
      <c r="I617" s="1071"/>
      <c r="J617" s="1071"/>
      <c r="K617" s="1071"/>
      <c r="L617" s="1071"/>
      <c r="M617" s="1071"/>
      <c r="N617" s="1072"/>
    </row>
    <row r="618" spans="2:23" ht="5.0999999999999996" customHeight="1" x14ac:dyDescent="0.2">
      <c r="C618" s="354"/>
      <c r="D618" s="355"/>
      <c r="E618" s="1064"/>
      <c r="F618" s="1065"/>
      <c r="G618" s="1065"/>
      <c r="H618" s="1065"/>
      <c r="I618" s="1065"/>
      <c r="J618" s="1065"/>
      <c r="K618" s="1065"/>
      <c r="L618" s="1065"/>
      <c r="M618" s="1065"/>
      <c r="N618" s="1066"/>
    </row>
    <row r="619" spans="2:23" ht="12.75" customHeight="1" x14ac:dyDescent="0.2">
      <c r="C619" s="354"/>
      <c r="D619" s="358" t="s">
        <v>118</v>
      </c>
      <c r="E619" s="995" t="str">
        <f>Translations!$B$249</f>
        <v>Informații privind metodologia aplicată</v>
      </c>
      <c r="F619" s="995"/>
      <c r="G619" s="995"/>
      <c r="H619" s="995"/>
      <c r="I619" s="995"/>
      <c r="J619" s="995"/>
      <c r="K619" s="995"/>
      <c r="L619" s="995"/>
      <c r="M619" s="995"/>
      <c r="N619" s="1063"/>
      <c r="P619" s="280"/>
    </row>
    <row r="620" spans="2:23" ht="25.5" customHeight="1" x14ac:dyDescent="0.2">
      <c r="B620" s="273"/>
      <c r="C620" s="354"/>
      <c r="D620" s="355"/>
      <c r="E620" s="355"/>
      <c r="F620" s="372"/>
      <c r="G620" s="355"/>
      <c r="H620" s="355"/>
      <c r="I620" s="1070" t="str">
        <f>Translations!$B$254</f>
        <v>Sursa de date</v>
      </c>
      <c r="J620" s="1070"/>
      <c r="K620" s="1070" t="str">
        <f>Translations!$B$255</f>
        <v>Altă sursă de date (dacă este cazul)</v>
      </c>
      <c r="L620" s="1070"/>
      <c r="M620" s="1070" t="str">
        <f>Translations!$B$255</f>
        <v>Altă sursă de date (dacă este cazul)</v>
      </c>
      <c r="N620" s="1070"/>
    </row>
    <row r="621" spans="2:23" ht="12.75" customHeight="1" x14ac:dyDescent="0.2">
      <c r="B621" s="273"/>
      <c r="C621" s="354"/>
      <c r="D621" s="358"/>
      <c r="E621" s="360" t="s">
        <v>864</v>
      </c>
      <c r="F621" s="1069" t="str">
        <f>Translations!$B$833</f>
        <v>Aportul de combustibil și de materiale</v>
      </c>
      <c r="G621" s="1069"/>
      <c r="H621" s="1067"/>
      <c r="I621" s="942"/>
      <c r="J621" s="943"/>
      <c r="K621" s="944"/>
      <c r="L621" s="945"/>
      <c r="M621" s="944"/>
      <c r="N621" s="946"/>
    </row>
    <row r="622" spans="2:23" ht="12.75" customHeight="1" x14ac:dyDescent="0.2">
      <c r="B622" s="273"/>
      <c r="C622" s="354"/>
      <c r="D622" s="358"/>
      <c r="E622" s="360" t="s">
        <v>865</v>
      </c>
      <c r="F622" s="1069" t="str">
        <f>Translations!$B$826</f>
        <v>Consumul de energie electrică pentru producerea de energie termică</v>
      </c>
      <c r="G622" s="1069"/>
      <c r="H622" s="1067"/>
      <c r="I622" s="1039"/>
      <c r="J622" s="1039"/>
      <c r="K622" s="966"/>
      <c r="L622" s="966"/>
      <c r="M622" s="966"/>
      <c r="N622" s="966"/>
    </row>
    <row r="623" spans="2:23" ht="12.75" customHeight="1" x14ac:dyDescent="0.2">
      <c r="B623" s="273"/>
      <c r="C623" s="354"/>
      <c r="D623" s="358"/>
      <c r="E623" s="360" t="s">
        <v>866</v>
      </c>
      <c r="F623" s="1069" t="str">
        <f>Translations!$B$353</f>
        <v>Factorul de emisie ponderat</v>
      </c>
      <c r="G623" s="1069"/>
      <c r="H623" s="1067"/>
      <c r="I623" s="942"/>
      <c r="J623" s="943"/>
      <c r="K623" s="944"/>
      <c r="L623" s="945"/>
      <c r="M623" s="944"/>
      <c r="N623" s="946"/>
    </row>
    <row r="624" spans="2:23" ht="5.0999999999999996" customHeight="1" x14ac:dyDescent="0.2">
      <c r="B624" s="273"/>
      <c r="C624" s="354"/>
      <c r="D624" s="358"/>
      <c r="E624" s="355"/>
      <c r="F624" s="355"/>
      <c r="G624" s="355"/>
      <c r="H624" s="355"/>
      <c r="I624" s="355"/>
      <c r="J624" s="355"/>
      <c r="K624" s="355"/>
      <c r="L624" s="355"/>
      <c r="M624" s="355"/>
      <c r="N624" s="356"/>
    </row>
    <row r="625" spans="2:23" ht="12.75" customHeight="1" x14ac:dyDescent="0.2">
      <c r="B625" s="273"/>
      <c r="C625" s="354"/>
      <c r="D625" s="358"/>
      <c r="E625" s="360" t="s">
        <v>867</v>
      </c>
      <c r="F625" s="1073" t="str">
        <f>Translations!$B$257</f>
        <v>Descrierea metodologiei aplicate</v>
      </c>
      <c r="G625" s="1073"/>
      <c r="H625" s="1073"/>
      <c r="I625" s="1073"/>
      <c r="J625" s="1073"/>
      <c r="K625" s="1073"/>
      <c r="L625" s="1073"/>
      <c r="M625" s="1073"/>
      <c r="N625" s="1074"/>
    </row>
    <row r="626" spans="2:23" ht="5.0999999999999996" customHeight="1" x14ac:dyDescent="0.2">
      <c r="B626" s="273"/>
      <c r="C626" s="354"/>
      <c r="D626" s="355"/>
      <c r="E626" s="359"/>
      <c r="F626" s="369"/>
      <c r="G626" s="370"/>
      <c r="H626" s="370"/>
      <c r="I626" s="370"/>
      <c r="J626" s="370"/>
      <c r="K626" s="370"/>
      <c r="L626" s="370"/>
      <c r="M626" s="370"/>
      <c r="N626" s="371"/>
    </row>
    <row r="627" spans="2:23" ht="12.75" customHeight="1" x14ac:dyDescent="0.2">
      <c r="B627" s="273"/>
      <c r="C627" s="354"/>
      <c r="D627" s="358"/>
      <c r="E627" s="360"/>
      <c r="F627" s="990" t="str">
        <f>IF(I513&lt;&gt;"",HYPERLINK("#" &amp; Q627,EUConst_MsgDescription),"")</f>
        <v/>
      </c>
      <c r="G627" s="969"/>
      <c r="H627" s="969"/>
      <c r="I627" s="969"/>
      <c r="J627" s="969"/>
      <c r="K627" s="969"/>
      <c r="L627" s="969"/>
      <c r="M627" s="969"/>
      <c r="N627" s="970"/>
      <c r="P627" s="24" t="s">
        <v>441</v>
      </c>
      <c r="Q627" s="414" t="str">
        <f>"#"&amp;ADDRESS(ROW($C$10),COLUMN($C$10))</f>
        <v>#$C$10</v>
      </c>
    </row>
    <row r="628" spans="2:23" ht="5.0999999999999996" customHeight="1" x14ac:dyDescent="0.2">
      <c r="B628" s="273"/>
      <c r="C628" s="354"/>
      <c r="D628" s="358"/>
      <c r="E628" s="361"/>
      <c r="F628" s="991"/>
      <c r="G628" s="991"/>
      <c r="H628" s="991"/>
      <c r="I628" s="991"/>
      <c r="J628" s="991"/>
      <c r="K628" s="991"/>
      <c r="L628" s="991"/>
      <c r="M628" s="991"/>
      <c r="N628" s="992"/>
      <c r="P628" s="280"/>
    </row>
    <row r="629" spans="2:23" ht="50.1" customHeight="1" x14ac:dyDescent="0.2">
      <c r="B629" s="273"/>
      <c r="C629" s="354"/>
      <c r="D629" s="361"/>
      <c r="E629" s="361"/>
      <c r="F629" s="932"/>
      <c r="G629" s="933"/>
      <c r="H629" s="933"/>
      <c r="I629" s="933"/>
      <c r="J629" s="933"/>
      <c r="K629" s="933"/>
      <c r="L629" s="933"/>
      <c r="M629" s="933"/>
      <c r="N629" s="934"/>
    </row>
    <row r="630" spans="2:23" ht="5.0999999999999996" customHeight="1" thickBot="1" x14ac:dyDescent="0.25">
      <c r="B630" s="273"/>
      <c r="C630" s="354"/>
      <c r="D630" s="358"/>
      <c r="E630" s="355"/>
      <c r="F630" s="355"/>
      <c r="G630" s="355"/>
      <c r="H630" s="355"/>
      <c r="I630" s="355"/>
      <c r="J630" s="355"/>
      <c r="K630" s="355"/>
      <c r="L630" s="355"/>
      <c r="M630" s="355"/>
      <c r="N630" s="356"/>
    </row>
    <row r="631" spans="2:23" ht="12.75" customHeight="1" x14ac:dyDescent="0.2">
      <c r="B631" s="273"/>
      <c r="C631" s="354"/>
      <c r="D631" s="358"/>
      <c r="E631" s="360"/>
      <c r="F631" s="1054" t="str">
        <f>Translations!$B$210</f>
        <v>Trimitere la fișierele externe, dacă este cazul</v>
      </c>
      <c r="G631" s="1054"/>
      <c r="H631" s="1054"/>
      <c r="I631" s="1054"/>
      <c r="J631" s="1054"/>
      <c r="K631" s="904"/>
      <c r="L631" s="904"/>
      <c r="M631" s="904"/>
      <c r="N631" s="904"/>
      <c r="W631" s="297" t="s">
        <v>417</v>
      </c>
    </row>
    <row r="632" spans="2:23" ht="5.0999999999999996" customHeight="1" x14ac:dyDescent="0.2">
      <c r="B632" s="273"/>
      <c r="C632" s="354"/>
      <c r="D632" s="358"/>
      <c r="E632" s="355"/>
      <c r="F632" s="355"/>
      <c r="G632" s="355"/>
      <c r="H632" s="355"/>
      <c r="I632" s="355"/>
      <c r="J632" s="355"/>
      <c r="K632" s="355"/>
      <c r="L632" s="355"/>
      <c r="M632" s="355"/>
      <c r="N632" s="356"/>
      <c r="P632" s="280"/>
      <c r="W632" s="283"/>
    </row>
    <row r="633" spans="2:23" ht="12.75" customHeight="1" x14ac:dyDescent="0.2">
      <c r="B633" s="273"/>
      <c r="C633" s="354"/>
      <c r="D633" s="358" t="s">
        <v>119</v>
      </c>
      <c r="E633" s="1075" t="str">
        <f>Translations!$B$258</f>
        <v>A fost respectată ordinea ierarhică?</v>
      </c>
      <c r="F633" s="1075"/>
      <c r="G633" s="1075"/>
      <c r="H633" s="1076"/>
      <c r="I633" s="291"/>
      <c r="J633" s="366" t="str">
        <f>Translations!$B$259</f>
        <v xml:space="preserve"> Dacă nu, de ce?</v>
      </c>
      <c r="K633" s="942"/>
      <c r="L633" s="943"/>
      <c r="M633" s="943"/>
      <c r="N633" s="959"/>
      <c r="P633" s="280"/>
      <c r="W633" s="289" t="b">
        <f>AND(I633&lt;&gt;"",I633=TRUE)</f>
        <v>0</v>
      </c>
    </row>
    <row r="634" spans="2:23" ht="5.0999999999999996" customHeight="1" x14ac:dyDescent="0.2">
      <c r="B634" s="273"/>
      <c r="C634" s="354"/>
      <c r="D634" s="355"/>
      <c r="E634" s="576"/>
      <c r="F634" s="576"/>
      <c r="G634" s="576"/>
      <c r="H634" s="576"/>
      <c r="I634" s="576"/>
      <c r="J634" s="576"/>
      <c r="K634" s="576"/>
      <c r="L634" s="576"/>
      <c r="M634" s="576"/>
      <c r="N634" s="577"/>
      <c r="P634" s="280"/>
      <c r="V634" s="285"/>
      <c r="W634" s="283"/>
    </row>
    <row r="635" spans="2:23" ht="12.75" customHeight="1" x14ac:dyDescent="0.2">
      <c r="B635" s="273"/>
      <c r="C635" s="354"/>
      <c r="D635" s="367"/>
      <c r="E635" s="367"/>
      <c r="F635" s="1073" t="str">
        <f>Translations!$B$264</f>
        <v>Detalii suplimentare privind orice abatere de la ierarhie</v>
      </c>
      <c r="G635" s="1073"/>
      <c r="H635" s="1073"/>
      <c r="I635" s="1073"/>
      <c r="J635" s="1073"/>
      <c r="K635" s="1073"/>
      <c r="L635" s="1073"/>
      <c r="M635" s="1073"/>
      <c r="N635" s="1074"/>
      <c r="P635" s="280"/>
      <c r="V635" s="285"/>
      <c r="W635" s="283"/>
    </row>
    <row r="636" spans="2:23" ht="25.5" customHeight="1" thickBot="1" x14ac:dyDescent="0.25">
      <c r="B636" s="273"/>
      <c r="C636" s="354"/>
      <c r="D636" s="367"/>
      <c r="E636" s="367"/>
      <c r="F636" s="932"/>
      <c r="G636" s="933"/>
      <c r="H636" s="933"/>
      <c r="I636" s="933"/>
      <c r="J636" s="933"/>
      <c r="K636" s="933"/>
      <c r="L636" s="933"/>
      <c r="M636" s="933"/>
      <c r="N636" s="934"/>
      <c r="P636" s="280"/>
      <c r="V636" s="285"/>
      <c r="W636" s="300" t="b">
        <f>W633</f>
        <v>0</v>
      </c>
    </row>
    <row r="637" spans="2:23" ht="5.0999999999999996" customHeight="1" x14ac:dyDescent="0.2">
      <c r="B637" s="273"/>
      <c r="C637" s="354"/>
      <c r="D637" s="358"/>
      <c r="E637" s="355"/>
      <c r="F637" s="355"/>
      <c r="G637" s="355"/>
      <c r="H637" s="355"/>
      <c r="I637" s="355"/>
      <c r="J637" s="355"/>
      <c r="K637" s="355"/>
      <c r="L637" s="355"/>
      <c r="M637" s="355"/>
      <c r="N637" s="356"/>
      <c r="W637" s="285"/>
    </row>
    <row r="638" spans="2:23" ht="5.0999999999999996" customHeight="1" x14ac:dyDescent="0.2">
      <c r="B638" s="273"/>
      <c r="C638" s="351"/>
      <c r="D638" s="364"/>
      <c r="E638" s="352"/>
      <c r="F638" s="352"/>
      <c r="G638" s="352"/>
      <c r="H638" s="352"/>
      <c r="I638" s="352"/>
      <c r="J638" s="352"/>
      <c r="K638" s="352"/>
      <c r="L638" s="352"/>
      <c r="M638" s="352"/>
      <c r="N638" s="353"/>
    </row>
    <row r="639" spans="2:23" ht="12.75" customHeight="1" x14ac:dyDescent="0.2">
      <c r="B639" s="273"/>
      <c r="C639" s="354"/>
      <c r="D639" s="357" t="s">
        <v>943</v>
      </c>
      <c r="E639" s="1071" t="str">
        <f>Translations!$B$354</f>
        <v>Importul și exportul de energie termică măsurabilă către și de la această subinstalație</v>
      </c>
      <c r="F639" s="1071"/>
      <c r="G639" s="1071"/>
      <c r="H639" s="1071"/>
      <c r="I639" s="1071"/>
      <c r="J639" s="1071"/>
      <c r="K639" s="1071"/>
      <c r="L639" s="1071"/>
      <c r="M639" s="1071"/>
      <c r="N639" s="1072"/>
      <c r="P639" s="280"/>
      <c r="S639" s="285"/>
      <c r="T639" s="285"/>
    </row>
    <row r="640" spans="2:23" ht="12.75" customHeight="1" x14ac:dyDescent="0.2">
      <c r="B640" s="273"/>
      <c r="C640" s="354"/>
      <c r="D640" s="358" t="s">
        <v>118</v>
      </c>
      <c r="E640" s="995" t="str">
        <f>Translations!$B$357</f>
        <v>Sunt relevante fluxurile de energie termică măsurabilă pentru această subinstalație?</v>
      </c>
      <c r="F640" s="995"/>
      <c r="G640" s="995"/>
      <c r="H640" s="995"/>
      <c r="I640" s="995"/>
      <c r="J640" s="995"/>
      <c r="K640" s="995"/>
      <c r="L640" s="995"/>
      <c r="M640" s="996"/>
      <c r="N640" s="996"/>
      <c r="P640" s="280"/>
    </row>
    <row r="641" spans="1:23" ht="12.75" customHeight="1" x14ac:dyDescent="0.2">
      <c r="B641" s="273"/>
      <c r="C641" s="354"/>
      <c r="D641" s="358"/>
      <c r="E641" s="355"/>
      <c r="F641" s="355"/>
      <c r="G641" s="355"/>
      <c r="H641" s="355"/>
      <c r="I641" s="355"/>
      <c r="J641" s="976" t="str">
        <f>IF(I513="","",IF(AND(M640&lt;&gt;"",M640=FALSE),HYPERLINK(Q641,EUconst_MsgGoOn),""))</f>
        <v/>
      </c>
      <c r="K641" s="977"/>
      <c r="L641" s="977"/>
      <c r="M641" s="977"/>
      <c r="N641" s="978"/>
      <c r="P641" s="24" t="s">
        <v>441</v>
      </c>
      <c r="Q641" s="414" t="str">
        <f>"#"&amp;ADDRESS(ROW(D681),COLUMN(D681))</f>
        <v>#$D$681</v>
      </c>
    </row>
    <row r="642" spans="1:23" ht="5.0999999999999996" customHeight="1" x14ac:dyDescent="0.2">
      <c r="B642" s="273"/>
      <c r="C642" s="354"/>
      <c r="D642" s="358"/>
      <c r="E642" s="358"/>
      <c r="F642" s="358"/>
      <c r="G642" s="358"/>
      <c r="H642" s="358"/>
      <c r="I642" s="358"/>
      <c r="J642" s="358"/>
      <c r="K642" s="358"/>
      <c r="L642" s="358"/>
      <c r="M642" s="358"/>
      <c r="N642" s="365"/>
      <c r="P642" s="24"/>
    </row>
    <row r="643" spans="1:23" ht="12.75" customHeight="1" x14ac:dyDescent="0.2">
      <c r="B643" s="273"/>
      <c r="C643" s="354"/>
      <c r="D643" s="358" t="s">
        <v>119</v>
      </c>
      <c r="E643" s="995" t="str">
        <f>Translations!$B$249</f>
        <v>Informații privind metodologia aplicată</v>
      </c>
      <c r="F643" s="995"/>
      <c r="G643" s="995"/>
      <c r="H643" s="995"/>
      <c r="I643" s="995"/>
      <c r="J643" s="995"/>
      <c r="K643" s="995"/>
      <c r="L643" s="995"/>
      <c r="M643" s="995"/>
      <c r="N643" s="1063"/>
      <c r="P643" s="280"/>
    </row>
    <row r="644" spans="1:23" ht="25.5" customHeight="1" thickBot="1" x14ac:dyDescent="0.25">
      <c r="B644" s="273"/>
      <c r="C644" s="354"/>
      <c r="D644" s="355"/>
      <c r="E644" s="355"/>
      <c r="F644" s="355"/>
      <c r="G644" s="355"/>
      <c r="H644" s="355"/>
      <c r="I644" s="1070" t="str">
        <f>Translations!$B$254</f>
        <v>Sursa de date</v>
      </c>
      <c r="J644" s="1070"/>
      <c r="K644" s="1070" t="str">
        <f>Translations!$B$255</f>
        <v>Altă sursă de date (dacă este cazul)</v>
      </c>
      <c r="L644" s="1070"/>
      <c r="M644" s="1070" t="str">
        <f>Translations!$B$255</f>
        <v>Altă sursă de date (dacă este cazul)</v>
      </c>
      <c r="N644" s="1070"/>
      <c r="P644" s="280"/>
      <c r="W644" s="274" t="s">
        <v>417</v>
      </c>
    </row>
    <row r="645" spans="1:23" ht="12.75" customHeight="1" x14ac:dyDescent="0.2">
      <c r="B645" s="273"/>
      <c r="C645" s="354"/>
      <c r="D645" s="358"/>
      <c r="E645" s="360" t="s">
        <v>864</v>
      </c>
      <c r="F645" s="1077" t="str">
        <f>Translations!$B$359</f>
        <v>Energie termică măsurabilă importată</v>
      </c>
      <c r="G645" s="1077"/>
      <c r="H645" s="1078"/>
      <c r="I645" s="937"/>
      <c r="J645" s="938"/>
      <c r="K645" s="939"/>
      <c r="L645" s="940"/>
      <c r="M645" s="939"/>
      <c r="N645" s="941"/>
      <c r="W645" s="281" t="b">
        <f>AND(M640&lt;&gt;"",M640=FALSE)</f>
        <v>0</v>
      </c>
    </row>
    <row r="646" spans="1:23" ht="12.75" customHeight="1" x14ac:dyDescent="0.2">
      <c r="B646" s="273"/>
      <c r="C646" s="354"/>
      <c r="D646" s="358"/>
      <c r="E646" s="360" t="s">
        <v>865</v>
      </c>
      <c r="F646" s="1079" t="str">
        <f>Translations!$B$360</f>
        <v>Energie termică măsurabilă din pastă de celuloză</v>
      </c>
      <c r="G646" s="1079"/>
      <c r="H646" s="1080"/>
      <c r="I646" s="1081"/>
      <c r="J646" s="1082"/>
      <c r="K646" s="993"/>
      <c r="L646" s="1083"/>
      <c r="M646" s="993"/>
      <c r="N646" s="994"/>
      <c r="W646" s="282" t="b">
        <f>W645</f>
        <v>0</v>
      </c>
    </row>
    <row r="647" spans="1:23" ht="12.75" customHeight="1" x14ac:dyDescent="0.2">
      <c r="B647" s="273"/>
      <c r="C647" s="354"/>
      <c r="D647" s="358"/>
      <c r="E647" s="360" t="s">
        <v>866</v>
      </c>
      <c r="F647" s="1079" t="str">
        <f>Translations!$B$361</f>
        <v>Energie termică măsurabilă din acid azotic</v>
      </c>
      <c r="G647" s="1079"/>
      <c r="H647" s="1080"/>
      <c r="I647" s="1081"/>
      <c r="J647" s="1082"/>
      <c r="K647" s="993"/>
      <c r="L647" s="1083"/>
      <c r="M647" s="993"/>
      <c r="N647" s="994"/>
      <c r="W647" s="282" t="b">
        <f>W646</f>
        <v>0</v>
      </c>
    </row>
    <row r="648" spans="1:23" ht="12.75" customHeight="1" x14ac:dyDescent="0.2">
      <c r="B648" s="273"/>
      <c r="C648" s="354"/>
      <c r="D648" s="358"/>
      <c r="E648" s="360" t="s">
        <v>867</v>
      </c>
      <c r="F648" s="1084" t="str">
        <f>Translations!$B$362</f>
        <v>Energie termică măsurabilă exportată</v>
      </c>
      <c r="G648" s="1084"/>
      <c r="H648" s="1085"/>
      <c r="I648" s="949"/>
      <c r="J648" s="986"/>
      <c r="K648" s="951"/>
      <c r="L648" s="987"/>
      <c r="M648" s="951"/>
      <c r="N648" s="952"/>
      <c r="W648" s="282" t="b">
        <f>W647</f>
        <v>0</v>
      </c>
    </row>
    <row r="649" spans="1:23" ht="12.75" customHeight="1" x14ac:dyDescent="0.2">
      <c r="B649" s="273"/>
      <c r="C649" s="354"/>
      <c r="D649" s="358"/>
      <c r="E649" s="360" t="s">
        <v>868</v>
      </c>
      <c r="F649" s="1069" t="str">
        <f>Translations!$B$274</f>
        <v>Fluxuri de energie termică măsurabilă netă</v>
      </c>
      <c r="G649" s="1069"/>
      <c r="H649" s="1067"/>
      <c r="I649" s="942"/>
      <c r="J649" s="943"/>
      <c r="K649" s="944"/>
      <c r="L649" s="945"/>
      <c r="M649" s="944"/>
      <c r="N649" s="946"/>
      <c r="W649" s="282" t="b">
        <f>W648</f>
        <v>0</v>
      </c>
    </row>
    <row r="650" spans="1:23" ht="5.0999999999999996" customHeight="1" x14ac:dyDescent="0.2">
      <c r="B650" s="273"/>
      <c r="C650" s="354"/>
      <c r="D650" s="358"/>
      <c r="E650" s="355"/>
      <c r="F650" s="355"/>
      <c r="G650" s="355"/>
      <c r="H650" s="355"/>
      <c r="I650" s="355"/>
      <c r="J650" s="355"/>
      <c r="K650" s="355"/>
      <c r="L650" s="355"/>
      <c r="M650" s="355"/>
      <c r="N650" s="356"/>
      <c r="P650" s="280"/>
      <c r="W650" s="283"/>
    </row>
    <row r="651" spans="1:23" ht="12.75" customHeight="1" x14ac:dyDescent="0.2">
      <c r="B651" s="273"/>
      <c r="C651" s="354"/>
      <c r="D651" s="358"/>
      <c r="E651" s="360" t="s">
        <v>868</v>
      </c>
      <c r="F651" s="1073" t="str">
        <f>Translations!$B$257</f>
        <v>Descrierea metodologiei aplicate</v>
      </c>
      <c r="G651" s="1073"/>
      <c r="H651" s="1073"/>
      <c r="I651" s="1073"/>
      <c r="J651" s="1073"/>
      <c r="K651" s="1073"/>
      <c r="L651" s="1073"/>
      <c r="M651" s="1073"/>
      <c r="N651" s="1074"/>
      <c r="P651" s="280"/>
      <c r="W651" s="283"/>
    </row>
    <row r="652" spans="1:23" ht="5.0999999999999996" customHeight="1" x14ac:dyDescent="0.2">
      <c r="B652" s="273"/>
      <c r="C652" s="354"/>
      <c r="D652" s="355"/>
      <c r="E652" s="359"/>
      <c r="F652" s="572"/>
      <c r="G652" s="579"/>
      <c r="H652" s="579"/>
      <c r="I652" s="579"/>
      <c r="J652" s="579"/>
      <c r="K652" s="579"/>
      <c r="L652" s="579"/>
      <c r="M652" s="579"/>
      <c r="N652" s="580"/>
      <c r="W652" s="283"/>
    </row>
    <row r="653" spans="1:23" ht="12.75" customHeight="1" x14ac:dyDescent="0.2">
      <c r="B653" s="273"/>
      <c r="C653" s="354"/>
      <c r="D653" s="358"/>
      <c r="E653" s="360"/>
      <c r="F653" s="990" t="str">
        <f>IF(I513&lt;&gt;"",HYPERLINK("#" &amp; Q653,EUConst_MsgDescription),"")</f>
        <v/>
      </c>
      <c r="G653" s="969"/>
      <c r="H653" s="969"/>
      <c r="I653" s="969"/>
      <c r="J653" s="969"/>
      <c r="K653" s="969"/>
      <c r="L653" s="969"/>
      <c r="M653" s="969"/>
      <c r="N653" s="970"/>
      <c r="P653" s="24" t="s">
        <v>441</v>
      </c>
      <c r="Q653" s="414" t="str">
        <f>"#"&amp;ADDRESS(ROW($C$10),COLUMN($C$10))</f>
        <v>#$C$10</v>
      </c>
      <c r="W653" s="283"/>
    </row>
    <row r="654" spans="1:23" ht="5.0999999999999996" customHeight="1" x14ac:dyDescent="0.2">
      <c r="C654" s="354"/>
      <c r="D654" s="358"/>
      <c r="E654" s="361"/>
      <c r="F654" s="991"/>
      <c r="G654" s="991"/>
      <c r="H654" s="991"/>
      <c r="I654" s="991"/>
      <c r="J654" s="991"/>
      <c r="K654" s="991"/>
      <c r="L654" s="991"/>
      <c r="M654" s="991"/>
      <c r="N654" s="992"/>
      <c r="P654" s="280"/>
      <c r="W654" s="283"/>
    </row>
    <row r="655" spans="1:23" s="278" customFormat="1" ht="50.1" customHeight="1" x14ac:dyDescent="0.2">
      <c r="A655" s="285"/>
      <c r="B655" s="12"/>
      <c r="C655" s="354"/>
      <c r="D655" s="361"/>
      <c r="E655" s="361"/>
      <c r="F655" s="932"/>
      <c r="G655" s="933"/>
      <c r="H655" s="933"/>
      <c r="I655" s="933"/>
      <c r="J655" s="933"/>
      <c r="K655" s="933"/>
      <c r="L655" s="933"/>
      <c r="M655" s="933"/>
      <c r="N655" s="934"/>
      <c r="O655" s="38"/>
      <c r="P655" s="284"/>
      <c r="Q655" s="285"/>
      <c r="R655" s="285"/>
      <c r="S655" s="274"/>
      <c r="T655" s="274"/>
      <c r="U655" s="285"/>
      <c r="V655" s="285"/>
      <c r="W655" s="286" t="b">
        <f>W649</f>
        <v>0</v>
      </c>
    </row>
    <row r="656" spans="1:23" ht="5.0999999999999996" customHeight="1" x14ac:dyDescent="0.2">
      <c r="C656" s="354"/>
      <c r="D656" s="358"/>
      <c r="E656" s="355"/>
      <c r="F656" s="355"/>
      <c r="G656" s="355"/>
      <c r="H656" s="355"/>
      <c r="I656" s="355"/>
      <c r="J656" s="355"/>
      <c r="K656" s="355"/>
      <c r="L656" s="355"/>
      <c r="M656" s="355"/>
      <c r="N656" s="356"/>
      <c r="W656" s="283"/>
    </row>
    <row r="657" spans="1:23" ht="12.75" customHeight="1" x14ac:dyDescent="0.2">
      <c r="C657" s="354"/>
      <c r="D657" s="358"/>
      <c r="E657" s="360"/>
      <c r="F657" s="1054" t="str">
        <f>Translations!$B$210</f>
        <v>Trimitere la fișierele externe, dacă este cazul</v>
      </c>
      <c r="G657" s="1054"/>
      <c r="H657" s="1054"/>
      <c r="I657" s="1054"/>
      <c r="J657" s="1054"/>
      <c r="K657" s="904"/>
      <c r="L657" s="904"/>
      <c r="M657" s="904"/>
      <c r="N657" s="904"/>
      <c r="W657" s="286" t="b">
        <f>W655</f>
        <v>0</v>
      </c>
    </row>
    <row r="658" spans="1:23" ht="5.0999999999999996" customHeight="1" x14ac:dyDescent="0.2">
      <c r="C658" s="354"/>
      <c r="D658" s="358"/>
      <c r="E658" s="355"/>
      <c r="F658" s="355"/>
      <c r="G658" s="355"/>
      <c r="H658" s="355"/>
      <c r="I658" s="355"/>
      <c r="J658" s="355"/>
      <c r="K658" s="355"/>
      <c r="L658" s="355"/>
      <c r="M658" s="355"/>
      <c r="N658" s="356"/>
      <c r="P658" s="280"/>
      <c r="V658" s="285"/>
      <c r="W658" s="283"/>
    </row>
    <row r="659" spans="1:23" ht="12.75" customHeight="1" x14ac:dyDescent="0.2">
      <c r="C659" s="354"/>
      <c r="D659" s="358" t="s">
        <v>120</v>
      </c>
      <c r="E659" s="1075" t="str">
        <f>Translations!$B$258</f>
        <v>A fost respectată ordinea ierarhică?</v>
      </c>
      <c r="F659" s="1075"/>
      <c r="G659" s="1075"/>
      <c r="H659" s="1076"/>
      <c r="I659" s="291"/>
      <c r="J659" s="366" t="str">
        <f>Translations!$B$259</f>
        <v xml:space="preserve"> Dacă nu, de ce?</v>
      </c>
      <c r="K659" s="942"/>
      <c r="L659" s="943"/>
      <c r="M659" s="943"/>
      <c r="N659" s="959"/>
      <c r="P659" s="280"/>
      <c r="V659" s="288" t="b">
        <f>W657</f>
        <v>0</v>
      </c>
      <c r="W659" s="289" t="b">
        <f>OR(W655,AND(I659&lt;&gt;"",I659=TRUE))</f>
        <v>0</v>
      </c>
    </row>
    <row r="660" spans="1:23" ht="5.0999999999999996" customHeight="1" x14ac:dyDescent="0.2">
      <c r="C660" s="354"/>
      <c r="D660" s="355"/>
      <c r="E660" s="576"/>
      <c r="F660" s="576"/>
      <c r="G660" s="576"/>
      <c r="H660" s="576"/>
      <c r="I660" s="576"/>
      <c r="J660" s="576"/>
      <c r="K660" s="576"/>
      <c r="L660" s="576"/>
      <c r="M660" s="576"/>
      <c r="N660" s="577"/>
      <c r="P660" s="280"/>
      <c r="V660" s="285"/>
      <c r="W660" s="283"/>
    </row>
    <row r="661" spans="1:23" ht="12.75" customHeight="1" x14ac:dyDescent="0.2">
      <c r="C661" s="354"/>
      <c r="D661" s="367"/>
      <c r="E661" s="367"/>
      <c r="F661" s="1073" t="str">
        <f>Translations!$B$264</f>
        <v>Detalii suplimentare privind orice abatere de la ierarhie</v>
      </c>
      <c r="G661" s="1073"/>
      <c r="H661" s="1073"/>
      <c r="I661" s="1073"/>
      <c r="J661" s="1073"/>
      <c r="K661" s="1073"/>
      <c r="L661" s="1073"/>
      <c r="M661" s="1073"/>
      <c r="N661" s="1074"/>
      <c r="P661" s="280"/>
      <c r="V661" s="285"/>
      <c r="W661" s="283"/>
    </row>
    <row r="662" spans="1:23" ht="25.5" customHeight="1" x14ac:dyDescent="0.2">
      <c r="C662" s="354"/>
      <c r="D662" s="367"/>
      <c r="E662" s="367"/>
      <c r="F662" s="932"/>
      <c r="G662" s="933"/>
      <c r="H662" s="933"/>
      <c r="I662" s="933"/>
      <c r="J662" s="933"/>
      <c r="K662" s="933"/>
      <c r="L662" s="933"/>
      <c r="M662" s="933"/>
      <c r="N662" s="934"/>
      <c r="P662" s="280"/>
      <c r="V662" s="285"/>
      <c r="W662" s="286" t="b">
        <f>W659</f>
        <v>0</v>
      </c>
    </row>
    <row r="663" spans="1:23" ht="5.0999999999999996" customHeight="1" x14ac:dyDescent="0.2">
      <c r="C663" s="354"/>
      <c r="D663" s="355"/>
      <c r="E663" s="576"/>
      <c r="F663" s="576"/>
      <c r="G663" s="576"/>
      <c r="H663" s="576"/>
      <c r="I663" s="576"/>
      <c r="J663" s="576"/>
      <c r="K663" s="576"/>
      <c r="L663" s="576"/>
      <c r="M663" s="576"/>
      <c r="N663" s="577"/>
      <c r="P663" s="280"/>
      <c r="V663" s="285"/>
      <c r="W663" s="283"/>
    </row>
    <row r="664" spans="1:23" ht="12.75" customHeight="1" x14ac:dyDescent="0.2">
      <c r="C664" s="354"/>
      <c r="D664" s="358" t="s">
        <v>121</v>
      </c>
      <c r="E664" s="995" t="str">
        <f>Translations!$B$363</f>
        <v>Descrierea metodologiei de determinare a factorilor de emisie relevanți care pot fi atribuiți în conformitate cu secțiunile 10.1.2. și 10.1.3. din anexa VII (FAR).</v>
      </c>
      <c r="F664" s="995"/>
      <c r="G664" s="995"/>
      <c r="H664" s="995"/>
      <c r="I664" s="995"/>
      <c r="J664" s="995"/>
      <c r="K664" s="995"/>
      <c r="L664" s="995"/>
      <c r="M664" s="995"/>
      <c r="N664" s="1063"/>
      <c r="P664" s="280"/>
      <c r="V664" s="285"/>
      <c r="W664" s="283"/>
    </row>
    <row r="665" spans="1:23" ht="5.0999999999999996" customHeight="1" x14ac:dyDescent="0.2">
      <c r="C665" s="354"/>
      <c r="D665" s="355"/>
      <c r="E665" s="359"/>
      <c r="F665" s="572"/>
      <c r="G665" s="579"/>
      <c r="H665" s="579"/>
      <c r="I665" s="579"/>
      <c r="J665" s="579"/>
      <c r="K665" s="579"/>
      <c r="L665" s="579"/>
      <c r="M665" s="579"/>
      <c r="N665" s="580"/>
      <c r="W665" s="283"/>
    </row>
    <row r="666" spans="1:23" ht="12.75" customHeight="1" x14ac:dyDescent="0.2">
      <c r="C666" s="354"/>
      <c r="D666" s="358"/>
      <c r="E666" s="360"/>
      <c r="F666" s="990" t="str">
        <f>IF(I513&lt;&gt;"",HYPERLINK("#" &amp; Q666,EUConst_MsgDescription),"")</f>
        <v/>
      </c>
      <c r="G666" s="969"/>
      <c r="H666" s="969"/>
      <c r="I666" s="969"/>
      <c r="J666" s="969"/>
      <c r="K666" s="969"/>
      <c r="L666" s="969"/>
      <c r="M666" s="969"/>
      <c r="N666" s="970"/>
      <c r="P666" s="24" t="s">
        <v>441</v>
      </c>
      <c r="Q666" s="414" t="str">
        <f>"#"&amp;ADDRESS(ROW($C$10),COLUMN($C$10))</f>
        <v>#$C$10</v>
      </c>
      <c r="W666" s="283"/>
    </row>
    <row r="667" spans="1:23" ht="5.0999999999999996" customHeight="1" x14ac:dyDescent="0.2">
      <c r="C667" s="354"/>
      <c r="D667" s="358"/>
      <c r="E667" s="361"/>
      <c r="F667" s="991"/>
      <c r="G667" s="991"/>
      <c r="H667" s="991"/>
      <c r="I667" s="991"/>
      <c r="J667" s="991"/>
      <c r="K667" s="991"/>
      <c r="L667" s="991"/>
      <c r="M667" s="991"/>
      <c r="N667" s="992"/>
      <c r="P667" s="280"/>
      <c r="W667" s="283"/>
    </row>
    <row r="668" spans="1:23" s="278" customFormat="1" ht="50.1" customHeight="1" x14ac:dyDescent="0.2">
      <c r="A668" s="285"/>
      <c r="B668" s="12"/>
      <c r="C668" s="354"/>
      <c r="D668" s="367"/>
      <c r="E668" s="368"/>
      <c r="F668" s="932"/>
      <c r="G668" s="933"/>
      <c r="H668" s="933"/>
      <c r="I668" s="933"/>
      <c r="J668" s="933"/>
      <c r="K668" s="933"/>
      <c r="L668" s="933"/>
      <c r="M668" s="933"/>
      <c r="N668" s="934"/>
      <c r="O668" s="38"/>
      <c r="P668" s="301"/>
      <c r="Q668" s="274"/>
      <c r="R668" s="285"/>
      <c r="S668" s="274"/>
      <c r="T668" s="274"/>
      <c r="U668" s="285"/>
      <c r="V668" s="285"/>
      <c r="W668" s="286" t="b">
        <f>W657</f>
        <v>0</v>
      </c>
    </row>
    <row r="669" spans="1:23" ht="5.0999999999999996" customHeight="1" x14ac:dyDescent="0.2">
      <c r="C669" s="354"/>
      <c r="D669" s="358"/>
      <c r="E669" s="355"/>
      <c r="F669" s="355"/>
      <c r="G669" s="355"/>
      <c r="H669" s="355"/>
      <c r="I669" s="355"/>
      <c r="J669" s="355"/>
      <c r="K669" s="355"/>
      <c r="L669" s="355"/>
      <c r="M669" s="355"/>
      <c r="N669" s="356"/>
      <c r="W669" s="283"/>
    </row>
    <row r="670" spans="1:23" ht="12.75" customHeight="1" x14ac:dyDescent="0.2">
      <c r="C670" s="354"/>
      <c r="D670" s="358"/>
      <c r="E670" s="360"/>
      <c r="F670" s="1054" t="str">
        <f>Translations!$B$210</f>
        <v>Trimitere la fișierele externe, dacă este cazul</v>
      </c>
      <c r="G670" s="1054"/>
      <c r="H670" s="1054"/>
      <c r="I670" s="1054"/>
      <c r="J670" s="1054"/>
      <c r="K670" s="904"/>
      <c r="L670" s="904"/>
      <c r="M670" s="904"/>
      <c r="N670" s="904"/>
      <c r="W670" s="286" t="b">
        <f>W668</f>
        <v>0</v>
      </c>
    </row>
    <row r="671" spans="1:23" ht="5.0999999999999996" customHeight="1" x14ac:dyDescent="0.2">
      <c r="C671" s="354"/>
      <c r="D671" s="355"/>
      <c r="E671" s="576"/>
      <c r="F671" s="576"/>
      <c r="G671" s="576"/>
      <c r="H671" s="576"/>
      <c r="I671" s="576"/>
      <c r="J671" s="576"/>
      <c r="K671" s="576"/>
      <c r="L671" s="576"/>
      <c r="M671" s="576"/>
      <c r="N671" s="577"/>
      <c r="P671" s="280"/>
      <c r="R671" s="285"/>
      <c r="V671" s="285"/>
      <c r="W671" s="283"/>
    </row>
    <row r="672" spans="1:23" ht="12.75" customHeight="1" x14ac:dyDescent="0.2">
      <c r="C672" s="354"/>
      <c r="D672" s="358" t="s">
        <v>122</v>
      </c>
      <c r="E672" s="995" t="str">
        <f>Translations!$B$366</f>
        <v>Sunt relevante fluxurile de energie termică măsurabilă importate de la subinstalațiile care produc pastă de celuloză?</v>
      </c>
      <c r="F672" s="995"/>
      <c r="G672" s="995"/>
      <c r="H672" s="995"/>
      <c r="I672" s="995"/>
      <c r="J672" s="995"/>
      <c r="K672" s="995"/>
      <c r="L672" s="995"/>
      <c r="M672" s="996"/>
      <c r="N672" s="996"/>
      <c r="P672" s="280"/>
      <c r="R672" s="285"/>
      <c r="V672" s="285"/>
      <c r="W672" s="286" t="b">
        <f>W670</f>
        <v>0</v>
      </c>
    </row>
    <row r="673" spans="2:23" ht="5.0999999999999996" customHeight="1" x14ac:dyDescent="0.2">
      <c r="C673" s="354"/>
      <c r="D673" s="355"/>
      <c r="E673" s="576"/>
      <c r="F673" s="576"/>
      <c r="G673" s="576"/>
      <c r="H673" s="576"/>
      <c r="I673" s="576"/>
      <c r="J673" s="576"/>
      <c r="K673" s="576"/>
      <c r="L673" s="576"/>
      <c r="M673" s="576"/>
      <c r="N673" s="577"/>
      <c r="P673" s="280"/>
      <c r="R673" s="285"/>
      <c r="V673" s="285"/>
      <c r="W673" s="283"/>
    </row>
    <row r="674" spans="2:23" ht="12.75" customHeight="1" x14ac:dyDescent="0.2">
      <c r="C674" s="354"/>
      <c r="D674" s="355"/>
      <c r="E674" s="355"/>
      <c r="F674" s="1073" t="str">
        <f>Translations!$B$257</f>
        <v>Descrierea metodologiei aplicate</v>
      </c>
      <c r="G674" s="1073"/>
      <c r="H674" s="1073"/>
      <c r="I674" s="1073"/>
      <c r="J674" s="1073"/>
      <c r="K674" s="1073"/>
      <c r="L674" s="1073"/>
      <c r="M674" s="1073"/>
      <c r="N674" s="1074"/>
      <c r="P674" s="280"/>
      <c r="R674" s="285"/>
      <c r="V674" s="285"/>
      <c r="W674" s="283"/>
    </row>
    <row r="675" spans="2:23" ht="5.0999999999999996" customHeight="1" x14ac:dyDescent="0.2">
      <c r="C675" s="354"/>
      <c r="D675" s="355"/>
      <c r="E675" s="576"/>
      <c r="F675" s="576"/>
      <c r="G675" s="576"/>
      <c r="H675" s="576"/>
      <c r="I675" s="576"/>
      <c r="J675" s="576"/>
      <c r="K675" s="576"/>
      <c r="L675" s="576"/>
      <c r="M675" s="576"/>
      <c r="N675" s="577"/>
      <c r="P675" s="280"/>
      <c r="R675" s="285"/>
      <c r="V675" s="285"/>
      <c r="W675" s="283"/>
    </row>
    <row r="676" spans="2:23" ht="12.75" customHeight="1" x14ac:dyDescent="0.2">
      <c r="C676" s="354"/>
      <c r="D676" s="358"/>
      <c r="E676" s="360"/>
      <c r="F676" s="990" t="str">
        <f>IF(I513&lt;&gt;"",HYPERLINK("#" &amp; Q676,EUConst_MsgDescription),"")</f>
        <v/>
      </c>
      <c r="G676" s="969"/>
      <c r="H676" s="969"/>
      <c r="I676" s="969"/>
      <c r="J676" s="969"/>
      <c r="K676" s="969"/>
      <c r="L676" s="969"/>
      <c r="M676" s="969"/>
      <c r="N676" s="970"/>
      <c r="P676" s="24" t="s">
        <v>441</v>
      </c>
      <c r="Q676" s="414" t="str">
        <f>"#"&amp;ADDRESS(ROW($C$10),COLUMN($C$10))</f>
        <v>#$C$10</v>
      </c>
      <c r="W676" s="283"/>
    </row>
    <row r="677" spans="2:23" ht="5.0999999999999996" customHeight="1" x14ac:dyDescent="0.2">
      <c r="C677" s="354"/>
      <c r="D677" s="358"/>
      <c r="E677" s="361"/>
      <c r="F677" s="991"/>
      <c r="G677" s="991"/>
      <c r="H677" s="991"/>
      <c r="I677" s="991"/>
      <c r="J677" s="991"/>
      <c r="K677" s="991"/>
      <c r="L677" s="991"/>
      <c r="M677" s="991"/>
      <c r="N677" s="992"/>
      <c r="P677" s="280"/>
      <c r="W677" s="283"/>
    </row>
    <row r="678" spans="2:23" ht="50.1" customHeight="1" thickBot="1" x14ac:dyDescent="0.25">
      <c r="C678" s="354"/>
      <c r="D678" s="355"/>
      <c r="E678" s="355"/>
      <c r="F678" s="932"/>
      <c r="G678" s="933"/>
      <c r="H678" s="933"/>
      <c r="I678" s="933"/>
      <c r="J678" s="933"/>
      <c r="K678" s="933"/>
      <c r="L678" s="933"/>
      <c r="M678" s="933"/>
      <c r="N678" s="934"/>
      <c r="P678" s="280"/>
      <c r="R678" s="285"/>
      <c r="V678" s="285"/>
      <c r="W678" s="302" t="b">
        <f>OR(W672,AND(M672&lt;&gt;"",M672=FALSE))</f>
        <v>0</v>
      </c>
    </row>
    <row r="679" spans="2:23" ht="5.0999999999999996" customHeight="1" x14ac:dyDescent="0.2">
      <c r="C679" s="354"/>
      <c r="D679" s="358"/>
      <c r="E679" s="355"/>
      <c r="F679" s="355"/>
      <c r="G679" s="355"/>
      <c r="H679" s="355"/>
      <c r="I679" s="355"/>
      <c r="J679" s="355"/>
      <c r="K679" s="355"/>
      <c r="L679" s="355"/>
      <c r="M679" s="355"/>
      <c r="N679" s="356"/>
    </row>
    <row r="680" spans="2:23" ht="5.0999999999999996" customHeight="1" x14ac:dyDescent="0.2">
      <c r="B680" s="273"/>
      <c r="C680" s="351"/>
      <c r="D680" s="364"/>
      <c r="E680" s="352"/>
      <c r="F680" s="352"/>
      <c r="G680" s="352"/>
      <c r="H680" s="352"/>
      <c r="I680" s="352"/>
      <c r="J680" s="352"/>
      <c r="K680" s="352"/>
      <c r="L680" s="352"/>
      <c r="M680" s="352"/>
      <c r="N680" s="353"/>
    </row>
    <row r="681" spans="2:23" ht="12.75" customHeight="1" x14ac:dyDescent="0.2">
      <c r="B681" s="273"/>
      <c r="C681" s="354"/>
      <c r="D681" s="357" t="s">
        <v>951</v>
      </c>
      <c r="E681" s="1071" t="str">
        <f>Translations!$B$367</f>
        <v>Bilanțul de gaze reziduale pentru această subinstalație</v>
      </c>
      <c r="F681" s="1071"/>
      <c r="G681" s="1071"/>
      <c r="H681" s="1071"/>
      <c r="I681" s="1071"/>
      <c r="J681" s="1071"/>
      <c r="K681" s="1071"/>
      <c r="L681" s="1071"/>
      <c r="M681" s="1071"/>
      <c r="N681" s="1072"/>
    </row>
    <row r="682" spans="2:23" ht="12.75" customHeight="1" x14ac:dyDescent="0.2">
      <c r="B682" s="273"/>
      <c r="C682" s="354"/>
      <c r="D682" s="358" t="s">
        <v>118</v>
      </c>
      <c r="E682" s="995" t="str">
        <f>Translations!$B$370</f>
        <v>Sunt relevante gazele reziduale pentru această subinstalație?</v>
      </c>
      <c r="F682" s="995"/>
      <c r="G682" s="995"/>
      <c r="H682" s="995"/>
      <c r="I682" s="995"/>
      <c r="J682" s="995"/>
      <c r="K682" s="995"/>
      <c r="L682" s="995"/>
      <c r="M682" s="996"/>
      <c r="N682" s="996"/>
    </row>
    <row r="683" spans="2:23" ht="12.75" customHeight="1" x14ac:dyDescent="0.2">
      <c r="B683" s="273"/>
      <c r="C683" s="354"/>
      <c r="D683" s="358"/>
      <c r="E683" s="355"/>
      <c r="F683" s="355"/>
      <c r="G683" s="355"/>
      <c r="H683" s="355"/>
      <c r="I683" s="355"/>
      <c r="J683" s="976" t="str">
        <f>IF(I513="","",IF(AND(M682&lt;&gt;"",M682=FALSE),HYPERLINK(Q683,EUconst_MsgGoOn),""))</f>
        <v/>
      </c>
      <c r="K683" s="977"/>
      <c r="L683" s="977"/>
      <c r="M683" s="977"/>
      <c r="N683" s="978"/>
      <c r="P683" s="24" t="s">
        <v>441</v>
      </c>
      <c r="Q683" s="414" t="str">
        <f>"#JUMP_F"&amp;P513+1</f>
        <v>#JUMP_F2</v>
      </c>
    </row>
    <row r="684" spans="2:23" ht="5.0999999999999996" customHeight="1" x14ac:dyDescent="0.2">
      <c r="B684" s="273"/>
      <c r="C684" s="354"/>
      <c r="D684" s="358"/>
      <c r="E684" s="355"/>
      <c r="F684" s="355"/>
      <c r="G684" s="355"/>
      <c r="H684" s="355"/>
      <c r="I684" s="355"/>
      <c r="J684" s="355"/>
      <c r="K684" s="355"/>
      <c r="L684" s="355"/>
      <c r="M684" s="355"/>
      <c r="N684" s="356"/>
    </row>
    <row r="685" spans="2:23" ht="12.75" customHeight="1" x14ac:dyDescent="0.2">
      <c r="B685" s="273"/>
      <c r="C685" s="354"/>
      <c r="D685" s="358" t="s">
        <v>119</v>
      </c>
      <c r="E685" s="995" t="str">
        <f>Translations!$B$249</f>
        <v>Informații privind metodologia aplicată</v>
      </c>
      <c r="F685" s="995"/>
      <c r="G685" s="995"/>
      <c r="H685" s="995"/>
      <c r="I685" s="995"/>
      <c r="J685" s="995"/>
      <c r="K685" s="995"/>
      <c r="L685" s="995"/>
      <c r="M685" s="995"/>
      <c r="N685" s="1063"/>
    </row>
    <row r="686" spans="2:23" ht="25.5" customHeight="1" thickBot="1" x14ac:dyDescent="0.25">
      <c r="B686" s="273"/>
      <c r="C686" s="354"/>
      <c r="D686" s="355"/>
      <c r="E686" s="355"/>
      <c r="F686" s="372"/>
      <c r="G686" s="355"/>
      <c r="H686" s="355"/>
      <c r="I686" s="1070" t="str">
        <f>Translations!$B$254</f>
        <v>Sursa de date</v>
      </c>
      <c r="J686" s="1070"/>
      <c r="K686" s="1070" t="str">
        <f>Translations!$B$255</f>
        <v>Altă sursă de date (dacă este cazul)</v>
      </c>
      <c r="L686" s="1070"/>
      <c r="M686" s="1070" t="str">
        <f>Translations!$B$255</f>
        <v>Altă sursă de date (dacă este cazul)</v>
      </c>
      <c r="N686" s="1070"/>
      <c r="W686" s="274" t="s">
        <v>417</v>
      </c>
    </row>
    <row r="687" spans="2:23" ht="12.75" customHeight="1" x14ac:dyDescent="0.2">
      <c r="B687" s="273"/>
      <c r="C687" s="354"/>
      <c r="D687" s="358"/>
      <c r="E687" s="360" t="s">
        <v>864</v>
      </c>
      <c r="F687" s="1077" t="str">
        <f>Translations!$B$374</f>
        <v>Gaze reziduale produse</v>
      </c>
      <c r="G687" s="1077"/>
      <c r="H687" s="1078"/>
      <c r="I687" s="937"/>
      <c r="J687" s="938"/>
      <c r="K687" s="939"/>
      <c r="L687" s="940"/>
      <c r="M687" s="939"/>
      <c r="N687" s="941"/>
      <c r="W687" s="281" t="b">
        <f>AND(M682&lt;&gt;"",M682=FALSE)</f>
        <v>0</v>
      </c>
    </row>
    <row r="688" spans="2:23" ht="12.75" customHeight="1" x14ac:dyDescent="0.2">
      <c r="B688" s="273"/>
      <c r="C688" s="354"/>
      <c r="D688" s="358"/>
      <c r="E688" s="360" t="s">
        <v>865</v>
      </c>
      <c r="F688" s="1079" t="str">
        <f>Translations!$B$256</f>
        <v>Valoare energetică</v>
      </c>
      <c r="G688" s="1079"/>
      <c r="H688" s="1080"/>
      <c r="I688" s="1081"/>
      <c r="J688" s="1082"/>
      <c r="K688" s="993"/>
      <c r="L688" s="1083"/>
      <c r="M688" s="993"/>
      <c r="N688" s="994"/>
      <c r="W688" s="282" t="b">
        <f>W687</f>
        <v>0</v>
      </c>
    </row>
    <row r="689" spans="2:23" ht="12.75" customHeight="1" x14ac:dyDescent="0.2">
      <c r="B689" s="273"/>
      <c r="C689" s="354"/>
      <c r="D689" s="358"/>
      <c r="E689" s="360" t="s">
        <v>866</v>
      </c>
      <c r="F689" s="1084" t="str">
        <f>Translations!$B$375</f>
        <v>Factorul de emisie</v>
      </c>
      <c r="G689" s="1084"/>
      <c r="H689" s="1085"/>
      <c r="I689" s="949"/>
      <c r="J689" s="986"/>
      <c r="K689" s="951"/>
      <c r="L689" s="987"/>
      <c r="M689" s="951"/>
      <c r="N689" s="952"/>
      <c r="W689" s="282" t="b">
        <f>W688</f>
        <v>0</v>
      </c>
    </row>
    <row r="690" spans="2:23" ht="12.75" customHeight="1" x14ac:dyDescent="0.2">
      <c r="B690" s="273"/>
      <c r="C690" s="354"/>
      <c r="D690" s="358"/>
      <c r="E690" s="360" t="s">
        <v>867</v>
      </c>
      <c r="F690" s="1077" t="str">
        <f>Translations!$B$376</f>
        <v>Gaze reziduale consumate</v>
      </c>
      <c r="G690" s="1077"/>
      <c r="H690" s="1078"/>
      <c r="I690" s="937"/>
      <c r="J690" s="938"/>
      <c r="K690" s="939"/>
      <c r="L690" s="940"/>
      <c r="M690" s="939"/>
      <c r="N690" s="941"/>
      <c r="W690" s="282" t="b">
        <f t="shared" ref="W690:W701" si="2">W689</f>
        <v>0</v>
      </c>
    </row>
    <row r="691" spans="2:23" ht="12.75" customHeight="1" x14ac:dyDescent="0.2">
      <c r="B691" s="273"/>
      <c r="C691" s="354"/>
      <c r="D691" s="358"/>
      <c r="E691" s="360" t="s">
        <v>868</v>
      </c>
      <c r="F691" s="1079" t="str">
        <f>Translations!$B$256</f>
        <v>Valoare energetică</v>
      </c>
      <c r="G691" s="1079"/>
      <c r="H691" s="1080"/>
      <c r="I691" s="1081"/>
      <c r="J691" s="1082"/>
      <c r="K691" s="993"/>
      <c r="L691" s="1083"/>
      <c r="M691" s="993"/>
      <c r="N691" s="994"/>
      <c r="W691" s="282" t="b">
        <f t="shared" si="2"/>
        <v>0</v>
      </c>
    </row>
    <row r="692" spans="2:23" ht="12.75" customHeight="1" x14ac:dyDescent="0.2">
      <c r="B692" s="273"/>
      <c r="C692" s="354"/>
      <c r="D692" s="358"/>
      <c r="E692" s="360" t="s">
        <v>869</v>
      </c>
      <c r="F692" s="1084" t="str">
        <f>Translations!$B$375</f>
        <v>Factorul de emisie</v>
      </c>
      <c r="G692" s="1084"/>
      <c r="H692" s="1085"/>
      <c r="I692" s="949"/>
      <c r="J692" s="986"/>
      <c r="K692" s="951"/>
      <c r="L692" s="987"/>
      <c r="M692" s="951"/>
      <c r="N692" s="952"/>
      <c r="W692" s="282" t="b">
        <f t="shared" si="2"/>
        <v>0</v>
      </c>
    </row>
    <row r="693" spans="2:23" ht="12.75" customHeight="1" x14ac:dyDescent="0.2">
      <c r="B693" s="273"/>
      <c r="C693" s="354"/>
      <c r="D693" s="358"/>
      <c r="E693" s="360" t="s">
        <v>870</v>
      </c>
      <c r="F693" s="1077" t="str">
        <f>Translations!$B$377</f>
        <v>Gaze reziduale arse (altele decât arderea cu flacără liberă din motive de siguranță)</v>
      </c>
      <c r="G693" s="1077"/>
      <c r="H693" s="1078"/>
      <c r="I693" s="937"/>
      <c r="J693" s="938"/>
      <c r="K693" s="939"/>
      <c r="L693" s="940"/>
      <c r="M693" s="939"/>
      <c r="N693" s="941"/>
      <c r="W693" s="282" t="b">
        <f t="shared" si="2"/>
        <v>0</v>
      </c>
    </row>
    <row r="694" spans="2:23" ht="12.75" customHeight="1" x14ac:dyDescent="0.2">
      <c r="B694" s="273"/>
      <c r="C694" s="354"/>
      <c r="D694" s="358"/>
      <c r="E694" s="360" t="s">
        <v>871</v>
      </c>
      <c r="F694" s="1079" t="str">
        <f>Translations!$B$256</f>
        <v>Valoare energetică</v>
      </c>
      <c r="G694" s="1079"/>
      <c r="H694" s="1080"/>
      <c r="I694" s="1081"/>
      <c r="J694" s="1082"/>
      <c r="K694" s="993"/>
      <c r="L694" s="1083"/>
      <c r="M694" s="993"/>
      <c r="N694" s="994"/>
      <c r="W694" s="282" t="b">
        <f t="shared" si="2"/>
        <v>0</v>
      </c>
    </row>
    <row r="695" spans="2:23" ht="12.75" customHeight="1" x14ac:dyDescent="0.2">
      <c r="B695" s="273"/>
      <c r="C695" s="354"/>
      <c r="D695" s="358"/>
      <c r="E695" s="360" t="s">
        <v>872</v>
      </c>
      <c r="F695" s="1084" t="str">
        <f>Translations!$B$375</f>
        <v>Factorul de emisie</v>
      </c>
      <c r="G695" s="1084"/>
      <c r="H695" s="1085"/>
      <c r="I695" s="949"/>
      <c r="J695" s="986"/>
      <c r="K695" s="951"/>
      <c r="L695" s="987"/>
      <c r="M695" s="951"/>
      <c r="N695" s="952"/>
      <c r="W695" s="282" t="b">
        <f t="shared" si="2"/>
        <v>0</v>
      </c>
    </row>
    <row r="696" spans="2:23" ht="12.75" customHeight="1" x14ac:dyDescent="0.2">
      <c r="B696" s="273"/>
      <c r="C696" s="354"/>
      <c r="D696" s="358"/>
      <c r="E696" s="360" t="s">
        <v>873</v>
      </c>
      <c r="F696" s="1077" t="str">
        <f>Translations!$B$378</f>
        <v>Gaze reziduale importate</v>
      </c>
      <c r="G696" s="1077"/>
      <c r="H696" s="1078"/>
      <c r="I696" s="937"/>
      <c r="J696" s="938"/>
      <c r="K696" s="939"/>
      <c r="L696" s="940"/>
      <c r="M696" s="939"/>
      <c r="N696" s="941"/>
      <c r="W696" s="282" t="b">
        <f t="shared" si="2"/>
        <v>0</v>
      </c>
    </row>
    <row r="697" spans="2:23" ht="12.75" customHeight="1" x14ac:dyDescent="0.2">
      <c r="B697" s="273"/>
      <c r="C697" s="354"/>
      <c r="D697" s="358"/>
      <c r="E697" s="360" t="s">
        <v>874</v>
      </c>
      <c r="F697" s="1079" t="str">
        <f>Translations!$B$256</f>
        <v>Valoare energetică</v>
      </c>
      <c r="G697" s="1079"/>
      <c r="H697" s="1080"/>
      <c r="I697" s="1081"/>
      <c r="J697" s="1082"/>
      <c r="K697" s="993"/>
      <c r="L697" s="1083"/>
      <c r="M697" s="993"/>
      <c r="N697" s="994"/>
      <c r="W697" s="282" t="b">
        <f t="shared" si="2"/>
        <v>0</v>
      </c>
    </row>
    <row r="698" spans="2:23" ht="12.75" customHeight="1" x14ac:dyDescent="0.2">
      <c r="B698" s="273"/>
      <c r="C698" s="354"/>
      <c r="D698" s="358"/>
      <c r="E698" s="360" t="s">
        <v>875</v>
      </c>
      <c r="F698" s="1084" t="str">
        <f>Translations!$B$375</f>
        <v>Factorul de emisie</v>
      </c>
      <c r="G698" s="1084"/>
      <c r="H698" s="1085"/>
      <c r="I698" s="949"/>
      <c r="J698" s="986"/>
      <c r="K698" s="951"/>
      <c r="L698" s="987"/>
      <c r="M698" s="951"/>
      <c r="N698" s="952"/>
      <c r="W698" s="282" t="b">
        <f t="shared" si="2"/>
        <v>0</v>
      </c>
    </row>
    <row r="699" spans="2:23" ht="12.75" customHeight="1" x14ac:dyDescent="0.2">
      <c r="B699" s="273"/>
      <c r="C699" s="354"/>
      <c r="D699" s="358"/>
      <c r="E699" s="360" t="s">
        <v>876</v>
      </c>
      <c r="F699" s="1077" t="str">
        <f>Translations!$B$379</f>
        <v>Gaze reziduale exportate</v>
      </c>
      <c r="G699" s="1077"/>
      <c r="H699" s="1078"/>
      <c r="I699" s="937"/>
      <c r="J699" s="938"/>
      <c r="K699" s="939"/>
      <c r="L699" s="940"/>
      <c r="M699" s="939"/>
      <c r="N699" s="941"/>
      <c r="W699" s="282" t="b">
        <f t="shared" si="2"/>
        <v>0</v>
      </c>
    </row>
    <row r="700" spans="2:23" ht="12.75" customHeight="1" x14ac:dyDescent="0.2">
      <c r="B700" s="273"/>
      <c r="C700" s="354"/>
      <c r="D700" s="358"/>
      <c r="E700" s="360" t="s">
        <v>877</v>
      </c>
      <c r="F700" s="1079" t="str">
        <f>Translations!$B$256</f>
        <v>Valoare energetică</v>
      </c>
      <c r="G700" s="1079"/>
      <c r="H700" s="1080"/>
      <c r="I700" s="1081"/>
      <c r="J700" s="1082"/>
      <c r="K700" s="993"/>
      <c r="L700" s="1083"/>
      <c r="M700" s="993"/>
      <c r="N700" s="994"/>
      <c r="W700" s="282" t="b">
        <f t="shared" si="2"/>
        <v>0</v>
      </c>
    </row>
    <row r="701" spans="2:23" ht="12.75" customHeight="1" x14ac:dyDescent="0.2">
      <c r="B701" s="273"/>
      <c r="C701" s="354"/>
      <c r="D701" s="358"/>
      <c r="E701" s="360" t="s">
        <v>878</v>
      </c>
      <c r="F701" s="1084" t="str">
        <f>Translations!$B$375</f>
        <v>Factorul de emisie</v>
      </c>
      <c r="G701" s="1084"/>
      <c r="H701" s="1085"/>
      <c r="I701" s="949"/>
      <c r="J701" s="986"/>
      <c r="K701" s="951"/>
      <c r="L701" s="987"/>
      <c r="M701" s="951"/>
      <c r="N701" s="952"/>
      <c r="W701" s="282" t="b">
        <f t="shared" si="2"/>
        <v>0</v>
      </c>
    </row>
    <row r="702" spans="2:23" ht="5.0999999999999996" customHeight="1" x14ac:dyDescent="0.2">
      <c r="B702" s="273"/>
      <c r="C702" s="354"/>
      <c r="D702" s="358"/>
      <c r="E702" s="355"/>
      <c r="F702" s="355"/>
      <c r="G702" s="355"/>
      <c r="H702" s="355"/>
      <c r="I702" s="355"/>
      <c r="J702" s="355"/>
      <c r="K702" s="355"/>
      <c r="L702" s="355"/>
      <c r="M702" s="355"/>
      <c r="N702" s="356"/>
      <c r="W702" s="299"/>
    </row>
    <row r="703" spans="2:23" ht="12.75" customHeight="1" x14ac:dyDescent="0.2">
      <c r="B703" s="273"/>
      <c r="C703" s="354"/>
      <c r="D703" s="358"/>
      <c r="E703" s="360" t="s">
        <v>879</v>
      </c>
      <c r="F703" s="1073" t="str">
        <f>Translations!$B$257</f>
        <v>Descrierea metodologiei aplicate</v>
      </c>
      <c r="G703" s="1073"/>
      <c r="H703" s="1073"/>
      <c r="I703" s="1073"/>
      <c r="J703" s="1073"/>
      <c r="K703" s="1073"/>
      <c r="L703" s="1073"/>
      <c r="M703" s="1073"/>
      <c r="N703" s="1074"/>
      <c r="W703" s="283"/>
    </row>
    <row r="704" spans="2:23" ht="5.0999999999999996" customHeight="1" x14ac:dyDescent="0.2">
      <c r="C704" s="354"/>
      <c r="D704" s="355"/>
      <c r="E704" s="359"/>
      <c r="F704" s="369"/>
      <c r="G704" s="370"/>
      <c r="H704" s="370"/>
      <c r="I704" s="370"/>
      <c r="J704" s="370"/>
      <c r="K704" s="370"/>
      <c r="L704" s="370"/>
      <c r="M704" s="370"/>
      <c r="N704" s="371"/>
      <c r="W704" s="283"/>
    </row>
    <row r="705" spans="1:26" ht="12.75" customHeight="1" x14ac:dyDescent="0.2">
      <c r="C705" s="354"/>
      <c r="D705" s="358"/>
      <c r="E705" s="360"/>
      <c r="F705" s="990" t="str">
        <f>IF(I513&lt;&gt;"",HYPERLINK("#" &amp; Q705,EUConst_MsgDescription),"")</f>
        <v/>
      </c>
      <c r="G705" s="969"/>
      <c r="H705" s="969"/>
      <c r="I705" s="969"/>
      <c r="J705" s="969"/>
      <c r="K705" s="969"/>
      <c r="L705" s="969"/>
      <c r="M705" s="969"/>
      <c r="N705" s="970"/>
      <c r="P705" s="24" t="s">
        <v>441</v>
      </c>
      <c r="Q705" s="414" t="str">
        <f>"#"&amp;ADDRESS(ROW($C$10),COLUMN($C$10))</f>
        <v>#$C$10</v>
      </c>
      <c r="W705" s="283"/>
    </row>
    <row r="706" spans="1:26" ht="5.0999999999999996" customHeight="1" x14ac:dyDescent="0.2">
      <c r="C706" s="354"/>
      <c r="D706" s="358"/>
      <c r="E706" s="361"/>
      <c r="F706" s="991"/>
      <c r="G706" s="991"/>
      <c r="H706" s="991"/>
      <c r="I706" s="991"/>
      <c r="J706" s="991"/>
      <c r="K706" s="991"/>
      <c r="L706" s="991"/>
      <c r="M706" s="991"/>
      <c r="N706" s="992"/>
      <c r="P706" s="280"/>
      <c r="W706" s="283"/>
    </row>
    <row r="707" spans="1:26" ht="50.1" customHeight="1" x14ac:dyDescent="0.2">
      <c r="C707" s="354"/>
      <c r="D707" s="361"/>
      <c r="E707" s="361"/>
      <c r="F707" s="932"/>
      <c r="G707" s="933"/>
      <c r="H707" s="933"/>
      <c r="I707" s="933"/>
      <c r="J707" s="933"/>
      <c r="K707" s="933"/>
      <c r="L707" s="933"/>
      <c r="M707" s="933"/>
      <c r="N707" s="934"/>
      <c r="W707" s="282" t="b">
        <f>W689</f>
        <v>0</v>
      </c>
    </row>
    <row r="708" spans="1:26" ht="5.0999999999999996" customHeight="1" x14ac:dyDescent="0.2">
      <c r="C708" s="354"/>
      <c r="D708" s="358"/>
      <c r="E708" s="355"/>
      <c r="F708" s="355"/>
      <c r="G708" s="355"/>
      <c r="H708" s="355"/>
      <c r="I708" s="355"/>
      <c r="J708" s="355"/>
      <c r="K708" s="355"/>
      <c r="L708" s="355"/>
      <c r="M708" s="355"/>
      <c r="N708" s="356"/>
      <c r="W708" s="282"/>
    </row>
    <row r="709" spans="1:26" ht="12.75" customHeight="1" x14ac:dyDescent="0.2">
      <c r="C709" s="354"/>
      <c r="D709" s="358"/>
      <c r="E709" s="360"/>
      <c r="F709" s="1054" t="str">
        <f>Translations!$B$210</f>
        <v>Trimitere la fișierele externe, dacă este cazul</v>
      </c>
      <c r="G709" s="1054"/>
      <c r="H709" s="1054"/>
      <c r="I709" s="1054"/>
      <c r="J709" s="1054"/>
      <c r="K709" s="904"/>
      <c r="L709" s="904"/>
      <c r="M709" s="904"/>
      <c r="N709" s="904"/>
      <c r="W709" s="282" t="b">
        <f>W707</f>
        <v>0</v>
      </c>
    </row>
    <row r="710" spans="1:26" ht="5.0999999999999996" customHeight="1" x14ac:dyDescent="0.2">
      <c r="C710" s="354"/>
      <c r="D710" s="358"/>
      <c r="E710" s="355"/>
      <c r="F710" s="355"/>
      <c r="G710" s="355"/>
      <c r="H710" s="355"/>
      <c r="I710" s="355"/>
      <c r="J710" s="355"/>
      <c r="K710" s="355"/>
      <c r="L710" s="355"/>
      <c r="M710" s="355"/>
      <c r="N710" s="356"/>
      <c r="W710" s="303"/>
    </row>
    <row r="711" spans="1:26" ht="12.75" customHeight="1" x14ac:dyDescent="0.2">
      <c r="C711" s="354"/>
      <c r="D711" s="358" t="s">
        <v>120</v>
      </c>
      <c r="E711" s="1075" t="str">
        <f>Translations!$B$258</f>
        <v>A fost respectată ordinea ierarhică?</v>
      </c>
      <c r="F711" s="1075"/>
      <c r="G711" s="1075"/>
      <c r="H711" s="1076"/>
      <c r="I711" s="291"/>
      <c r="J711" s="366" t="str">
        <f>Translations!$B$259</f>
        <v xml:space="preserve"> Dacă nu, de ce?</v>
      </c>
      <c r="K711" s="942"/>
      <c r="L711" s="943"/>
      <c r="M711" s="943"/>
      <c r="N711" s="959"/>
      <c r="V711" s="304" t="b">
        <f>W709</f>
        <v>0</v>
      </c>
      <c r="W711" s="289" t="b">
        <f>OR(W707,AND(I711&lt;&gt;"",I711=TRUE))</f>
        <v>0</v>
      </c>
    </row>
    <row r="712" spans="1:26" ht="5.0999999999999996" customHeight="1" x14ac:dyDescent="0.2">
      <c r="C712" s="354"/>
      <c r="D712" s="355"/>
      <c r="E712" s="576"/>
      <c r="F712" s="576"/>
      <c r="G712" s="576"/>
      <c r="H712" s="576"/>
      <c r="I712" s="576"/>
      <c r="J712" s="576"/>
      <c r="K712" s="576"/>
      <c r="L712" s="576"/>
      <c r="M712" s="576"/>
      <c r="N712" s="577"/>
      <c r="W712" s="299"/>
    </row>
    <row r="713" spans="1:26" ht="12.75" customHeight="1" x14ac:dyDescent="0.2">
      <c r="C713" s="354"/>
      <c r="D713" s="367"/>
      <c r="E713" s="367"/>
      <c r="F713" s="1073" t="str">
        <f>Translations!$B$264</f>
        <v>Detalii suplimentare privind orice abatere de la ierarhie</v>
      </c>
      <c r="G713" s="1073"/>
      <c r="H713" s="1073"/>
      <c r="I713" s="1073"/>
      <c r="J713" s="1073"/>
      <c r="K713" s="1073"/>
      <c r="L713" s="1073"/>
      <c r="M713" s="1073"/>
      <c r="N713" s="1074"/>
      <c r="W713" s="303"/>
    </row>
    <row r="714" spans="1:26" ht="25.5" customHeight="1" thickBot="1" x14ac:dyDescent="0.25">
      <c r="C714" s="354"/>
      <c r="D714" s="367"/>
      <c r="E714" s="367"/>
      <c r="F714" s="932"/>
      <c r="G714" s="933"/>
      <c r="H714" s="933"/>
      <c r="I714" s="933"/>
      <c r="J714" s="933"/>
      <c r="K714" s="933"/>
      <c r="L714" s="933"/>
      <c r="M714" s="933"/>
      <c r="N714" s="934"/>
      <c r="W714" s="305" t="b">
        <f>W711</f>
        <v>0</v>
      </c>
    </row>
    <row r="715" spans="1:26" s="21" customFormat="1" ht="12.75" x14ac:dyDescent="0.2">
      <c r="A715" s="19"/>
      <c r="B715" s="38"/>
      <c r="C715" s="373"/>
      <c r="D715" s="374"/>
      <c r="E715" s="374"/>
      <c r="F715" s="374"/>
      <c r="G715" s="374"/>
      <c r="H715" s="374"/>
      <c r="I715" s="374"/>
      <c r="J715" s="374"/>
      <c r="K715" s="374"/>
      <c r="L715" s="374"/>
      <c r="M715" s="374"/>
      <c r="N715" s="375"/>
      <c r="O715" s="38"/>
      <c r="P715" s="140" t="str">
        <f>IF(OR(P513=1,AND(I513&lt;&gt;"",COUNTIF(P$2153:$P2339,"PRINT")=0)),"PRINT","")</f>
        <v>PRINT</v>
      </c>
      <c r="Q715" s="24" t="s">
        <v>587</v>
      </c>
      <c r="R715" s="25"/>
      <c r="S715" s="25"/>
      <c r="T715" s="24"/>
      <c r="U715" s="24"/>
      <c r="V715" s="24"/>
      <c r="W715" s="24"/>
    </row>
    <row r="716" spans="1:26" s="21" customFormat="1" ht="15" thickBot="1" x14ac:dyDescent="0.25">
      <c r="A716" s="19"/>
      <c r="B716" s="38"/>
      <c r="C716" s="38"/>
      <c r="D716" s="38"/>
      <c r="E716" s="38"/>
      <c r="F716" s="38"/>
      <c r="G716" s="38"/>
      <c r="H716" s="38"/>
      <c r="I716" s="38"/>
      <c r="J716" s="38"/>
      <c r="K716" s="38"/>
      <c r="L716" s="38"/>
      <c r="M716" s="38"/>
      <c r="N716" s="38"/>
      <c r="O716" s="38"/>
      <c r="P716" s="24"/>
      <c r="Q716" s="24"/>
      <c r="R716" s="25"/>
      <c r="S716" s="25"/>
      <c r="T716" s="24"/>
      <c r="U716" s="24"/>
      <c r="V716" s="24"/>
      <c r="W716" s="24"/>
      <c r="X716" s="273"/>
      <c r="Y716" s="273"/>
      <c r="Z716" s="273"/>
    </row>
    <row r="717" spans="1:26" s="21" customFormat="1" ht="12.75" customHeight="1" thickBot="1" x14ac:dyDescent="0.3">
      <c r="A717" s="19"/>
      <c r="B717" s="38"/>
      <c r="C717" s="315"/>
      <c r="D717" s="315"/>
      <c r="E717" s="315"/>
      <c r="F717" s="315"/>
      <c r="G717" s="315"/>
      <c r="H717" s="315"/>
      <c r="I717" s="315"/>
      <c r="J717" s="315"/>
      <c r="K717" s="315"/>
      <c r="L717" s="315"/>
      <c r="M717" s="315"/>
      <c r="N717" s="315"/>
      <c r="O717" s="38"/>
      <c r="P717" s="24"/>
      <c r="Q717" s="24"/>
      <c r="R717" s="25"/>
      <c r="S717" s="25"/>
      <c r="T717" s="24"/>
      <c r="U717" s="24"/>
      <c r="V717" s="24"/>
      <c r="W717" s="24"/>
      <c r="X717" s="273"/>
      <c r="Y717" s="273"/>
      <c r="Z717" s="273"/>
    </row>
    <row r="718" spans="1:26" s="270" customFormat="1" ht="15" customHeight="1" thickBot="1" x14ac:dyDescent="0.25">
      <c r="A718" s="269"/>
      <c r="B718" s="187"/>
      <c r="C718" s="268">
        <f>C513+1</f>
        <v>4</v>
      </c>
      <c r="D718" s="1015" t="str">
        <f>Translations!$B$295</f>
        <v>Subinstalație cu referință pentru produse:</v>
      </c>
      <c r="E718" s="1016"/>
      <c r="F718" s="1016"/>
      <c r="G718" s="1016"/>
      <c r="H718" s="1016"/>
      <c r="I718" s="1017" t="str">
        <f>IF(INDEX(CNTR_SubInstListIsProdBM,$C718),INDEX(CNTR_SubInstListNames,$C718),"")</f>
        <v/>
      </c>
      <c r="J718" s="1018"/>
      <c r="K718" s="1018"/>
      <c r="L718" s="1018"/>
      <c r="M718" s="1018"/>
      <c r="N718" s="1019"/>
      <c r="O718" s="38"/>
      <c r="P718" s="417">
        <v>1</v>
      </c>
      <c r="Q718" s="274"/>
      <c r="R718" s="293"/>
      <c r="S718" s="293"/>
      <c r="T718" s="293"/>
      <c r="U718" s="269"/>
      <c r="V718" s="397" t="s">
        <v>891</v>
      </c>
      <c r="W718" s="398" t="b">
        <f>AND(CNTR_ExistSubInstEntries,I718="")</f>
        <v>0</v>
      </c>
    </row>
    <row r="719" spans="1:26" ht="12.75" customHeight="1" thickBot="1" x14ac:dyDescent="0.25">
      <c r="C719" s="265"/>
      <c r="D719" s="266"/>
      <c r="E719" s="1028" t="str">
        <f>Translations!$B$296</f>
        <v>Denumirea subinstalației cu referință pentru produse este afișată automat pe baza datelor introduse în foaia „C_InstallationDescription”.</v>
      </c>
      <c r="F719" s="1029"/>
      <c r="G719" s="1029"/>
      <c r="H719" s="1029"/>
      <c r="I719" s="1029"/>
      <c r="J719" s="1029"/>
      <c r="K719" s="1029"/>
      <c r="L719" s="1029"/>
      <c r="M719" s="1029"/>
      <c r="N719" s="1030"/>
    </row>
    <row r="720" spans="1:26" ht="5.0999999999999996" customHeight="1" x14ac:dyDescent="0.2">
      <c r="C720" s="250"/>
      <c r="N720" s="251"/>
    </row>
    <row r="721" spans="1:23" ht="12.75" customHeight="1" x14ac:dyDescent="0.2">
      <c r="C721" s="250"/>
      <c r="D721" s="22" t="s">
        <v>112</v>
      </c>
      <c r="E721" s="917" t="str">
        <f>Translations!$B$297</f>
        <v>Limitele sistemului subinstalației</v>
      </c>
      <c r="F721" s="917"/>
      <c r="G721" s="917"/>
      <c r="H721" s="917"/>
      <c r="I721" s="917"/>
      <c r="J721" s="917"/>
      <c r="K721" s="917"/>
      <c r="L721" s="917"/>
      <c r="M721" s="917"/>
      <c r="N721" s="1031"/>
    </row>
    <row r="722" spans="1:23" ht="5.0999999999999996" customHeight="1" x14ac:dyDescent="0.2">
      <c r="C722" s="250"/>
      <c r="N722" s="251"/>
    </row>
    <row r="723" spans="1:23" ht="12.75" customHeight="1" x14ac:dyDescent="0.2">
      <c r="C723" s="250"/>
      <c r="D723" s="564" t="s">
        <v>118</v>
      </c>
      <c r="E723" s="963" t="str">
        <f>Translations!$B$249</f>
        <v>Informații privind metodologia aplicată</v>
      </c>
      <c r="F723" s="963"/>
      <c r="G723" s="963"/>
      <c r="H723" s="963"/>
      <c r="I723" s="963"/>
      <c r="J723" s="963"/>
      <c r="K723" s="963"/>
      <c r="L723" s="963"/>
      <c r="M723" s="963"/>
      <c r="N723" s="1003"/>
    </row>
    <row r="724" spans="1:23" s="345" customFormat="1" ht="5.0999999999999996" customHeight="1" x14ac:dyDescent="0.25">
      <c r="A724" s="344"/>
      <c r="B724" s="341"/>
      <c r="C724" s="342"/>
      <c r="D724" s="343"/>
      <c r="E724" s="961"/>
      <c r="F724" s="961"/>
      <c r="G724" s="961"/>
      <c r="H724" s="961"/>
      <c r="I724" s="961"/>
      <c r="J724" s="961"/>
      <c r="K724" s="961"/>
      <c r="L724" s="961"/>
      <c r="M724" s="961"/>
      <c r="N724" s="1032"/>
      <c r="O724" s="38"/>
      <c r="P724" s="344"/>
      <c r="Q724" s="344"/>
      <c r="R724" s="344"/>
      <c r="S724" s="344"/>
      <c r="T724" s="344"/>
      <c r="U724" s="344"/>
      <c r="V724" s="344"/>
      <c r="W724" s="344"/>
    </row>
    <row r="725" spans="1:23" ht="50.1" customHeight="1" x14ac:dyDescent="0.2">
      <c r="C725" s="250"/>
      <c r="D725" s="564"/>
      <c r="E725" s="1033"/>
      <c r="F725" s="1034"/>
      <c r="G725" s="1034"/>
      <c r="H725" s="1034"/>
      <c r="I725" s="1034"/>
      <c r="J725" s="1034"/>
      <c r="K725" s="1034"/>
      <c r="L725" s="1034"/>
      <c r="M725" s="1034"/>
      <c r="N725" s="1035"/>
    </row>
    <row r="726" spans="1:23" ht="5.0999999999999996" customHeight="1" x14ac:dyDescent="0.2">
      <c r="C726" s="250"/>
      <c r="D726" s="564"/>
      <c r="N726" s="251"/>
    </row>
    <row r="727" spans="1:23" ht="12.75" customHeight="1" x14ac:dyDescent="0.2">
      <c r="C727" s="250"/>
      <c r="D727" s="564" t="s">
        <v>119</v>
      </c>
      <c r="E727" s="1036" t="str">
        <f>Translations!$B$210</f>
        <v>Trimitere la fișierele externe, dacă este cazul</v>
      </c>
      <c r="F727" s="1036"/>
      <c r="G727" s="1036"/>
      <c r="H727" s="1036"/>
      <c r="I727" s="1036"/>
      <c r="J727" s="1037"/>
      <c r="K727" s="904"/>
      <c r="L727" s="904"/>
      <c r="M727" s="904"/>
      <c r="N727" s="904"/>
    </row>
    <row r="728" spans="1:23" ht="5.0999999999999996" customHeight="1" x14ac:dyDescent="0.2">
      <c r="C728" s="250"/>
      <c r="D728" s="564"/>
      <c r="N728" s="251"/>
    </row>
    <row r="729" spans="1:23" ht="12.75" customHeight="1" x14ac:dyDescent="0.2">
      <c r="C729" s="250"/>
      <c r="D729" s="27" t="s">
        <v>120</v>
      </c>
      <c r="E729" s="1036" t="str">
        <f>Translations!$B$305</f>
        <v>Trimitere la o diagramă detaliată separată a fluxurilor, dacă este cazul</v>
      </c>
      <c r="F729" s="1036"/>
      <c r="G729" s="1036"/>
      <c r="H729" s="1036"/>
      <c r="I729" s="1036"/>
      <c r="J729" s="1037"/>
      <c r="K729" s="904"/>
      <c r="L729" s="904"/>
      <c r="M729" s="904"/>
      <c r="N729" s="904"/>
    </row>
    <row r="730" spans="1:23" ht="5.0999999999999996" customHeight="1" x14ac:dyDescent="0.2">
      <c r="C730" s="257"/>
      <c r="D730" s="258"/>
      <c r="E730" s="259"/>
      <c r="F730" s="259"/>
      <c r="G730" s="259"/>
      <c r="H730" s="259"/>
      <c r="I730" s="259"/>
      <c r="J730" s="259"/>
      <c r="K730" s="259"/>
      <c r="L730" s="259"/>
      <c r="M730" s="259"/>
      <c r="N730" s="260"/>
    </row>
    <row r="731" spans="1:23" ht="5.0999999999999996" customHeight="1" x14ac:dyDescent="0.2">
      <c r="C731" s="250"/>
      <c r="D731" s="564"/>
      <c r="N731" s="251"/>
    </row>
    <row r="732" spans="1:23" ht="12.75" customHeight="1" x14ac:dyDescent="0.2">
      <c r="C732" s="250"/>
      <c r="D732" s="22" t="s">
        <v>113</v>
      </c>
      <c r="E732" s="917" t="str">
        <f>Translations!$B$307</f>
        <v>Metoda de determinare a nivelurilor producției (activității) anuale</v>
      </c>
      <c r="F732" s="917"/>
      <c r="G732" s="917"/>
      <c r="H732" s="917"/>
      <c r="I732" s="917"/>
      <c r="J732" s="917"/>
      <c r="K732" s="917"/>
      <c r="L732" s="917"/>
      <c r="M732" s="917"/>
      <c r="N732" s="1031"/>
    </row>
    <row r="733" spans="1:23" ht="5.0999999999999996" customHeight="1" x14ac:dyDescent="0.2">
      <c r="C733" s="250"/>
      <c r="D733" s="22"/>
      <c r="E733" s="564"/>
      <c r="F733" s="564"/>
      <c r="G733" s="564"/>
      <c r="H733" s="564"/>
      <c r="I733" s="564"/>
      <c r="J733" s="564"/>
      <c r="K733" s="564"/>
      <c r="L733" s="564"/>
      <c r="M733" s="564"/>
      <c r="N733" s="565"/>
    </row>
    <row r="734" spans="1:23" ht="12.75" customHeight="1" x14ac:dyDescent="0.2">
      <c r="C734" s="250"/>
      <c r="D734" s="564" t="s">
        <v>118</v>
      </c>
      <c r="E734" s="963" t="str">
        <f>Translations!$B$249</f>
        <v>Informații privind metodologia aplicată</v>
      </c>
      <c r="F734" s="963"/>
      <c r="G734" s="963"/>
      <c r="H734" s="963"/>
      <c r="I734" s="963"/>
      <c r="J734" s="963"/>
      <c r="K734" s="963"/>
      <c r="L734" s="963"/>
      <c r="M734" s="963"/>
      <c r="N734" s="1003"/>
    </row>
    <row r="735" spans="1:23" s="295" customFormat="1" ht="25.5" customHeight="1" x14ac:dyDescent="0.25">
      <c r="A735" s="293"/>
      <c r="B735" s="136"/>
      <c r="C735" s="250"/>
      <c r="D735" s="137"/>
      <c r="E735" s="138"/>
      <c r="F735" s="138"/>
      <c r="G735" s="138"/>
      <c r="H735" s="138"/>
      <c r="I735" s="967" t="str">
        <f>Translations!$B$254</f>
        <v>Sursa de date</v>
      </c>
      <c r="J735" s="967"/>
      <c r="K735" s="967" t="str">
        <f>Translations!$B$255</f>
        <v>Altă sursă de date (dacă este cazul)</v>
      </c>
      <c r="L735" s="967"/>
      <c r="M735" s="967" t="str">
        <f>Translations!$B$255</f>
        <v>Altă sursă de date (dacă este cazul)</v>
      </c>
      <c r="N735" s="967"/>
      <c r="O735" s="38"/>
      <c r="P735" s="293"/>
      <c r="Q735" s="293"/>
      <c r="R735" s="293"/>
      <c r="S735" s="293"/>
      <c r="T735" s="293"/>
      <c r="U735" s="293"/>
      <c r="V735" s="293"/>
      <c r="W735" s="293"/>
    </row>
    <row r="736" spans="1:23" ht="12.75" customHeight="1" x14ac:dyDescent="0.2">
      <c r="C736" s="250"/>
      <c r="D736" s="27"/>
      <c r="E736" s="135" t="s">
        <v>864</v>
      </c>
      <c r="F736" s="929" t="str">
        <f>Translations!$B$310</f>
        <v>Cantitățile de produse</v>
      </c>
      <c r="G736" s="929"/>
      <c r="H736" s="930"/>
      <c r="I736" s="942"/>
      <c r="J736" s="943"/>
      <c r="K736" s="944"/>
      <c r="L736" s="945"/>
      <c r="M736" s="944"/>
      <c r="N736" s="946"/>
    </row>
    <row r="737" spans="1:23" ht="5.0999999999999996" customHeight="1" x14ac:dyDescent="0.2">
      <c r="C737" s="250"/>
      <c r="D737" s="27"/>
      <c r="E737" s="135"/>
      <c r="F737" s="568"/>
      <c r="G737" s="568"/>
      <c r="H737" s="568"/>
      <c r="I737" s="568"/>
      <c r="J737" s="568"/>
      <c r="K737" s="568"/>
      <c r="L737" s="568"/>
      <c r="M737" s="568"/>
      <c r="N737" s="569"/>
    </row>
    <row r="738" spans="1:23" ht="12.75" customHeight="1" x14ac:dyDescent="0.2">
      <c r="C738" s="250"/>
      <c r="D738" s="564"/>
      <c r="E738" s="135" t="s">
        <v>865</v>
      </c>
      <c r="F738" s="929" t="str">
        <f>Translations!$B$311</f>
        <v>Cantităţile anuale de produse</v>
      </c>
      <c r="G738" s="929"/>
      <c r="H738" s="930"/>
      <c r="I738" s="1039"/>
      <c r="J738" s="1039"/>
      <c r="K738" s="1039"/>
      <c r="L738" s="1039"/>
      <c r="M738" s="1039"/>
      <c r="N738" s="1039"/>
    </row>
    <row r="739" spans="1:23" ht="5.0999999999999996" customHeight="1" x14ac:dyDescent="0.2">
      <c r="C739" s="250"/>
      <c r="D739" s="564"/>
      <c r="N739" s="251"/>
    </row>
    <row r="740" spans="1:23" s="21" customFormat="1" ht="12.75" customHeight="1" x14ac:dyDescent="0.25">
      <c r="A740" s="19"/>
      <c r="B740" s="219"/>
      <c r="C740" s="253"/>
      <c r="D740" s="254"/>
      <c r="E740" s="135" t="s">
        <v>866</v>
      </c>
      <c r="F740" s="929" t="str">
        <f>Translations!$B$312</f>
        <v>Cerințe speciale de raportare:</v>
      </c>
      <c r="G740" s="929"/>
      <c r="H740" s="930"/>
      <c r="I740" s="979" t="str">
        <f>IF(I718="","",HYPERLINK(INDEX(EUconst_BMlistSpecialJumpTable,MATCH(I718,EUconst_BMlistNames,0)),INDEX(EUconst_BMlistSpecialReporting,MATCH(I718,EUconst_BMlistNames,0))))</f>
        <v/>
      </c>
      <c r="J740" s="980"/>
      <c r="K740" s="980"/>
      <c r="L740" s="980"/>
      <c r="M740" s="980"/>
      <c r="N740" s="981"/>
      <c r="O740" s="38"/>
      <c r="P740" s="220" t="s">
        <v>695</v>
      </c>
      <c r="Q740" s="221" t="str">
        <f>IF(I718="","",IF(AND(INDEX(EUconst_BMlistSpecialJumpTable,MATCH(I718,EUconst_BMlistNames,0))&lt;&gt;"",INDEX(EUconst_BMlistMainNumberOfBM,MATCH(I718,EUconst_BMlistNames,0))&lt;&gt;47),TRUE,FALSE))</f>
        <v/>
      </c>
      <c r="R740" s="25"/>
      <c r="S740" s="25"/>
      <c r="T740" s="24"/>
      <c r="U740" s="24"/>
      <c r="V740" s="24"/>
      <c r="W740" s="24"/>
    </row>
    <row r="741" spans="1:23" s="21" customFormat="1" ht="5.0999999999999996" customHeight="1" x14ac:dyDescent="0.25">
      <c r="A741" s="19"/>
      <c r="B741" s="219"/>
      <c r="C741" s="253"/>
      <c r="D741" s="255"/>
      <c r="F741" s="971"/>
      <c r="G741" s="971"/>
      <c r="H741" s="971"/>
      <c r="I741" s="971"/>
      <c r="J741" s="971"/>
      <c r="K741" s="971"/>
      <c r="L741" s="971"/>
      <c r="M741" s="971"/>
      <c r="N741" s="1038"/>
      <c r="O741" s="38"/>
      <c r="P741" s="25"/>
      <c r="Q741" s="24"/>
      <c r="R741" s="25"/>
      <c r="S741" s="25"/>
      <c r="T741" s="24"/>
      <c r="U741" s="24"/>
      <c r="V741" s="24"/>
      <c r="W741" s="24"/>
    </row>
    <row r="742" spans="1:23" ht="12.75" customHeight="1" x14ac:dyDescent="0.2">
      <c r="C742" s="250"/>
      <c r="D742" s="564"/>
      <c r="E742" s="135" t="s">
        <v>867</v>
      </c>
      <c r="F742" s="931" t="str">
        <f>Translations!$B$257</f>
        <v>Descrierea metodologiei aplicate</v>
      </c>
      <c r="G742" s="931"/>
      <c r="H742" s="931"/>
      <c r="I742" s="931"/>
      <c r="J742" s="931"/>
      <c r="K742" s="931"/>
      <c r="L742" s="931"/>
      <c r="M742" s="931"/>
      <c r="N742" s="1022"/>
    </row>
    <row r="743" spans="1:23" ht="12.75" customHeight="1" x14ac:dyDescent="0.2">
      <c r="C743" s="250"/>
      <c r="D743" s="564"/>
      <c r="E743" s="135"/>
      <c r="F743" s="990" t="str">
        <f>IF(I718&lt;&gt;"",HYPERLINK("#" &amp; Q743,EUConst_MsgDescription),"")</f>
        <v/>
      </c>
      <c r="G743" s="969"/>
      <c r="H743" s="969"/>
      <c r="I743" s="969"/>
      <c r="J743" s="969"/>
      <c r="K743" s="969"/>
      <c r="L743" s="969"/>
      <c r="M743" s="969"/>
      <c r="N743" s="970"/>
      <c r="P743" s="24" t="s">
        <v>441</v>
      </c>
      <c r="Q743" s="414" t="str">
        <f>"#"&amp;ADDRESS(ROW($C$11),COLUMN($C$11))</f>
        <v>#$C$11</v>
      </c>
    </row>
    <row r="744" spans="1:23" ht="5.0999999999999996" customHeight="1" x14ac:dyDescent="0.2">
      <c r="C744" s="250"/>
      <c r="D744" s="564"/>
      <c r="E744" s="26"/>
      <c r="F744" s="971"/>
      <c r="G744" s="971"/>
      <c r="H744" s="971"/>
      <c r="I744" s="971"/>
      <c r="J744" s="971"/>
      <c r="K744" s="971"/>
      <c r="L744" s="971"/>
      <c r="M744" s="971"/>
      <c r="N744" s="1038"/>
      <c r="P744" s="280"/>
    </row>
    <row r="745" spans="1:23" ht="50.1" customHeight="1" x14ac:dyDescent="0.2">
      <c r="C745" s="250"/>
      <c r="D745" s="26"/>
      <c r="E745" s="296"/>
      <c r="F745" s="972"/>
      <c r="G745" s="973"/>
      <c r="H745" s="973"/>
      <c r="I745" s="973"/>
      <c r="J745" s="973"/>
      <c r="K745" s="973"/>
      <c r="L745" s="973"/>
      <c r="M745" s="973"/>
      <c r="N745" s="974"/>
    </row>
    <row r="746" spans="1:23" ht="5.0999999999999996" customHeight="1" thickBot="1" x14ac:dyDescent="0.25">
      <c r="C746" s="250"/>
      <c r="N746" s="251"/>
    </row>
    <row r="747" spans="1:23" ht="12.75" customHeight="1" x14ac:dyDescent="0.2">
      <c r="C747" s="250"/>
      <c r="D747" s="564"/>
      <c r="E747" s="135"/>
      <c r="F747" s="975" t="str">
        <f>Translations!$B$210</f>
        <v>Trimitere la fișierele externe, dacă este cazul</v>
      </c>
      <c r="G747" s="975"/>
      <c r="H747" s="975"/>
      <c r="I747" s="975"/>
      <c r="J747" s="975"/>
      <c r="K747" s="904"/>
      <c r="L747" s="904"/>
      <c r="M747" s="904"/>
      <c r="N747" s="904"/>
      <c r="W747" s="297" t="s">
        <v>417</v>
      </c>
    </row>
    <row r="748" spans="1:23" ht="5.0999999999999996" customHeight="1" x14ac:dyDescent="0.2">
      <c r="C748" s="250"/>
      <c r="D748" s="564"/>
      <c r="N748" s="251"/>
      <c r="W748" s="283"/>
    </row>
    <row r="749" spans="1:23" ht="12.75" customHeight="1" x14ac:dyDescent="0.2">
      <c r="C749" s="250"/>
      <c r="D749" s="564" t="s">
        <v>119</v>
      </c>
      <c r="E749" s="957" t="str">
        <f>Translations!$B$258</f>
        <v>A fost respectată ordinea ierarhică?</v>
      </c>
      <c r="F749" s="957"/>
      <c r="G749" s="957"/>
      <c r="H749" s="958"/>
      <c r="I749" s="291"/>
      <c r="J749" s="298" t="str">
        <f>Translations!$B$259</f>
        <v xml:space="preserve"> Dacă nu, de ce?</v>
      </c>
      <c r="K749" s="942"/>
      <c r="L749" s="943"/>
      <c r="M749" s="943"/>
      <c r="N749" s="959"/>
      <c r="W749" s="289" t="b">
        <f>AND(I749&lt;&gt;"",I749=TRUE)</f>
        <v>0</v>
      </c>
    </row>
    <row r="750" spans="1:23" ht="5.0999999999999996" customHeight="1" x14ac:dyDescent="0.2">
      <c r="C750" s="250"/>
      <c r="E750" s="570"/>
      <c r="F750" s="570"/>
      <c r="G750" s="570"/>
      <c r="H750" s="570"/>
      <c r="I750" s="570"/>
      <c r="J750" s="570"/>
      <c r="K750" s="570"/>
      <c r="L750" s="570"/>
      <c r="M750" s="570"/>
      <c r="N750" s="578"/>
      <c r="W750" s="283"/>
    </row>
    <row r="751" spans="1:23" ht="12.75" customHeight="1" x14ac:dyDescent="0.2">
      <c r="C751" s="250"/>
      <c r="D751" s="564"/>
      <c r="E751" s="564"/>
      <c r="F751" s="931" t="str">
        <f>Translations!$B$264</f>
        <v>Detalii suplimentare privind orice abatere de la ierarhie</v>
      </c>
      <c r="G751" s="931"/>
      <c r="H751" s="931"/>
      <c r="I751" s="931"/>
      <c r="J751" s="931"/>
      <c r="K751" s="931"/>
      <c r="L751" s="931"/>
      <c r="M751" s="931"/>
      <c r="N751" s="1022"/>
      <c r="W751" s="283"/>
    </row>
    <row r="752" spans="1:23" ht="25.5" customHeight="1" thickBot="1" x14ac:dyDescent="0.25">
      <c r="C752" s="250"/>
      <c r="E752" s="564"/>
      <c r="F752" s="1023"/>
      <c r="G752" s="1024"/>
      <c r="H752" s="1024"/>
      <c r="I752" s="1024"/>
      <c r="J752" s="1024"/>
      <c r="K752" s="1024"/>
      <c r="L752" s="1024"/>
      <c r="M752" s="1024"/>
      <c r="N752" s="1025"/>
      <c r="W752" s="300" t="b">
        <f>W749</f>
        <v>0</v>
      </c>
    </row>
    <row r="753" spans="1:23" ht="5.0999999999999996" customHeight="1" x14ac:dyDescent="0.2">
      <c r="C753" s="250"/>
      <c r="D753" s="564"/>
      <c r="N753" s="251"/>
    </row>
    <row r="754" spans="1:23" ht="12.75" customHeight="1" x14ac:dyDescent="0.2">
      <c r="C754" s="250"/>
      <c r="D754" s="27" t="s">
        <v>120</v>
      </c>
      <c r="E754" s="1026" t="str">
        <f>Translations!$B$828</f>
        <v>Descrierea metodologiei de trasare a produselor și mărfurilor fabricate</v>
      </c>
      <c r="F754" s="1026"/>
      <c r="G754" s="1026"/>
      <c r="H754" s="1026"/>
      <c r="I754" s="1026"/>
      <c r="J754" s="1026"/>
      <c r="K754" s="1026"/>
      <c r="L754" s="1026"/>
      <c r="M754" s="1026"/>
      <c r="N754" s="1027"/>
    </row>
    <row r="755" spans="1:23" ht="5.0999999999999996" customHeight="1" x14ac:dyDescent="0.2">
      <c r="C755" s="250"/>
      <c r="E755" s="900"/>
      <c r="F755" s="901"/>
      <c r="G755" s="901"/>
      <c r="H755" s="901"/>
      <c r="I755" s="901"/>
      <c r="J755" s="901"/>
      <c r="K755" s="901"/>
      <c r="L755" s="901"/>
      <c r="M755" s="901"/>
      <c r="N755" s="1020"/>
    </row>
    <row r="756" spans="1:23" ht="50.1" customHeight="1" x14ac:dyDescent="0.2">
      <c r="C756" s="250"/>
      <c r="D756" s="564"/>
      <c r="E756" s="296"/>
      <c r="F756" s="942"/>
      <c r="G756" s="943"/>
      <c r="H756" s="943"/>
      <c r="I756" s="943"/>
      <c r="J756" s="943"/>
      <c r="K756" s="943"/>
      <c r="L756" s="943"/>
      <c r="M756" s="943"/>
      <c r="N756" s="959"/>
    </row>
    <row r="757" spans="1:23" ht="5.0999999999999996" customHeight="1" x14ac:dyDescent="0.2">
      <c r="C757" s="250"/>
      <c r="N757" s="251"/>
    </row>
    <row r="758" spans="1:23" ht="5.0999999999999996" customHeight="1" x14ac:dyDescent="0.2">
      <c r="C758" s="261"/>
      <c r="D758" s="264"/>
      <c r="E758" s="262"/>
      <c r="F758" s="262"/>
      <c r="G758" s="262"/>
      <c r="H758" s="262"/>
      <c r="I758" s="262"/>
      <c r="J758" s="262"/>
      <c r="K758" s="262"/>
      <c r="L758" s="262"/>
      <c r="M758" s="262"/>
      <c r="N758" s="263"/>
    </row>
    <row r="759" spans="1:23" s="21" customFormat="1" ht="14.25" customHeight="1" x14ac:dyDescent="0.2">
      <c r="A759" s="19"/>
      <c r="B759" s="38"/>
      <c r="C759" s="250"/>
      <c r="D759" s="22" t="s">
        <v>114</v>
      </c>
      <c r="E759" s="960" t="str">
        <f>Translations!$B$322</f>
        <v>Consumul de energie electrică relevant</v>
      </c>
      <c r="F759" s="960"/>
      <c r="G759" s="960"/>
      <c r="H759" s="960"/>
      <c r="I759" s="960"/>
      <c r="J759" s="960"/>
      <c r="K759" s="960"/>
      <c r="L759" s="960"/>
      <c r="M759" s="960"/>
      <c r="N759" s="1044"/>
      <c r="O759" s="38"/>
      <c r="P759" s="24" t="s">
        <v>441</v>
      </c>
      <c r="Q759" s="414" t="str">
        <f>"#"&amp;ADDRESS(ROW(D844),COLUMN(D844))</f>
        <v>#$D$844</v>
      </c>
      <c r="R759" s="25"/>
      <c r="S759" s="25"/>
      <c r="T759" s="19"/>
      <c r="U759" s="19"/>
      <c r="V759" s="274"/>
      <c r="W759" s="274"/>
    </row>
    <row r="760" spans="1:23" ht="12.75" customHeight="1" thickBot="1" x14ac:dyDescent="0.25">
      <c r="C760" s="250"/>
      <c r="D760" s="564" t="s">
        <v>118</v>
      </c>
      <c r="E760" s="963" t="str">
        <f>Translations!$B$249</f>
        <v>Informații privind metodologia aplicată</v>
      </c>
      <c r="F760" s="963"/>
      <c r="G760" s="963"/>
      <c r="H760" s="963"/>
      <c r="I760" s="963"/>
      <c r="J760" s="963"/>
      <c r="K760" s="963"/>
      <c r="L760" s="963"/>
      <c r="M760" s="963"/>
      <c r="N760" s="1003"/>
      <c r="P760" s="280"/>
      <c r="T760" s="19"/>
    </row>
    <row r="761" spans="1:23" ht="25.5" customHeight="1" thickBot="1" x14ac:dyDescent="0.25">
      <c r="B761" s="273"/>
      <c r="C761" s="250"/>
      <c r="E761" s="564"/>
      <c r="I761" s="967" t="str">
        <f>Translations!$B$254</f>
        <v>Sursa de date</v>
      </c>
      <c r="J761" s="967"/>
      <c r="K761" s="967" t="str">
        <f>Translations!$B$255</f>
        <v>Altă sursă de date (dacă este cazul)</v>
      </c>
      <c r="L761" s="967"/>
      <c r="M761" s="967" t="str">
        <f>Translations!$B$255</f>
        <v>Altă sursă de date (dacă este cazul)</v>
      </c>
      <c r="N761" s="967"/>
      <c r="S761" s="297" t="s">
        <v>1911</v>
      </c>
      <c r="U761" s="280"/>
      <c r="V761" s="280"/>
      <c r="W761" s="297" t="s">
        <v>417</v>
      </c>
    </row>
    <row r="762" spans="1:23" ht="12.75" customHeight="1" x14ac:dyDescent="0.2">
      <c r="B762" s="273"/>
      <c r="C762" s="250"/>
      <c r="E762" s="564" t="s">
        <v>864</v>
      </c>
      <c r="F762" s="929" t="str">
        <f>Translations!$B$322</f>
        <v>Consumul de energie electrică relevant</v>
      </c>
      <c r="G762" s="929"/>
      <c r="H762" s="930"/>
      <c r="I762" s="1039"/>
      <c r="J762" s="1039"/>
      <c r="K762" s="966"/>
      <c r="L762" s="966"/>
      <c r="M762" s="966"/>
      <c r="N762" s="966"/>
      <c r="S762" s="282" t="b">
        <f>IF(I718&lt;&gt;"",IF(INDEX(EUconst_BMlistElExchangability,MATCH(I718,EUconst_BMlistNames,0))=TRUE,FALSE,TRUE),FALSE)</f>
        <v>0</v>
      </c>
      <c r="U762" s="280"/>
      <c r="V762" s="280"/>
      <c r="W762" s="540"/>
    </row>
    <row r="763" spans="1:23" ht="5.0999999999999996" customHeight="1" x14ac:dyDescent="0.2">
      <c r="B763" s="273"/>
      <c r="C763" s="250"/>
      <c r="D763" s="564"/>
      <c r="N763" s="251"/>
      <c r="S763" s="283"/>
      <c r="W763" s="283"/>
    </row>
    <row r="764" spans="1:23" ht="12.75" customHeight="1" x14ac:dyDescent="0.2">
      <c r="B764" s="273"/>
      <c r="C764" s="250"/>
      <c r="D764" s="564"/>
      <c r="E764" s="135" t="s">
        <v>865</v>
      </c>
      <c r="F764" s="931" t="str">
        <f>Translations!$B$257</f>
        <v>Descrierea metodologiei aplicate</v>
      </c>
      <c r="G764" s="931"/>
      <c r="H764" s="931"/>
      <c r="I764" s="931"/>
      <c r="J764" s="931"/>
      <c r="K764" s="931"/>
      <c r="L764" s="931"/>
      <c r="M764" s="931"/>
      <c r="N764" s="1022"/>
      <c r="S764" s="283"/>
      <c r="W764" s="283"/>
    </row>
    <row r="765" spans="1:23" ht="5.0999999999999996" customHeight="1" x14ac:dyDescent="0.2">
      <c r="B765" s="273"/>
      <c r="C765" s="250"/>
      <c r="E765" s="252"/>
      <c r="F765" s="566"/>
      <c r="G765" s="567"/>
      <c r="H765" s="567"/>
      <c r="I765" s="567"/>
      <c r="J765" s="567"/>
      <c r="K765" s="567"/>
      <c r="L765" s="567"/>
      <c r="M765" s="567"/>
      <c r="N765" s="573"/>
      <c r="S765" s="283"/>
      <c r="W765" s="283"/>
    </row>
    <row r="766" spans="1:23" ht="12.75" customHeight="1" x14ac:dyDescent="0.2">
      <c r="B766" s="273"/>
      <c r="C766" s="250"/>
      <c r="D766" s="564"/>
      <c r="E766" s="135"/>
      <c r="F766" s="990" t="str">
        <f>IF(AND(I718&lt;&gt;"",J759=""),HYPERLINK("#" &amp; Q766,EUConst_MsgDescription),"")</f>
        <v/>
      </c>
      <c r="G766" s="969"/>
      <c r="H766" s="969"/>
      <c r="I766" s="969"/>
      <c r="J766" s="969"/>
      <c r="K766" s="969"/>
      <c r="L766" s="969"/>
      <c r="M766" s="969"/>
      <c r="N766" s="970"/>
      <c r="P766" s="24" t="s">
        <v>441</v>
      </c>
      <c r="Q766" s="414" t="str">
        <f>"#"&amp;ADDRESS(ROW($C$10),COLUMN($C$10))</f>
        <v>#$C$10</v>
      </c>
      <c r="S766" s="283"/>
      <c r="W766" s="283"/>
    </row>
    <row r="767" spans="1:23" ht="5.0999999999999996" customHeight="1" x14ac:dyDescent="0.2">
      <c r="B767" s="273"/>
      <c r="C767" s="250"/>
      <c r="D767" s="564"/>
      <c r="E767" s="26"/>
      <c r="F767" s="1049"/>
      <c r="G767" s="1049"/>
      <c r="H767" s="1049"/>
      <c r="I767" s="1049"/>
      <c r="J767" s="1049"/>
      <c r="K767" s="1049"/>
      <c r="L767" s="1049"/>
      <c r="M767" s="1049"/>
      <c r="N767" s="1050"/>
      <c r="P767" s="280"/>
      <c r="S767" s="283"/>
      <c r="W767" s="283"/>
    </row>
    <row r="768" spans="1:23" ht="50.1" customHeight="1" x14ac:dyDescent="0.2">
      <c r="B768" s="273"/>
      <c r="C768" s="250"/>
      <c r="D768" s="26"/>
      <c r="E768" s="296"/>
      <c r="F768" s="1051"/>
      <c r="G768" s="1052"/>
      <c r="H768" s="1052"/>
      <c r="I768" s="1052"/>
      <c r="J768" s="1052"/>
      <c r="K768" s="1052"/>
      <c r="L768" s="1052"/>
      <c r="M768" s="1052"/>
      <c r="N768" s="1053"/>
      <c r="S768" s="282" t="b">
        <f>S762</f>
        <v>0</v>
      </c>
      <c r="W768" s="282"/>
    </row>
    <row r="769" spans="2:23" ht="5.0999999999999996" customHeight="1" x14ac:dyDescent="0.2">
      <c r="B769" s="273"/>
      <c r="C769" s="250"/>
      <c r="D769" s="564"/>
      <c r="N769" s="251"/>
      <c r="S769" s="283"/>
      <c r="W769" s="283"/>
    </row>
    <row r="770" spans="2:23" ht="12.75" customHeight="1" x14ac:dyDescent="0.2">
      <c r="B770" s="273"/>
      <c r="C770" s="250"/>
      <c r="D770" s="564"/>
      <c r="E770" s="135"/>
      <c r="F770" s="975" t="str">
        <f>Translations!$B$210</f>
        <v>Trimitere la fișierele externe, dacă este cazul</v>
      </c>
      <c r="G770" s="975"/>
      <c r="H770" s="975"/>
      <c r="I770" s="975"/>
      <c r="J770" s="975"/>
      <c r="K770" s="904"/>
      <c r="L770" s="904"/>
      <c r="M770" s="904"/>
      <c r="N770" s="904"/>
      <c r="S770" s="283"/>
      <c r="W770" s="282"/>
    </row>
    <row r="771" spans="2:23" ht="5.0999999999999996" customHeight="1" x14ac:dyDescent="0.2">
      <c r="B771" s="273"/>
      <c r="C771" s="250"/>
      <c r="D771" s="564"/>
      <c r="N771" s="251"/>
      <c r="S771" s="283"/>
      <c r="W771" s="283"/>
    </row>
    <row r="772" spans="2:23" ht="12.75" customHeight="1" x14ac:dyDescent="0.2">
      <c r="B772" s="273"/>
      <c r="C772" s="250"/>
      <c r="D772" s="564" t="s">
        <v>119</v>
      </c>
      <c r="E772" s="957" t="str">
        <f>Translations!$B$258</f>
        <v>A fost respectată ordinea ierarhică?</v>
      </c>
      <c r="F772" s="957"/>
      <c r="G772" s="957"/>
      <c r="H772" s="958"/>
      <c r="I772" s="291"/>
      <c r="J772" s="298" t="str">
        <f>Translations!$B$259</f>
        <v xml:space="preserve"> Dacă nu, de ce?</v>
      </c>
      <c r="K772" s="942"/>
      <c r="L772" s="943"/>
      <c r="M772" s="943"/>
      <c r="N772" s="959"/>
      <c r="S772" s="282" t="b">
        <f>S768</f>
        <v>0</v>
      </c>
      <c r="W772" s="289" t="b">
        <f>OR(W770,AND(I772&lt;&gt;"",I772=TRUE))</f>
        <v>0</v>
      </c>
    </row>
    <row r="773" spans="2:23" ht="12.75" customHeight="1" x14ac:dyDescent="0.2">
      <c r="B773" s="273"/>
      <c r="C773" s="250"/>
      <c r="D773" s="564"/>
      <c r="E773" s="252" t="s">
        <v>263</v>
      </c>
      <c r="F773" s="905" t="str">
        <f>Translations!$B$263</f>
        <v>Costuri nerezonabile: utilizarea unor surse de date mai bune ar conduce la costuri nerezonabile.</v>
      </c>
      <c r="G773" s="953"/>
      <c r="H773" s="953"/>
      <c r="I773" s="953"/>
      <c r="J773" s="953"/>
      <c r="K773" s="953"/>
      <c r="L773" s="953"/>
      <c r="M773" s="953"/>
      <c r="N773" s="989"/>
      <c r="S773" s="283"/>
      <c r="W773" s="283"/>
    </row>
    <row r="774" spans="2:23" ht="5.0999999999999996" customHeight="1" x14ac:dyDescent="0.2">
      <c r="B774" s="273"/>
      <c r="C774" s="250"/>
      <c r="E774" s="570"/>
      <c r="F774" s="570"/>
      <c r="G774" s="570"/>
      <c r="H774" s="570"/>
      <c r="I774" s="570"/>
      <c r="J774" s="570"/>
      <c r="K774" s="570"/>
      <c r="L774" s="570"/>
      <c r="M774" s="570"/>
      <c r="N774" s="578"/>
      <c r="S774" s="283"/>
      <c r="W774" s="283"/>
    </row>
    <row r="775" spans="2:23" ht="12.75" customHeight="1" x14ac:dyDescent="0.2">
      <c r="B775" s="273"/>
      <c r="C775" s="250"/>
      <c r="D775" s="564"/>
      <c r="E775" s="564"/>
      <c r="F775" s="931" t="str">
        <f>Translations!$B$264</f>
        <v>Detalii suplimentare privind orice abatere de la ierarhie</v>
      </c>
      <c r="G775" s="931"/>
      <c r="H775" s="931"/>
      <c r="I775" s="931"/>
      <c r="J775" s="931"/>
      <c r="K775" s="931"/>
      <c r="L775" s="931"/>
      <c r="M775" s="931"/>
      <c r="N775" s="1022"/>
      <c r="S775" s="283"/>
      <c r="W775" s="283"/>
    </row>
    <row r="776" spans="2:23" ht="25.5" customHeight="1" thickBot="1" x14ac:dyDescent="0.25">
      <c r="B776" s="273"/>
      <c r="C776" s="250"/>
      <c r="E776" s="564"/>
      <c r="F776" s="932"/>
      <c r="G776" s="933"/>
      <c r="H776" s="933"/>
      <c r="I776" s="933"/>
      <c r="J776" s="933"/>
      <c r="K776" s="933"/>
      <c r="L776" s="933"/>
      <c r="M776" s="933"/>
      <c r="N776" s="934"/>
      <c r="S776" s="305" t="b">
        <f>S772</f>
        <v>0</v>
      </c>
      <c r="W776" s="300" t="b">
        <f>W772</f>
        <v>0</v>
      </c>
    </row>
    <row r="777" spans="2:23" ht="5.0999999999999996" customHeight="1" x14ac:dyDescent="0.2">
      <c r="B777" s="273"/>
      <c r="C777" s="250"/>
      <c r="N777" s="251"/>
    </row>
    <row r="778" spans="2:23" ht="5.0999999999999996" customHeight="1" x14ac:dyDescent="0.2">
      <c r="B778" s="273"/>
      <c r="C778" s="261"/>
      <c r="D778" s="264"/>
      <c r="E778" s="262"/>
      <c r="F778" s="262"/>
      <c r="G778" s="262"/>
      <c r="H778" s="262"/>
      <c r="I778" s="262"/>
      <c r="J778" s="262"/>
      <c r="K778" s="262"/>
      <c r="L778" s="262"/>
      <c r="M778" s="262"/>
      <c r="N778" s="263"/>
    </row>
    <row r="779" spans="2:23" ht="12.75" customHeight="1" x14ac:dyDescent="0.2">
      <c r="B779" s="273"/>
      <c r="C779" s="385"/>
      <c r="D779" s="386" t="s">
        <v>115</v>
      </c>
      <c r="E779" s="1045" t="str">
        <f>Translations!$B$324</f>
        <v>Sunt fluxurile de energie termică măsurabilă importate din instalații sau entități relevante din afara EU ETS?</v>
      </c>
      <c r="F779" s="1045"/>
      <c r="G779" s="1045"/>
      <c r="H779" s="1045"/>
      <c r="I779" s="1045"/>
      <c r="J779" s="1045"/>
      <c r="K779" s="1045"/>
      <c r="L779" s="1045"/>
      <c r="M779" s="996"/>
      <c r="N779" s="996"/>
      <c r="P779" s="280"/>
      <c r="R779" s="285"/>
    </row>
    <row r="780" spans="2:23" ht="5.0999999999999996" customHeight="1" x14ac:dyDescent="0.2">
      <c r="B780" s="273"/>
      <c r="C780" s="385"/>
      <c r="D780" s="21"/>
      <c r="E780" s="574"/>
      <c r="F780" s="574"/>
      <c r="G780" s="574"/>
      <c r="H780" s="574"/>
      <c r="I780" s="574"/>
      <c r="J780" s="574"/>
      <c r="K780" s="574"/>
      <c r="L780" s="574"/>
      <c r="M780" s="574"/>
      <c r="N780" s="582"/>
      <c r="P780" s="280"/>
      <c r="R780" s="285"/>
    </row>
    <row r="781" spans="2:23" ht="12.75" customHeight="1" x14ac:dyDescent="0.2">
      <c r="B781" s="273"/>
      <c r="C781" s="385"/>
      <c r="D781" s="21"/>
      <c r="E781" s="21"/>
      <c r="F781" s="1047" t="str">
        <f>Translations!$B$257</f>
        <v>Descrierea metodologiei aplicate</v>
      </c>
      <c r="G781" s="1047"/>
      <c r="H781" s="1047"/>
      <c r="I781" s="1047"/>
      <c r="J781" s="1047"/>
      <c r="K781" s="1047"/>
      <c r="L781" s="1047"/>
      <c r="M781" s="1047"/>
      <c r="N781" s="1048"/>
      <c r="P781" s="280"/>
      <c r="R781" s="285"/>
    </row>
    <row r="782" spans="2:23" ht="5.0999999999999996" customHeight="1" thickBot="1" x14ac:dyDescent="0.25">
      <c r="B782" s="273"/>
      <c r="C782" s="385"/>
      <c r="D782" s="21"/>
      <c r="E782" s="252"/>
      <c r="F782" s="388"/>
      <c r="G782" s="389"/>
      <c r="H782" s="389"/>
      <c r="I782" s="389"/>
      <c r="J782" s="389"/>
      <c r="K782" s="389"/>
      <c r="L782" s="389"/>
      <c r="M782" s="389"/>
      <c r="N782" s="390"/>
    </row>
    <row r="783" spans="2:23" ht="12.75" customHeight="1" x14ac:dyDescent="0.2">
      <c r="B783" s="273"/>
      <c r="C783" s="385"/>
      <c r="D783" s="387"/>
      <c r="E783" s="391"/>
      <c r="F783" s="990" t="str">
        <f>IF(I718&lt;&gt;"",HYPERLINK("#" &amp; Q783,EUConst_MsgDescription),"")</f>
        <v/>
      </c>
      <c r="G783" s="969"/>
      <c r="H783" s="969"/>
      <c r="I783" s="969"/>
      <c r="J783" s="969"/>
      <c r="K783" s="969"/>
      <c r="L783" s="969"/>
      <c r="M783" s="969"/>
      <c r="N783" s="970"/>
      <c r="P783" s="24" t="s">
        <v>441</v>
      </c>
      <c r="Q783" s="414" t="str">
        <f>"#"&amp;ADDRESS(ROW($C$10),COLUMN($C$10))</f>
        <v>#$C$10</v>
      </c>
      <c r="W783" s="297" t="s">
        <v>417</v>
      </c>
    </row>
    <row r="784" spans="2:23" ht="5.0999999999999996" customHeight="1" thickBot="1" x14ac:dyDescent="0.25">
      <c r="B784" s="273"/>
      <c r="C784" s="385"/>
      <c r="D784" s="387"/>
      <c r="E784" s="391"/>
      <c r="F784" s="1055"/>
      <c r="G784" s="1056"/>
      <c r="H784" s="1056"/>
      <c r="I784" s="1056"/>
      <c r="J784" s="1056"/>
      <c r="K784" s="1056"/>
      <c r="L784" s="1056"/>
      <c r="M784" s="1056"/>
      <c r="N784" s="1057"/>
      <c r="P784" s="24"/>
      <c r="W784" s="283"/>
    </row>
    <row r="785" spans="2:23" ht="50.1" customHeight="1" thickBot="1" x14ac:dyDescent="0.25">
      <c r="B785" s="273"/>
      <c r="C785" s="385"/>
      <c r="D785" s="21"/>
      <c r="E785" s="21"/>
      <c r="F785" s="932"/>
      <c r="G785" s="933"/>
      <c r="H785" s="933"/>
      <c r="I785" s="933"/>
      <c r="J785" s="933"/>
      <c r="K785" s="933"/>
      <c r="L785" s="933"/>
      <c r="M785" s="933"/>
      <c r="N785" s="934"/>
      <c r="P785" s="280"/>
      <c r="R785" s="285"/>
      <c r="V785" s="285"/>
      <c r="W785" s="421" t="b">
        <f>OR(W779,AND(M779&lt;&gt;"",M779=FALSE))</f>
        <v>0</v>
      </c>
    </row>
    <row r="786" spans="2:23" ht="5.0999999999999996" customHeight="1" x14ac:dyDescent="0.2">
      <c r="B786" s="273"/>
      <c r="C786" s="385"/>
      <c r="D786" s="387"/>
      <c r="E786" s="392"/>
      <c r="F786" s="575"/>
      <c r="G786" s="575"/>
      <c r="H786" s="575"/>
      <c r="I786" s="575"/>
      <c r="J786" s="575"/>
      <c r="K786" s="575"/>
      <c r="L786" s="575"/>
      <c r="M786" s="575"/>
      <c r="N786" s="393"/>
      <c r="P786" s="280"/>
      <c r="R786" s="285"/>
    </row>
    <row r="787" spans="2:23" ht="12.75" customHeight="1" x14ac:dyDescent="0.2">
      <c r="B787" s="273"/>
      <c r="C787" s="394"/>
      <c r="D787" s="395"/>
      <c r="E787" s="395"/>
      <c r="F787" s="395"/>
      <c r="G787" s="395"/>
      <c r="H787" s="395"/>
      <c r="I787" s="395"/>
      <c r="J787" s="395"/>
      <c r="K787" s="395"/>
      <c r="L787" s="395"/>
      <c r="M787" s="395"/>
      <c r="N787" s="396"/>
    </row>
    <row r="788" spans="2:23" ht="15" customHeight="1" x14ac:dyDescent="0.2">
      <c r="B788" s="273"/>
      <c r="C788" s="354"/>
      <c r="D788" s="1058" t="str">
        <f>Translations!$B$329</f>
        <v>Datele necesare pentru determinarea ratei de îmbunătățire a indicelui de referință în conformitate cu articolul 10a alineatul (2) din directivă</v>
      </c>
      <c r="E788" s="1059"/>
      <c r="F788" s="1059"/>
      <c r="G788" s="1059"/>
      <c r="H788" s="1059"/>
      <c r="I788" s="1059"/>
      <c r="J788" s="1059"/>
      <c r="K788" s="1059"/>
      <c r="L788" s="1059"/>
      <c r="M788" s="1059"/>
      <c r="N788" s="1060"/>
    </row>
    <row r="789" spans="2:23" ht="5.0999999999999996" customHeight="1" x14ac:dyDescent="0.2">
      <c r="B789" s="273"/>
      <c r="C789" s="354"/>
      <c r="D789" s="355"/>
      <c r="E789" s="355"/>
      <c r="F789" s="355"/>
      <c r="G789" s="355"/>
      <c r="H789" s="355"/>
      <c r="I789" s="355"/>
      <c r="J789" s="355"/>
      <c r="K789" s="355"/>
      <c r="L789" s="355"/>
      <c r="M789" s="355"/>
      <c r="N789" s="356"/>
    </row>
    <row r="790" spans="2:23" ht="12.75" customHeight="1" x14ac:dyDescent="0.2">
      <c r="B790" s="273"/>
      <c r="C790" s="354"/>
      <c r="D790" s="357" t="s">
        <v>116</v>
      </c>
      <c r="E790" s="1061" t="str">
        <f>Translations!$B$330</f>
        <v>Emisii care pot fi atribuite în mod direct</v>
      </c>
      <c r="F790" s="1061"/>
      <c r="G790" s="1061"/>
      <c r="H790" s="1061"/>
      <c r="I790" s="1061"/>
      <c r="J790" s="1061"/>
      <c r="K790" s="1061"/>
      <c r="L790" s="1061"/>
      <c r="M790" s="1061"/>
      <c r="N790" s="1062"/>
    </row>
    <row r="791" spans="2:23" ht="12.75" customHeight="1" x14ac:dyDescent="0.2">
      <c r="B791" s="273"/>
      <c r="C791" s="354"/>
      <c r="D791" s="358" t="s">
        <v>118</v>
      </c>
      <c r="E791" s="995" t="str">
        <f>Translations!$B$331</f>
        <v>Atribuirea emisiilor în mod direct</v>
      </c>
      <c r="F791" s="995"/>
      <c r="G791" s="995"/>
      <c r="H791" s="995"/>
      <c r="I791" s="995"/>
      <c r="J791" s="995"/>
      <c r="K791" s="995"/>
      <c r="L791" s="995"/>
      <c r="M791" s="995"/>
      <c r="N791" s="1063"/>
      <c r="P791" s="280"/>
      <c r="T791" s="19"/>
    </row>
    <row r="792" spans="2:23" ht="5.0999999999999996" customHeight="1" x14ac:dyDescent="0.2">
      <c r="B792" s="273"/>
      <c r="C792" s="354"/>
      <c r="D792" s="355"/>
      <c r="E792" s="997"/>
      <c r="F792" s="998"/>
      <c r="G792" s="998"/>
      <c r="H792" s="998"/>
      <c r="I792" s="998"/>
      <c r="J792" s="998"/>
      <c r="K792" s="998"/>
      <c r="L792" s="998"/>
      <c r="M792" s="998"/>
      <c r="N792" s="999"/>
    </row>
    <row r="793" spans="2:23" ht="12.75" customHeight="1" x14ac:dyDescent="0.2">
      <c r="B793" s="273"/>
      <c r="C793" s="354"/>
      <c r="D793" s="358"/>
      <c r="E793" s="360"/>
      <c r="F793" s="990" t="str">
        <f>IF(I718&lt;&gt;"",HYPERLINK("#" &amp; Q793,EUConst_MsgDescription),"")</f>
        <v/>
      </c>
      <c r="G793" s="969"/>
      <c r="H793" s="969"/>
      <c r="I793" s="969"/>
      <c r="J793" s="969"/>
      <c r="K793" s="969"/>
      <c r="L793" s="969"/>
      <c r="M793" s="969"/>
      <c r="N793" s="970"/>
      <c r="P793" s="24" t="s">
        <v>441</v>
      </c>
      <c r="Q793" s="414" t="str">
        <f>"#"&amp;ADDRESS(ROW($C$10),COLUMN($C$10))</f>
        <v>#$C$10</v>
      </c>
    </row>
    <row r="794" spans="2:23" ht="5.0999999999999996" customHeight="1" x14ac:dyDescent="0.2">
      <c r="B794" s="273"/>
      <c r="C794" s="354"/>
      <c r="D794" s="358"/>
      <c r="E794" s="361"/>
      <c r="F794" s="991"/>
      <c r="G794" s="991"/>
      <c r="H794" s="991"/>
      <c r="I794" s="991"/>
      <c r="J794" s="991"/>
      <c r="K794" s="991"/>
      <c r="L794" s="991"/>
      <c r="M794" s="991"/>
      <c r="N794" s="992"/>
      <c r="P794" s="280"/>
    </row>
    <row r="795" spans="2:23" ht="50.1" customHeight="1" x14ac:dyDescent="0.2">
      <c r="B795" s="273"/>
      <c r="C795" s="354"/>
      <c r="D795" s="355"/>
      <c r="E795" s="355"/>
      <c r="F795" s="972"/>
      <c r="G795" s="973"/>
      <c r="H795" s="973"/>
      <c r="I795" s="973"/>
      <c r="J795" s="973"/>
      <c r="K795" s="973"/>
      <c r="L795" s="973"/>
      <c r="M795" s="973"/>
      <c r="N795" s="974"/>
    </row>
    <row r="796" spans="2:23" ht="5.0999999999999996" customHeight="1" x14ac:dyDescent="0.2">
      <c r="B796" s="273"/>
      <c r="C796" s="354"/>
      <c r="D796" s="355"/>
      <c r="E796" s="355"/>
      <c r="F796" s="355"/>
      <c r="G796" s="355"/>
      <c r="H796" s="355"/>
      <c r="I796" s="355"/>
      <c r="J796" s="355"/>
      <c r="K796" s="355"/>
      <c r="L796" s="355"/>
      <c r="M796" s="355"/>
      <c r="N796" s="356"/>
    </row>
    <row r="797" spans="2:23" ht="12.75" customHeight="1" x14ac:dyDescent="0.2">
      <c r="B797" s="273"/>
      <c r="C797" s="354"/>
      <c r="D797" s="355"/>
      <c r="E797" s="355"/>
      <c r="F797" s="1054" t="str">
        <f>Translations!$B$210</f>
        <v>Trimitere la fișierele externe, dacă este cazul</v>
      </c>
      <c r="G797" s="1054"/>
      <c r="H797" s="1054"/>
      <c r="I797" s="1054"/>
      <c r="J797" s="1054"/>
      <c r="K797" s="904"/>
      <c r="L797" s="904"/>
      <c r="M797" s="904"/>
      <c r="N797" s="904"/>
    </row>
    <row r="798" spans="2:23" ht="5.0999999999999996" customHeight="1" x14ac:dyDescent="0.2">
      <c r="B798" s="273"/>
      <c r="C798" s="354"/>
      <c r="D798" s="355"/>
      <c r="E798" s="355"/>
      <c r="F798" s="362"/>
      <c r="G798" s="362"/>
      <c r="H798" s="362"/>
      <c r="I798" s="362"/>
      <c r="J798" s="362"/>
      <c r="K798" s="362"/>
      <c r="L798" s="362"/>
      <c r="M798" s="362"/>
      <c r="N798" s="363"/>
    </row>
    <row r="799" spans="2:23" ht="12.75" customHeight="1" x14ac:dyDescent="0.2">
      <c r="B799" s="273"/>
      <c r="C799" s="354"/>
      <c r="D799" s="358" t="s">
        <v>119</v>
      </c>
      <c r="E799" s="995" t="str">
        <f>Translations!$B$337</f>
        <v>Sunt relevante și alte fluxuri de surse interne?</v>
      </c>
      <c r="F799" s="995"/>
      <c r="G799" s="995"/>
      <c r="H799" s="995"/>
      <c r="I799" s="995"/>
      <c r="J799" s="995"/>
      <c r="K799" s="995"/>
      <c r="L799" s="995"/>
      <c r="M799" s="996"/>
      <c r="N799" s="996"/>
      <c r="P799" s="280"/>
      <c r="T799" s="19"/>
    </row>
    <row r="800" spans="2:23" ht="5.0999999999999996" customHeight="1" x14ac:dyDescent="0.2">
      <c r="B800" s="273"/>
      <c r="C800" s="354"/>
      <c r="D800" s="358"/>
      <c r="E800" s="359"/>
      <c r="F800" s="997"/>
      <c r="G800" s="997"/>
      <c r="H800" s="997"/>
      <c r="I800" s="997"/>
      <c r="J800" s="997"/>
      <c r="K800" s="997"/>
      <c r="L800" s="997"/>
      <c r="M800" s="997"/>
      <c r="N800" s="1088"/>
    </row>
    <row r="801" spans="1:23" ht="25.5" customHeight="1" thickBot="1" x14ac:dyDescent="0.25">
      <c r="B801" s="273"/>
      <c r="C801" s="354"/>
      <c r="D801" s="355"/>
      <c r="E801" s="355"/>
      <c r="F801" s="355"/>
      <c r="G801" s="355"/>
      <c r="H801" s="355"/>
      <c r="I801" s="1070" t="str">
        <f>Translations!$B$254</f>
        <v>Sursa de date</v>
      </c>
      <c r="J801" s="1070"/>
      <c r="K801" s="1070" t="str">
        <f>Translations!$B$255</f>
        <v>Altă sursă de date (dacă este cazul)</v>
      </c>
      <c r="L801" s="1070"/>
      <c r="M801" s="1070" t="str">
        <f>Translations!$B$255</f>
        <v>Altă sursă de date (dacă este cazul)</v>
      </c>
      <c r="N801" s="1070"/>
      <c r="P801" s="280"/>
      <c r="W801" s="274" t="s">
        <v>417</v>
      </c>
    </row>
    <row r="802" spans="1:23" ht="12.75" customHeight="1" x14ac:dyDescent="0.2">
      <c r="B802" s="273"/>
      <c r="C802" s="354"/>
      <c r="D802" s="358"/>
      <c r="E802" s="360" t="s">
        <v>864</v>
      </c>
      <c r="F802" s="1067" t="str">
        <f>Translations!$B$342</f>
        <v>Cantități importate sau exportate</v>
      </c>
      <c r="G802" s="1068"/>
      <c r="H802" s="1068"/>
      <c r="I802" s="1039"/>
      <c r="J802" s="1039"/>
      <c r="K802" s="966"/>
      <c r="L802" s="966"/>
      <c r="M802" s="966"/>
      <c r="N802" s="966"/>
      <c r="W802" s="281" t="b">
        <f>AND(M799&lt;&gt;"",M799=FALSE)</f>
        <v>0</v>
      </c>
    </row>
    <row r="803" spans="1:23" ht="12.75" customHeight="1" x14ac:dyDescent="0.2">
      <c r="B803" s="273"/>
      <c r="C803" s="354"/>
      <c r="D803" s="358"/>
      <c r="E803" s="360" t="s">
        <v>865</v>
      </c>
      <c r="F803" s="1067" t="str">
        <f>Translations!$B$256</f>
        <v>Valoare energetică</v>
      </c>
      <c r="G803" s="1068"/>
      <c r="H803" s="1068"/>
      <c r="I803" s="1039"/>
      <c r="J803" s="1039"/>
      <c r="K803" s="966"/>
      <c r="L803" s="966"/>
      <c r="M803" s="966"/>
      <c r="N803" s="966"/>
      <c r="W803" s="303" t="b">
        <f>W802</f>
        <v>0</v>
      </c>
    </row>
    <row r="804" spans="1:23" ht="12.75" customHeight="1" x14ac:dyDescent="0.2">
      <c r="B804" s="273"/>
      <c r="C804" s="354"/>
      <c r="D804" s="358"/>
      <c r="E804" s="360" t="s">
        <v>866</v>
      </c>
      <c r="F804" s="1069" t="str">
        <f>Translations!$B$343</f>
        <v>Factor de emisie sau conținut de carbon</v>
      </c>
      <c r="G804" s="1069"/>
      <c r="H804" s="1067"/>
      <c r="I804" s="942"/>
      <c r="J804" s="959"/>
      <c r="K804" s="944"/>
      <c r="L804" s="946"/>
      <c r="M804" s="944"/>
      <c r="N804" s="946"/>
      <c r="W804" s="303" t="b">
        <f>W803</f>
        <v>0</v>
      </c>
    </row>
    <row r="805" spans="1:23" ht="12.75" customHeight="1" x14ac:dyDescent="0.2">
      <c r="B805" s="273"/>
      <c r="C805" s="354"/>
      <c r="D805" s="358"/>
      <c r="E805" s="360" t="s">
        <v>867</v>
      </c>
      <c r="F805" s="1069" t="str">
        <f>Translations!$B$344</f>
        <v>Conținut de biomasă</v>
      </c>
      <c r="G805" s="1069"/>
      <c r="H805" s="1067"/>
      <c r="I805" s="942"/>
      <c r="J805" s="959"/>
      <c r="K805" s="944"/>
      <c r="L805" s="946"/>
      <c r="M805" s="944"/>
      <c r="N805" s="946"/>
      <c r="W805" s="303" t="b">
        <f>W804</f>
        <v>0</v>
      </c>
    </row>
    <row r="806" spans="1:23" ht="5.0999999999999996" customHeight="1" x14ac:dyDescent="0.2">
      <c r="B806" s="273"/>
      <c r="C806" s="354"/>
      <c r="D806" s="358"/>
      <c r="E806" s="355"/>
      <c r="F806" s="355"/>
      <c r="G806" s="355"/>
      <c r="H806" s="355"/>
      <c r="I806" s="355"/>
      <c r="J806" s="355"/>
      <c r="K806" s="355"/>
      <c r="L806" s="355"/>
      <c r="M806" s="355"/>
      <c r="N806" s="356"/>
      <c r="P806" s="280"/>
      <c r="W806" s="283"/>
    </row>
    <row r="807" spans="1:23" ht="12.75" customHeight="1" x14ac:dyDescent="0.2">
      <c r="B807" s="273"/>
      <c r="C807" s="354"/>
      <c r="D807" s="358"/>
      <c r="E807" s="360" t="s">
        <v>868</v>
      </c>
      <c r="F807" s="1073" t="str">
        <f>Translations!$B$257</f>
        <v>Descrierea metodologiei aplicate</v>
      </c>
      <c r="G807" s="1073"/>
      <c r="H807" s="1073"/>
      <c r="I807" s="1073"/>
      <c r="J807" s="1073"/>
      <c r="K807" s="1073"/>
      <c r="L807" s="1073"/>
      <c r="M807" s="1073"/>
      <c r="N807" s="1074"/>
      <c r="P807" s="280"/>
      <c r="W807" s="283"/>
    </row>
    <row r="808" spans="1:23" ht="5.0999999999999996" customHeight="1" x14ac:dyDescent="0.2">
      <c r="B808" s="273"/>
      <c r="C808" s="354"/>
      <c r="D808" s="355"/>
      <c r="E808" s="359"/>
      <c r="F808" s="572"/>
      <c r="G808" s="579"/>
      <c r="H808" s="579"/>
      <c r="I808" s="579"/>
      <c r="J808" s="579"/>
      <c r="K808" s="579"/>
      <c r="L808" s="579"/>
      <c r="M808" s="579"/>
      <c r="N808" s="580"/>
      <c r="W808" s="283"/>
    </row>
    <row r="809" spans="1:23" ht="12.75" customHeight="1" x14ac:dyDescent="0.2">
      <c r="B809" s="273"/>
      <c r="C809" s="354"/>
      <c r="D809" s="358"/>
      <c r="E809" s="360"/>
      <c r="F809" s="990" t="str">
        <f>IF(I718&lt;&gt;"",HYPERLINK("#" &amp; Q809,EUConst_MsgDescription),"")</f>
        <v/>
      </c>
      <c r="G809" s="969"/>
      <c r="H809" s="969"/>
      <c r="I809" s="969"/>
      <c r="J809" s="969"/>
      <c r="K809" s="969"/>
      <c r="L809" s="969"/>
      <c r="M809" s="969"/>
      <c r="N809" s="970"/>
      <c r="P809" s="24" t="s">
        <v>441</v>
      </c>
      <c r="Q809" s="414" t="str">
        <f>"#"&amp;ADDRESS(ROW($C$10),COLUMN($C$10))</f>
        <v>#$C$10</v>
      </c>
      <c r="W809" s="283"/>
    </row>
    <row r="810" spans="1:23" ht="5.0999999999999996" customHeight="1" x14ac:dyDescent="0.2">
      <c r="B810" s="273"/>
      <c r="C810" s="354"/>
      <c r="D810" s="358"/>
      <c r="E810" s="361"/>
      <c r="F810" s="991"/>
      <c r="G810" s="991"/>
      <c r="H810" s="991"/>
      <c r="I810" s="991"/>
      <c r="J810" s="991"/>
      <c r="K810" s="991"/>
      <c r="L810" s="991"/>
      <c r="M810" s="991"/>
      <c r="N810" s="992"/>
      <c r="P810" s="280"/>
      <c r="W810" s="283"/>
    </row>
    <row r="811" spans="1:23" s="278" customFormat="1" ht="50.1" customHeight="1" x14ac:dyDescent="0.2">
      <c r="A811" s="285"/>
      <c r="B811" s="12"/>
      <c r="C811" s="354"/>
      <c r="D811" s="361"/>
      <c r="E811" s="361"/>
      <c r="F811" s="932"/>
      <c r="G811" s="933"/>
      <c r="H811" s="933"/>
      <c r="I811" s="933"/>
      <c r="J811" s="933"/>
      <c r="K811" s="933"/>
      <c r="L811" s="933"/>
      <c r="M811" s="933"/>
      <c r="N811" s="934"/>
      <c r="O811" s="38"/>
      <c r="P811" s="284"/>
      <c r="Q811" s="285"/>
      <c r="R811" s="285"/>
      <c r="S811" s="274"/>
      <c r="T811" s="274"/>
      <c r="U811" s="285"/>
      <c r="V811" s="285"/>
      <c r="W811" s="286" t="b">
        <f>W805</f>
        <v>0</v>
      </c>
    </row>
    <row r="812" spans="1:23" ht="5.0999999999999996" customHeight="1" x14ac:dyDescent="0.2">
      <c r="C812" s="354"/>
      <c r="D812" s="358"/>
      <c r="E812" s="355"/>
      <c r="F812" s="355"/>
      <c r="G812" s="355"/>
      <c r="H812" s="355"/>
      <c r="I812" s="355"/>
      <c r="J812" s="355"/>
      <c r="K812" s="355"/>
      <c r="L812" s="355"/>
      <c r="M812" s="355"/>
      <c r="N812" s="356"/>
      <c r="W812" s="283"/>
    </row>
    <row r="813" spans="1:23" ht="12.75" customHeight="1" thickBot="1" x14ac:dyDescent="0.25">
      <c r="C813" s="354"/>
      <c r="D813" s="358"/>
      <c r="E813" s="360"/>
      <c r="F813" s="1054" t="str">
        <f>Translations!$B$210</f>
        <v>Trimitere la fișierele externe, dacă este cazul</v>
      </c>
      <c r="G813" s="1054"/>
      <c r="H813" s="1054"/>
      <c r="I813" s="1054"/>
      <c r="J813" s="1054"/>
      <c r="K813" s="904"/>
      <c r="L813" s="904"/>
      <c r="M813" s="904"/>
      <c r="N813" s="904"/>
      <c r="W813" s="290" t="b">
        <f>W811</f>
        <v>0</v>
      </c>
    </row>
    <row r="814" spans="1:23" ht="5.0999999999999996" customHeight="1" x14ac:dyDescent="0.2">
      <c r="C814" s="354"/>
      <c r="D814" s="358"/>
      <c r="E814" s="355"/>
      <c r="F814" s="355"/>
      <c r="G814" s="355"/>
      <c r="H814" s="355"/>
      <c r="I814" s="355"/>
      <c r="J814" s="355"/>
      <c r="K814" s="355"/>
      <c r="L814" s="355"/>
      <c r="M814" s="355"/>
      <c r="N814" s="356"/>
      <c r="P814" s="280"/>
    </row>
    <row r="815" spans="1:23" ht="12.75" customHeight="1" thickBot="1" x14ac:dyDescent="0.25">
      <c r="C815" s="354"/>
      <c r="D815" s="358" t="s">
        <v>120</v>
      </c>
      <c r="E815" s="995" t="str">
        <f>Translations!$B$345</f>
        <v>Este relevant CO2 transferat, importat sau exportat?</v>
      </c>
      <c r="F815" s="995"/>
      <c r="G815" s="995"/>
      <c r="H815" s="995"/>
      <c r="I815" s="995"/>
      <c r="J815" s="995"/>
      <c r="K815" s="995"/>
      <c r="L815" s="995"/>
      <c r="M815" s="996"/>
      <c r="N815" s="996"/>
      <c r="P815" s="280"/>
      <c r="T815" s="19"/>
    </row>
    <row r="816" spans="1:23" ht="5.0999999999999996" customHeight="1" thickBot="1" x14ac:dyDescent="0.25">
      <c r="C816" s="354"/>
      <c r="D816" s="355"/>
      <c r="E816" s="997"/>
      <c r="F816" s="998"/>
      <c r="G816" s="998"/>
      <c r="H816" s="998"/>
      <c r="I816" s="998"/>
      <c r="J816" s="998"/>
      <c r="K816" s="998"/>
      <c r="L816" s="998"/>
      <c r="M816" s="998"/>
      <c r="N816" s="999"/>
      <c r="W816" s="297" t="s">
        <v>417</v>
      </c>
    </row>
    <row r="817" spans="2:23" ht="25.5" customHeight="1" x14ac:dyDescent="0.2">
      <c r="C817" s="354"/>
      <c r="D817" s="355"/>
      <c r="E817" s="355"/>
      <c r="F817" s="972"/>
      <c r="G817" s="973"/>
      <c r="H817" s="973"/>
      <c r="I817" s="973"/>
      <c r="J817" s="973"/>
      <c r="K817" s="973"/>
      <c r="L817" s="973"/>
      <c r="M817" s="973"/>
      <c r="N817" s="974"/>
      <c r="W817" s="281" t="b">
        <f>AND(M815&lt;&gt;"",M815=FALSE)</f>
        <v>0</v>
      </c>
    </row>
    <row r="818" spans="2:23" ht="5.0999999999999996" customHeight="1" x14ac:dyDescent="0.2">
      <c r="C818" s="354"/>
      <c r="D818" s="355"/>
      <c r="E818" s="355"/>
      <c r="F818" s="355"/>
      <c r="G818" s="355"/>
      <c r="H818" s="355"/>
      <c r="I818" s="355"/>
      <c r="J818" s="355"/>
      <c r="K818" s="355"/>
      <c r="L818" s="355"/>
      <c r="M818" s="355"/>
      <c r="N818" s="356"/>
      <c r="W818" s="283"/>
    </row>
    <row r="819" spans="2:23" ht="12.75" customHeight="1" thickBot="1" x14ac:dyDescent="0.25">
      <c r="C819" s="354"/>
      <c r="D819" s="355"/>
      <c r="E819" s="355"/>
      <c r="F819" s="1054" t="str">
        <f>Translations!$B$210</f>
        <v>Trimitere la fișierele externe, dacă este cazul</v>
      </c>
      <c r="G819" s="1054"/>
      <c r="H819" s="1054"/>
      <c r="I819" s="1054"/>
      <c r="J819" s="1054"/>
      <c r="K819" s="904"/>
      <c r="L819" s="904"/>
      <c r="M819" s="904"/>
      <c r="N819" s="904"/>
      <c r="W819" s="305" t="b">
        <f>W817</f>
        <v>0</v>
      </c>
    </row>
    <row r="820" spans="2:23" ht="5.0999999999999996" customHeight="1" x14ac:dyDescent="0.2">
      <c r="C820" s="354"/>
      <c r="D820" s="358"/>
      <c r="E820" s="355"/>
      <c r="F820" s="355"/>
      <c r="G820" s="355"/>
      <c r="H820" s="355"/>
      <c r="I820" s="355"/>
      <c r="J820" s="355"/>
      <c r="K820" s="355"/>
      <c r="L820" s="355"/>
      <c r="M820" s="355"/>
      <c r="N820" s="356"/>
    </row>
    <row r="821" spans="2:23" ht="5.0999999999999996" customHeight="1" x14ac:dyDescent="0.2">
      <c r="C821" s="351"/>
      <c r="D821" s="364"/>
      <c r="E821" s="352"/>
      <c r="F821" s="352"/>
      <c r="G821" s="352"/>
      <c r="H821" s="352"/>
      <c r="I821" s="352"/>
      <c r="J821" s="352"/>
      <c r="K821" s="352"/>
      <c r="L821" s="352"/>
      <c r="M821" s="352"/>
      <c r="N821" s="353"/>
    </row>
    <row r="822" spans="2:23" ht="12.75" customHeight="1" x14ac:dyDescent="0.2">
      <c r="C822" s="354"/>
      <c r="D822" s="357" t="s">
        <v>117</v>
      </c>
      <c r="E822" s="1071" t="str">
        <f>Translations!$B$831</f>
        <v>Aportul de energie pentru această subinstalație și factorul de emisie relevant</v>
      </c>
      <c r="F822" s="1071"/>
      <c r="G822" s="1071"/>
      <c r="H822" s="1071"/>
      <c r="I822" s="1071"/>
      <c r="J822" s="1071"/>
      <c r="K822" s="1071"/>
      <c r="L822" s="1071"/>
      <c r="M822" s="1071"/>
      <c r="N822" s="1072"/>
    </row>
    <row r="823" spans="2:23" ht="5.0999999999999996" customHeight="1" x14ac:dyDescent="0.2">
      <c r="C823" s="354"/>
      <c r="D823" s="355"/>
      <c r="E823" s="1064"/>
      <c r="F823" s="1065"/>
      <c r="G823" s="1065"/>
      <c r="H823" s="1065"/>
      <c r="I823" s="1065"/>
      <c r="J823" s="1065"/>
      <c r="K823" s="1065"/>
      <c r="L823" s="1065"/>
      <c r="M823" s="1065"/>
      <c r="N823" s="1066"/>
    </row>
    <row r="824" spans="2:23" ht="12.75" customHeight="1" x14ac:dyDescent="0.2">
      <c r="C824" s="354"/>
      <c r="D824" s="358" t="s">
        <v>118</v>
      </c>
      <c r="E824" s="995" t="str">
        <f>Translations!$B$249</f>
        <v>Informații privind metodologia aplicată</v>
      </c>
      <c r="F824" s="995"/>
      <c r="G824" s="995"/>
      <c r="H824" s="995"/>
      <c r="I824" s="995"/>
      <c r="J824" s="995"/>
      <c r="K824" s="995"/>
      <c r="L824" s="995"/>
      <c r="M824" s="995"/>
      <c r="N824" s="1063"/>
      <c r="P824" s="280"/>
    </row>
    <row r="825" spans="2:23" ht="25.5" customHeight="1" x14ac:dyDescent="0.2">
      <c r="B825" s="273"/>
      <c r="C825" s="354"/>
      <c r="D825" s="355"/>
      <c r="E825" s="355"/>
      <c r="F825" s="372"/>
      <c r="G825" s="355"/>
      <c r="H825" s="355"/>
      <c r="I825" s="1070" t="str">
        <f>Translations!$B$254</f>
        <v>Sursa de date</v>
      </c>
      <c r="J825" s="1070"/>
      <c r="K825" s="1070" t="str">
        <f>Translations!$B$255</f>
        <v>Altă sursă de date (dacă este cazul)</v>
      </c>
      <c r="L825" s="1070"/>
      <c r="M825" s="1070" t="str">
        <f>Translations!$B$255</f>
        <v>Altă sursă de date (dacă este cazul)</v>
      </c>
      <c r="N825" s="1070"/>
    </row>
    <row r="826" spans="2:23" ht="12.75" customHeight="1" x14ac:dyDescent="0.2">
      <c r="B826" s="273"/>
      <c r="C826" s="354"/>
      <c r="D826" s="358"/>
      <c r="E826" s="360" t="s">
        <v>864</v>
      </c>
      <c r="F826" s="1069" t="str">
        <f>Translations!$B$833</f>
        <v>Aportul de combustibil și de materiale</v>
      </c>
      <c r="G826" s="1069"/>
      <c r="H826" s="1067"/>
      <c r="I826" s="942"/>
      <c r="J826" s="943"/>
      <c r="K826" s="944"/>
      <c r="L826" s="945"/>
      <c r="M826" s="944"/>
      <c r="N826" s="946"/>
    </row>
    <row r="827" spans="2:23" ht="12.75" customHeight="1" x14ac:dyDescent="0.2">
      <c r="B827" s="273"/>
      <c r="C827" s="354"/>
      <c r="D827" s="358"/>
      <c r="E827" s="360" t="s">
        <v>865</v>
      </c>
      <c r="F827" s="1069" t="str">
        <f>Translations!$B$826</f>
        <v>Consumul de energie electrică pentru producerea de energie termică</v>
      </c>
      <c r="G827" s="1069"/>
      <c r="H827" s="1067"/>
      <c r="I827" s="1039"/>
      <c r="J827" s="1039"/>
      <c r="K827" s="966"/>
      <c r="L827" s="966"/>
      <c r="M827" s="966"/>
      <c r="N827" s="966"/>
    </row>
    <row r="828" spans="2:23" ht="12.75" customHeight="1" x14ac:dyDescent="0.2">
      <c r="B828" s="273"/>
      <c r="C828" s="354"/>
      <c r="D828" s="358"/>
      <c r="E828" s="360" t="s">
        <v>866</v>
      </c>
      <c r="F828" s="1069" t="str">
        <f>Translations!$B$353</f>
        <v>Factorul de emisie ponderat</v>
      </c>
      <c r="G828" s="1069"/>
      <c r="H828" s="1067"/>
      <c r="I828" s="942"/>
      <c r="J828" s="943"/>
      <c r="K828" s="944"/>
      <c r="L828" s="945"/>
      <c r="M828" s="944"/>
      <c r="N828" s="946"/>
    </row>
    <row r="829" spans="2:23" ht="5.0999999999999996" customHeight="1" x14ac:dyDescent="0.2">
      <c r="B829" s="273"/>
      <c r="C829" s="354"/>
      <c r="D829" s="358"/>
      <c r="E829" s="355"/>
      <c r="F829" s="355"/>
      <c r="G829" s="355"/>
      <c r="H829" s="355"/>
      <c r="I829" s="355"/>
      <c r="J829" s="355"/>
      <c r="K829" s="355"/>
      <c r="L829" s="355"/>
      <c r="M829" s="355"/>
      <c r="N829" s="356"/>
    </row>
    <row r="830" spans="2:23" ht="12.75" customHeight="1" x14ac:dyDescent="0.2">
      <c r="B830" s="273"/>
      <c r="C830" s="354"/>
      <c r="D830" s="358"/>
      <c r="E830" s="360" t="s">
        <v>867</v>
      </c>
      <c r="F830" s="1073" t="str">
        <f>Translations!$B$257</f>
        <v>Descrierea metodologiei aplicate</v>
      </c>
      <c r="G830" s="1073"/>
      <c r="H830" s="1073"/>
      <c r="I830" s="1073"/>
      <c r="J830" s="1073"/>
      <c r="K830" s="1073"/>
      <c r="L830" s="1073"/>
      <c r="M830" s="1073"/>
      <c r="N830" s="1074"/>
    </row>
    <row r="831" spans="2:23" ht="5.0999999999999996" customHeight="1" x14ac:dyDescent="0.2">
      <c r="B831" s="273"/>
      <c r="C831" s="354"/>
      <c r="D831" s="355"/>
      <c r="E831" s="359"/>
      <c r="F831" s="369"/>
      <c r="G831" s="370"/>
      <c r="H831" s="370"/>
      <c r="I831" s="370"/>
      <c r="J831" s="370"/>
      <c r="K831" s="370"/>
      <c r="L831" s="370"/>
      <c r="M831" s="370"/>
      <c r="N831" s="371"/>
    </row>
    <row r="832" spans="2:23" ht="12.75" customHeight="1" x14ac:dyDescent="0.2">
      <c r="B832" s="273"/>
      <c r="C832" s="354"/>
      <c r="D832" s="358"/>
      <c r="E832" s="360"/>
      <c r="F832" s="990" t="str">
        <f>IF(I718&lt;&gt;"",HYPERLINK("#" &amp; Q832,EUConst_MsgDescription),"")</f>
        <v/>
      </c>
      <c r="G832" s="969"/>
      <c r="H832" s="969"/>
      <c r="I832" s="969"/>
      <c r="J832" s="969"/>
      <c r="K832" s="969"/>
      <c r="L832" s="969"/>
      <c r="M832" s="969"/>
      <c r="N832" s="970"/>
      <c r="P832" s="24" t="s">
        <v>441</v>
      </c>
      <c r="Q832" s="414" t="str">
        <f>"#"&amp;ADDRESS(ROW($C$10),COLUMN($C$10))</f>
        <v>#$C$10</v>
      </c>
    </row>
    <row r="833" spans="2:23" ht="5.0999999999999996" customHeight="1" x14ac:dyDescent="0.2">
      <c r="B833" s="273"/>
      <c r="C833" s="354"/>
      <c r="D833" s="358"/>
      <c r="E833" s="361"/>
      <c r="F833" s="991"/>
      <c r="G833" s="991"/>
      <c r="H833" s="991"/>
      <c r="I833" s="991"/>
      <c r="J833" s="991"/>
      <c r="K833" s="991"/>
      <c r="L833" s="991"/>
      <c r="M833" s="991"/>
      <c r="N833" s="992"/>
      <c r="P833" s="280"/>
    </row>
    <row r="834" spans="2:23" ht="50.1" customHeight="1" x14ac:dyDescent="0.2">
      <c r="B834" s="273"/>
      <c r="C834" s="354"/>
      <c r="D834" s="361"/>
      <c r="E834" s="361"/>
      <c r="F834" s="932"/>
      <c r="G834" s="933"/>
      <c r="H834" s="933"/>
      <c r="I834" s="933"/>
      <c r="J834" s="933"/>
      <c r="K834" s="933"/>
      <c r="L834" s="933"/>
      <c r="M834" s="933"/>
      <c r="N834" s="934"/>
    </row>
    <row r="835" spans="2:23" ht="5.0999999999999996" customHeight="1" thickBot="1" x14ac:dyDescent="0.25">
      <c r="B835" s="273"/>
      <c r="C835" s="354"/>
      <c r="D835" s="358"/>
      <c r="E835" s="355"/>
      <c r="F835" s="355"/>
      <c r="G835" s="355"/>
      <c r="H835" s="355"/>
      <c r="I835" s="355"/>
      <c r="J835" s="355"/>
      <c r="K835" s="355"/>
      <c r="L835" s="355"/>
      <c r="M835" s="355"/>
      <c r="N835" s="356"/>
    </row>
    <row r="836" spans="2:23" ht="12.75" customHeight="1" x14ac:dyDescent="0.2">
      <c r="B836" s="273"/>
      <c r="C836" s="354"/>
      <c r="D836" s="358"/>
      <c r="E836" s="360"/>
      <c r="F836" s="1054" t="str">
        <f>Translations!$B$210</f>
        <v>Trimitere la fișierele externe, dacă este cazul</v>
      </c>
      <c r="G836" s="1054"/>
      <c r="H836" s="1054"/>
      <c r="I836" s="1054"/>
      <c r="J836" s="1054"/>
      <c r="K836" s="904"/>
      <c r="L836" s="904"/>
      <c r="M836" s="904"/>
      <c r="N836" s="904"/>
      <c r="W836" s="297" t="s">
        <v>417</v>
      </c>
    </row>
    <row r="837" spans="2:23" ht="5.0999999999999996" customHeight="1" x14ac:dyDescent="0.2">
      <c r="B837" s="273"/>
      <c r="C837" s="354"/>
      <c r="D837" s="358"/>
      <c r="E837" s="355"/>
      <c r="F837" s="355"/>
      <c r="G837" s="355"/>
      <c r="H837" s="355"/>
      <c r="I837" s="355"/>
      <c r="J837" s="355"/>
      <c r="K837" s="355"/>
      <c r="L837" s="355"/>
      <c r="M837" s="355"/>
      <c r="N837" s="356"/>
      <c r="P837" s="280"/>
      <c r="W837" s="283"/>
    </row>
    <row r="838" spans="2:23" ht="12.75" customHeight="1" x14ac:dyDescent="0.2">
      <c r="B838" s="273"/>
      <c r="C838" s="354"/>
      <c r="D838" s="358" t="s">
        <v>119</v>
      </c>
      <c r="E838" s="1075" t="str">
        <f>Translations!$B$258</f>
        <v>A fost respectată ordinea ierarhică?</v>
      </c>
      <c r="F838" s="1075"/>
      <c r="G838" s="1075"/>
      <c r="H838" s="1076"/>
      <c r="I838" s="291"/>
      <c r="J838" s="366" t="str">
        <f>Translations!$B$259</f>
        <v xml:space="preserve"> Dacă nu, de ce?</v>
      </c>
      <c r="K838" s="942"/>
      <c r="L838" s="943"/>
      <c r="M838" s="943"/>
      <c r="N838" s="959"/>
      <c r="P838" s="280"/>
      <c r="W838" s="289" t="b">
        <f>AND(I838&lt;&gt;"",I838=TRUE)</f>
        <v>0</v>
      </c>
    </row>
    <row r="839" spans="2:23" ht="5.0999999999999996" customHeight="1" x14ac:dyDescent="0.2">
      <c r="B839" s="273"/>
      <c r="C839" s="354"/>
      <c r="D839" s="355"/>
      <c r="E839" s="576"/>
      <c r="F839" s="576"/>
      <c r="G839" s="576"/>
      <c r="H839" s="576"/>
      <c r="I839" s="576"/>
      <c r="J839" s="576"/>
      <c r="K839" s="576"/>
      <c r="L839" s="576"/>
      <c r="M839" s="576"/>
      <c r="N839" s="577"/>
      <c r="P839" s="280"/>
      <c r="V839" s="285"/>
      <c r="W839" s="283"/>
    </row>
    <row r="840" spans="2:23" ht="12.75" customHeight="1" x14ac:dyDescent="0.2">
      <c r="B840" s="273"/>
      <c r="C840" s="354"/>
      <c r="D840" s="367"/>
      <c r="E840" s="367"/>
      <c r="F840" s="1073" t="str">
        <f>Translations!$B$264</f>
        <v>Detalii suplimentare privind orice abatere de la ierarhie</v>
      </c>
      <c r="G840" s="1073"/>
      <c r="H840" s="1073"/>
      <c r="I840" s="1073"/>
      <c r="J840" s="1073"/>
      <c r="K840" s="1073"/>
      <c r="L840" s="1073"/>
      <c r="M840" s="1073"/>
      <c r="N840" s="1074"/>
      <c r="P840" s="280"/>
      <c r="V840" s="285"/>
      <c r="W840" s="283"/>
    </row>
    <row r="841" spans="2:23" ht="25.5" customHeight="1" thickBot="1" x14ac:dyDescent="0.25">
      <c r="B841" s="273"/>
      <c r="C841" s="354"/>
      <c r="D841" s="367"/>
      <c r="E841" s="367"/>
      <c r="F841" s="932"/>
      <c r="G841" s="933"/>
      <c r="H841" s="933"/>
      <c r="I841" s="933"/>
      <c r="J841" s="933"/>
      <c r="K841" s="933"/>
      <c r="L841" s="933"/>
      <c r="M841" s="933"/>
      <c r="N841" s="934"/>
      <c r="P841" s="280"/>
      <c r="V841" s="285"/>
      <c r="W841" s="300" t="b">
        <f>W838</f>
        <v>0</v>
      </c>
    </row>
    <row r="842" spans="2:23" ht="5.0999999999999996" customHeight="1" x14ac:dyDescent="0.2">
      <c r="B842" s="273"/>
      <c r="C842" s="354"/>
      <c r="D842" s="358"/>
      <c r="E842" s="355"/>
      <c r="F842" s="355"/>
      <c r="G842" s="355"/>
      <c r="H842" s="355"/>
      <c r="I842" s="355"/>
      <c r="J842" s="355"/>
      <c r="K842" s="355"/>
      <c r="L842" s="355"/>
      <c r="M842" s="355"/>
      <c r="N842" s="356"/>
      <c r="W842" s="285"/>
    </row>
    <row r="843" spans="2:23" ht="5.0999999999999996" customHeight="1" x14ac:dyDescent="0.2">
      <c r="B843" s="273"/>
      <c r="C843" s="351"/>
      <c r="D843" s="364"/>
      <c r="E843" s="352"/>
      <c r="F843" s="352"/>
      <c r="G843" s="352"/>
      <c r="H843" s="352"/>
      <c r="I843" s="352"/>
      <c r="J843" s="352"/>
      <c r="K843" s="352"/>
      <c r="L843" s="352"/>
      <c r="M843" s="352"/>
      <c r="N843" s="353"/>
    </row>
    <row r="844" spans="2:23" ht="12.75" customHeight="1" x14ac:dyDescent="0.2">
      <c r="B844" s="273"/>
      <c r="C844" s="354"/>
      <c r="D844" s="357" t="s">
        <v>943</v>
      </c>
      <c r="E844" s="1071" t="str">
        <f>Translations!$B$354</f>
        <v>Importul și exportul de energie termică măsurabilă către și de la această subinstalație</v>
      </c>
      <c r="F844" s="1071"/>
      <c r="G844" s="1071"/>
      <c r="H844" s="1071"/>
      <c r="I844" s="1071"/>
      <c r="J844" s="1071"/>
      <c r="K844" s="1071"/>
      <c r="L844" s="1071"/>
      <c r="M844" s="1071"/>
      <c r="N844" s="1072"/>
      <c r="P844" s="280"/>
      <c r="S844" s="285"/>
      <c r="T844" s="285"/>
    </row>
    <row r="845" spans="2:23" ht="12.75" customHeight="1" x14ac:dyDescent="0.2">
      <c r="B845" s="273"/>
      <c r="C845" s="354"/>
      <c r="D845" s="358" t="s">
        <v>118</v>
      </c>
      <c r="E845" s="995" t="str">
        <f>Translations!$B$357</f>
        <v>Sunt relevante fluxurile de energie termică măsurabilă pentru această subinstalație?</v>
      </c>
      <c r="F845" s="995"/>
      <c r="G845" s="995"/>
      <c r="H845" s="995"/>
      <c r="I845" s="995"/>
      <c r="J845" s="995"/>
      <c r="K845" s="995"/>
      <c r="L845" s="995"/>
      <c r="M845" s="996"/>
      <c r="N845" s="996"/>
      <c r="P845" s="280"/>
    </row>
    <row r="846" spans="2:23" ht="12.75" customHeight="1" x14ac:dyDescent="0.2">
      <c r="B846" s="273"/>
      <c r="C846" s="354"/>
      <c r="D846" s="358"/>
      <c r="E846" s="355"/>
      <c r="F846" s="355"/>
      <c r="G846" s="355"/>
      <c r="H846" s="355"/>
      <c r="I846" s="355"/>
      <c r="J846" s="976" t="str">
        <f>IF(I718="","",IF(AND(M845&lt;&gt;"",M845=FALSE),HYPERLINK(Q846,EUconst_MsgGoOn),""))</f>
        <v/>
      </c>
      <c r="K846" s="977"/>
      <c r="L846" s="977"/>
      <c r="M846" s="977"/>
      <c r="N846" s="978"/>
      <c r="P846" s="24" t="s">
        <v>441</v>
      </c>
      <c r="Q846" s="414" t="str">
        <f>"#"&amp;ADDRESS(ROW(D886),COLUMN(D886))</f>
        <v>#$D$886</v>
      </c>
    </row>
    <row r="847" spans="2:23" ht="5.0999999999999996" customHeight="1" x14ac:dyDescent="0.2">
      <c r="B847" s="273"/>
      <c r="C847" s="354"/>
      <c r="D847" s="358"/>
      <c r="E847" s="358"/>
      <c r="F847" s="358"/>
      <c r="G847" s="358"/>
      <c r="H847" s="358"/>
      <c r="I847" s="358"/>
      <c r="J847" s="358"/>
      <c r="K847" s="358"/>
      <c r="L847" s="358"/>
      <c r="M847" s="358"/>
      <c r="N847" s="365"/>
      <c r="P847" s="24"/>
    </row>
    <row r="848" spans="2:23" ht="12.75" customHeight="1" x14ac:dyDescent="0.2">
      <c r="B848" s="273"/>
      <c r="C848" s="354"/>
      <c r="D848" s="358" t="s">
        <v>119</v>
      </c>
      <c r="E848" s="995" t="str">
        <f>Translations!$B$249</f>
        <v>Informații privind metodologia aplicată</v>
      </c>
      <c r="F848" s="995"/>
      <c r="G848" s="995"/>
      <c r="H848" s="995"/>
      <c r="I848" s="995"/>
      <c r="J848" s="995"/>
      <c r="K848" s="995"/>
      <c r="L848" s="995"/>
      <c r="M848" s="995"/>
      <c r="N848" s="1063"/>
      <c r="P848" s="280"/>
    </row>
    <row r="849" spans="1:23" ht="25.5" customHeight="1" thickBot="1" x14ac:dyDescent="0.25">
      <c r="B849" s="273"/>
      <c r="C849" s="354"/>
      <c r="D849" s="355"/>
      <c r="E849" s="355"/>
      <c r="F849" s="355"/>
      <c r="G849" s="355"/>
      <c r="H849" s="355"/>
      <c r="I849" s="1070" t="str">
        <f>Translations!$B$254</f>
        <v>Sursa de date</v>
      </c>
      <c r="J849" s="1070"/>
      <c r="K849" s="1070" t="str">
        <f>Translations!$B$255</f>
        <v>Altă sursă de date (dacă este cazul)</v>
      </c>
      <c r="L849" s="1070"/>
      <c r="M849" s="1070" t="str">
        <f>Translations!$B$255</f>
        <v>Altă sursă de date (dacă este cazul)</v>
      </c>
      <c r="N849" s="1070"/>
      <c r="P849" s="280"/>
      <c r="W849" s="274" t="s">
        <v>417</v>
      </c>
    </row>
    <row r="850" spans="1:23" ht="12.75" customHeight="1" x14ac:dyDescent="0.2">
      <c r="B850" s="273"/>
      <c r="C850" s="354"/>
      <c r="D850" s="358"/>
      <c r="E850" s="360" t="s">
        <v>864</v>
      </c>
      <c r="F850" s="1077" t="str">
        <f>Translations!$B$359</f>
        <v>Energie termică măsurabilă importată</v>
      </c>
      <c r="G850" s="1077"/>
      <c r="H850" s="1078"/>
      <c r="I850" s="937"/>
      <c r="J850" s="938"/>
      <c r="K850" s="939"/>
      <c r="L850" s="940"/>
      <c r="M850" s="939"/>
      <c r="N850" s="941"/>
      <c r="W850" s="281" t="b">
        <f>AND(M845&lt;&gt;"",M845=FALSE)</f>
        <v>0</v>
      </c>
    </row>
    <row r="851" spans="1:23" ht="12.75" customHeight="1" x14ac:dyDescent="0.2">
      <c r="B851" s="273"/>
      <c r="C851" s="354"/>
      <c r="D851" s="358"/>
      <c r="E851" s="360" t="s">
        <v>865</v>
      </c>
      <c r="F851" s="1079" t="str">
        <f>Translations!$B$360</f>
        <v>Energie termică măsurabilă din pastă de celuloză</v>
      </c>
      <c r="G851" s="1079"/>
      <c r="H851" s="1080"/>
      <c r="I851" s="1081"/>
      <c r="J851" s="1082"/>
      <c r="K851" s="993"/>
      <c r="L851" s="1083"/>
      <c r="M851" s="993"/>
      <c r="N851" s="994"/>
      <c r="W851" s="282" t="b">
        <f>W850</f>
        <v>0</v>
      </c>
    </row>
    <row r="852" spans="1:23" ht="12.75" customHeight="1" x14ac:dyDescent="0.2">
      <c r="B852" s="273"/>
      <c r="C852" s="354"/>
      <c r="D852" s="358"/>
      <c r="E852" s="360" t="s">
        <v>866</v>
      </c>
      <c r="F852" s="1079" t="str">
        <f>Translations!$B$361</f>
        <v>Energie termică măsurabilă din acid azotic</v>
      </c>
      <c r="G852" s="1079"/>
      <c r="H852" s="1080"/>
      <c r="I852" s="1081"/>
      <c r="J852" s="1082"/>
      <c r="K852" s="993"/>
      <c r="L852" s="1083"/>
      <c r="M852" s="993"/>
      <c r="N852" s="994"/>
      <c r="W852" s="282" t="b">
        <f>W851</f>
        <v>0</v>
      </c>
    </row>
    <row r="853" spans="1:23" ht="12.75" customHeight="1" x14ac:dyDescent="0.2">
      <c r="B853" s="273"/>
      <c r="C853" s="354"/>
      <c r="D853" s="358"/>
      <c r="E853" s="360" t="s">
        <v>867</v>
      </c>
      <c r="F853" s="1084" t="str">
        <f>Translations!$B$362</f>
        <v>Energie termică măsurabilă exportată</v>
      </c>
      <c r="G853" s="1084"/>
      <c r="H853" s="1085"/>
      <c r="I853" s="949"/>
      <c r="J853" s="986"/>
      <c r="K853" s="951"/>
      <c r="L853" s="987"/>
      <c r="M853" s="951"/>
      <c r="N853" s="952"/>
      <c r="W853" s="282" t="b">
        <f>W852</f>
        <v>0</v>
      </c>
    </row>
    <row r="854" spans="1:23" ht="12.75" customHeight="1" x14ac:dyDescent="0.2">
      <c r="B854" s="273"/>
      <c r="C854" s="354"/>
      <c r="D854" s="358"/>
      <c r="E854" s="360" t="s">
        <v>868</v>
      </c>
      <c r="F854" s="1069" t="str">
        <f>Translations!$B$274</f>
        <v>Fluxuri de energie termică măsurabilă netă</v>
      </c>
      <c r="G854" s="1069"/>
      <c r="H854" s="1067"/>
      <c r="I854" s="942"/>
      <c r="J854" s="943"/>
      <c r="K854" s="944"/>
      <c r="L854" s="945"/>
      <c r="M854" s="944"/>
      <c r="N854" s="946"/>
      <c r="W854" s="282" t="b">
        <f>W853</f>
        <v>0</v>
      </c>
    </row>
    <row r="855" spans="1:23" ht="5.0999999999999996" customHeight="1" x14ac:dyDescent="0.2">
      <c r="B855" s="273"/>
      <c r="C855" s="354"/>
      <c r="D855" s="358"/>
      <c r="E855" s="355"/>
      <c r="F855" s="355"/>
      <c r="G855" s="355"/>
      <c r="H855" s="355"/>
      <c r="I855" s="355"/>
      <c r="J855" s="355"/>
      <c r="K855" s="355"/>
      <c r="L855" s="355"/>
      <c r="M855" s="355"/>
      <c r="N855" s="356"/>
      <c r="P855" s="280"/>
      <c r="W855" s="283"/>
    </row>
    <row r="856" spans="1:23" ht="12.75" customHeight="1" x14ac:dyDescent="0.2">
      <c r="B856" s="273"/>
      <c r="C856" s="354"/>
      <c r="D856" s="358"/>
      <c r="E856" s="360" t="s">
        <v>868</v>
      </c>
      <c r="F856" s="1073" t="str">
        <f>Translations!$B$257</f>
        <v>Descrierea metodologiei aplicate</v>
      </c>
      <c r="G856" s="1073"/>
      <c r="H856" s="1073"/>
      <c r="I856" s="1073"/>
      <c r="J856" s="1073"/>
      <c r="K856" s="1073"/>
      <c r="L856" s="1073"/>
      <c r="M856" s="1073"/>
      <c r="N856" s="1074"/>
      <c r="P856" s="280"/>
      <c r="W856" s="283"/>
    </row>
    <row r="857" spans="1:23" ht="5.0999999999999996" customHeight="1" x14ac:dyDescent="0.2">
      <c r="B857" s="273"/>
      <c r="C857" s="354"/>
      <c r="D857" s="355"/>
      <c r="E857" s="359"/>
      <c r="F857" s="572"/>
      <c r="G857" s="579"/>
      <c r="H857" s="579"/>
      <c r="I857" s="579"/>
      <c r="J857" s="579"/>
      <c r="K857" s="579"/>
      <c r="L857" s="579"/>
      <c r="M857" s="579"/>
      <c r="N857" s="580"/>
      <c r="W857" s="283"/>
    </row>
    <row r="858" spans="1:23" ht="12.75" customHeight="1" x14ac:dyDescent="0.2">
      <c r="B858" s="273"/>
      <c r="C858" s="354"/>
      <c r="D858" s="358"/>
      <c r="E858" s="360"/>
      <c r="F858" s="990" t="str">
        <f>IF(I718&lt;&gt;"",HYPERLINK("#" &amp; Q858,EUConst_MsgDescription),"")</f>
        <v/>
      </c>
      <c r="G858" s="969"/>
      <c r="H858" s="969"/>
      <c r="I858" s="969"/>
      <c r="J858" s="969"/>
      <c r="K858" s="969"/>
      <c r="L858" s="969"/>
      <c r="M858" s="969"/>
      <c r="N858" s="970"/>
      <c r="P858" s="24" t="s">
        <v>441</v>
      </c>
      <c r="Q858" s="414" t="str">
        <f>"#"&amp;ADDRESS(ROW($C$10),COLUMN($C$10))</f>
        <v>#$C$10</v>
      </c>
      <c r="W858" s="283"/>
    </row>
    <row r="859" spans="1:23" ht="5.0999999999999996" customHeight="1" x14ac:dyDescent="0.2">
      <c r="C859" s="354"/>
      <c r="D859" s="358"/>
      <c r="E859" s="361"/>
      <c r="F859" s="991"/>
      <c r="G859" s="991"/>
      <c r="H859" s="991"/>
      <c r="I859" s="991"/>
      <c r="J859" s="991"/>
      <c r="K859" s="991"/>
      <c r="L859" s="991"/>
      <c r="M859" s="991"/>
      <c r="N859" s="992"/>
      <c r="P859" s="280"/>
      <c r="W859" s="283"/>
    </row>
    <row r="860" spans="1:23" s="278" customFormat="1" ht="50.1" customHeight="1" x14ac:dyDescent="0.2">
      <c r="A860" s="285"/>
      <c r="B860" s="12"/>
      <c r="C860" s="354"/>
      <c r="D860" s="361"/>
      <c r="E860" s="361"/>
      <c r="F860" s="932"/>
      <c r="G860" s="933"/>
      <c r="H860" s="933"/>
      <c r="I860" s="933"/>
      <c r="J860" s="933"/>
      <c r="K860" s="933"/>
      <c r="L860" s="933"/>
      <c r="M860" s="933"/>
      <c r="N860" s="934"/>
      <c r="O860" s="38"/>
      <c r="P860" s="284"/>
      <c r="Q860" s="285"/>
      <c r="R860" s="285"/>
      <c r="S860" s="274"/>
      <c r="T860" s="274"/>
      <c r="U860" s="285"/>
      <c r="V860" s="285"/>
      <c r="W860" s="286" t="b">
        <f>W854</f>
        <v>0</v>
      </c>
    </row>
    <row r="861" spans="1:23" ht="5.0999999999999996" customHeight="1" x14ac:dyDescent="0.2">
      <c r="C861" s="354"/>
      <c r="D861" s="358"/>
      <c r="E861" s="355"/>
      <c r="F861" s="355"/>
      <c r="G861" s="355"/>
      <c r="H861" s="355"/>
      <c r="I861" s="355"/>
      <c r="J861" s="355"/>
      <c r="K861" s="355"/>
      <c r="L861" s="355"/>
      <c r="M861" s="355"/>
      <c r="N861" s="356"/>
      <c r="W861" s="283"/>
    </row>
    <row r="862" spans="1:23" ht="12.75" customHeight="1" x14ac:dyDescent="0.2">
      <c r="C862" s="354"/>
      <c r="D862" s="358"/>
      <c r="E862" s="360"/>
      <c r="F862" s="1054" t="str">
        <f>Translations!$B$210</f>
        <v>Trimitere la fișierele externe, dacă este cazul</v>
      </c>
      <c r="G862" s="1054"/>
      <c r="H862" s="1054"/>
      <c r="I862" s="1054"/>
      <c r="J862" s="1054"/>
      <c r="K862" s="904"/>
      <c r="L862" s="904"/>
      <c r="M862" s="904"/>
      <c r="N862" s="904"/>
      <c r="W862" s="286" t="b">
        <f>W860</f>
        <v>0</v>
      </c>
    </row>
    <row r="863" spans="1:23" ht="5.0999999999999996" customHeight="1" x14ac:dyDescent="0.2">
      <c r="C863" s="354"/>
      <c r="D863" s="358"/>
      <c r="E863" s="355"/>
      <c r="F863" s="355"/>
      <c r="G863" s="355"/>
      <c r="H863" s="355"/>
      <c r="I863" s="355"/>
      <c r="J863" s="355"/>
      <c r="K863" s="355"/>
      <c r="L863" s="355"/>
      <c r="M863" s="355"/>
      <c r="N863" s="356"/>
      <c r="P863" s="280"/>
      <c r="V863" s="285"/>
      <c r="W863" s="283"/>
    </row>
    <row r="864" spans="1:23" ht="12.75" customHeight="1" x14ac:dyDescent="0.2">
      <c r="C864" s="354"/>
      <c r="D864" s="358" t="s">
        <v>120</v>
      </c>
      <c r="E864" s="1075" t="str">
        <f>Translations!$B$258</f>
        <v>A fost respectată ordinea ierarhică?</v>
      </c>
      <c r="F864" s="1075"/>
      <c r="G864" s="1075"/>
      <c r="H864" s="1076"/>
      <c r="I864" s="291"/>
      <c r="J864" s="366" t="str">
        <f>Translations!$B$259</f>
        <v xml:space="preserve"> Dacă nu, de ce?</v>
      </c>
      <c r="K864" s="942"/>
      <c r="L864" s="943"/>
      <c r="M864" s="943"/>
      <c r="N864" s="959"/>
      <c r="P864" s="280"/>
      <c r="V864" s="288" t="b">
        <f>W862</f>
        <v>0</v>
      </c>
      <c r="W864" s="289" t="b">
        <f>OR(W860,AND(I864&lt;&gt;"",I864=TRUE))</f>
        <v>0</v>
      </c>
    </row>
    <row r="865" spans="1:23" ht="5.0999999999999996" customHeight="1" x14ac:dyDescent="0.2">
      <c r="C865" s="354"/>
      <c r="D865" s="355"/>
      <c r="E865" s="576"/>
      <c r="F865" s="576"/>
      <c r="G865" s="576"/>
      <c r="H865" s="576"/>
      <c r="I865" s="576"/>
      <c r="J865" s="576"/>
      <c r="K865" s="576"/>
      <c r="L865" s="576"/>
      <c r="M865" s="576"/>
      <c r="N865" s="577"/>
      <c r="P865" s="280"/>
      <c r="V865" s="285"/>
      <c r="W865" s="283"/>
    </row>
    <row r="866" spans="1:23" ht="12.75" customHeight="1" x14ac:dyDescent="0.2">
      <c r="C866" s="354"/>
      <c r="D866" s="367"/>
      <c r="E866" s="367"/>
      <c r="F866" s="1073" t="str">
        <f>Translations!$B$264</f>
        <v>Detalii suplimentare privind orice abatere de la ierarhie</v>
      </c>
      <c r="G866" s="1073"/>
      <c r="H866" s="1073"/>
      <c r="I866" s="1073"/>
      <c r="J866" s="1073"/>
      <c r="K866" s="1073"/>
      <c r="L866" s="1073"/>
      <c r="M866" s="1073"/>
      <c r="N866" s="1074"/>
      <c r="P866" s="280"/>
      <c r="V866" s="285"/>
      <c r="W866" s="283"/>
    </row>
    <row r="867" spans="1:23" ht="25.5" customHeight="1" x14ac:dyDescent="0.2">
      <c r="C867" s="354"/>
      <c r="D867" s="367"/>
      <c r="E867" s="367"/>
      <c r="F867" s="932"/>
      <c r="G867" s="933"/>
      <c r="H867" s="933"/>
      <c r="I867" s="933"/>
      <c r="J867" s="933"/>
      <c r="K867" s="933"/>
      <c r="L867" s="933"/>
      <c r="M867" s="933"/>
      <c r="N867" s="934"/>
      <c r="P867" s="280"/>
      <c r="V867" s="285"/>
      <c r="W867" s="286" t="b">
        <f>W864</f>
        <v>0</v>
      </c>
    </row>
    <row r="868" spans="1:23" ht="5.0999999999999996" customHeight="1" x14ac:dyDescent="0.2">
      <c r="C868" s="354"/>
      <c r="D868" s="355"/>
      <c r="E868" s="576"/>
      <c r="F868" s="576"/>
      <c r="G868" s="576"/>
      <c r="H868" s="576"/>
      <c r="I868" s="576"/>
      <c r="J868" s="576"/>
      <c r="K868" s="576"/>
      <c r="L868" s="576"/>
      <c r="M868" s="576"/>
      <c r="N868" s="577"/>
      <c r="P868" s="280"/>
      <c r="V868" s="285"/>
      <c r="W868" s="283"/>
    </row>
    <row r="869" spans="1:23" ht="12.75" customHeight="1" x14ac:dyDescent="0.2">
      <c r="C869" s="354"/>
      <c r="D869" s="358" t="s">
        <v>121</v>
      </c>
      <c r="E869" s="995" t="str">
        <f>Translations!$B$363</f>
        <v>Descrierea metodologiei de determinare a factorilor de emisie relevanți care pot fi atribuiți în conformitate cu secțiunile 10.1.2. și 10.1.3. din anexa VII (FAR).</v>
      </c>
      <c r="F869" s="995"/>
      <c r="G869" s="995"/>
      <c r="H869" s="995"/>
      <c r="I869" s="995"/>
      <c r="J869" s="995"/>
      <c r="K869" s="995"/>
      <c r="L869" s="995"/>
      <c r="M869" s="995"/>
      <c r="N869" s="1063"/>
      <c r="P869" s="280"/>
      <c r="V869" s="285"/>
      <c r="W869" s="283"/>
    </row>
    <row r="870" spans="1:23" ht="5.0999999999999996" customHeight="1" x14ac:dyDescent="0.2">
      <c r="C870" s="354"/>
      <c r="D870" s="355"/>
      <c r="E870" s="359"/>
      <c r="F870" s="572"/>
      <c r="G870" s="579"/>
      <c r="H870" s="579"/>
      <c r="I870" s="579"/>
      <c r="J870" s="579"/>
      <c r="K870" s="579"/>
      <c r="L870" s="579"/>
      <c r="M870" s="579"/>
      <c r="N870" s="580"/>
      <c r="W870" s="283"/>
    </row>
    <row r="871" spans="1:23" ht="12.75" customHeight="1" x14ac:dyDescent="0.2">
      <c r="C871" s="354"/>
      <c r="D871" s="358"/>
      <c r="E871" s="360"/>
      <c r="F871" s="990" t="str">
        <f>IF(I718&lt;&gt;"",HYPERLINK("#" &amp; Q871,EUConst_MsgDescription),"")</f>
        <v/>
      </c>
      <c r="G871" s="969"/>
      <c r="H871" s="969"/>
      <c r="I871" s="969"/>
      <c r="J871" s="969"/>
      <c r="K871" s="969"/>
      <c r="L871" s="969"/>
      <c r="M871" s="969"/>
      <c r="N871" s="970"/>
      <c r="P871" s="24" t="s">
        <v>441</v>
      </c>
      <c r="Q871" s="414" t="str">
        <f>"#"&amp;ADDRESS(ROW($C$10),COLUMN($C$10))</f>
        <v>#$C$10</v>
      </c>
      <c r="W871" s="283"/>
    </row>
    <row r="872" spans="1:23" ht="5.0999999999999996" customHeight="1" x14ac:dyDescent="0.2">
      <c r="C872" s="354"/>
      <c r="D872" s="358"/>
      <c r="E872" s="361"/>
      <c r="F872" s="991"/>
      <c r="G872" s="991"/>
      <c r="H872" s="991"/>
      <c r="I872" s="991"/>
      <c r="J872" s="991"/>
      <c r="K872" s="991"/>
      <c r="L872" s="991"/>
      <c r="M872" s="991"/>
      <c r="N872" s="992"/>
      <c r="P872" s="280"/>
      <c r="W872" s="283"/>
    </row>
    <row r="873" spans="1:23" s="278" customFormat="1" ht="50.1" customHeight="1" x14ac:dyDescent="0.2">
      <c r="A873" s="285"/>
      <c r="B873" s="12"/>
      <c r="C873" s="354"/>
      <c r="D873" s="367"/>
      <c r="E873" s="368"/>
      <c r="F873" s="932"/>
      <c r="G873" s="933"/>
      <c r="H873" s="933"/>
      <c r="I873" s="933"/>
      <c r="J873" s="933"/>
      <c r="K873" s="933"/>
      <c r="L873" s="933"/>
      <c r="M873" s="933"/>
      <c r="N873" s="934"/>
      <c r="O873" s="38"/>
      <c r="P873" s="301"/>
      <c r="Q873" s="274"/>
      <c r="R873" s="285"/>
      <c r="S873" s="274"/>
      <c r="T873" s="274"/>
      <c r="U873" s="285"/>
      <c r="V873" s="285"/>
      <c r="W873" s="286" t="b">
        <f>W862</f>
        <v>0</v>
      </c>
    </row>
    <row r="874" spans="1:23" ht="5.0999999999999996" customHeight="1" x14ac:dyDescent="0.2">
      <c r="C874" s="354"/>
      <c r="D874" s="358"/>
      <c r="E874" s="355"/>
      <c r="F874" s="355"/>
      <c r="G874" s="355"/>
      <c r="H874" s="355"/>
      <c r="I874" s="355"/>
      <c r="J874" s="355"/>
      <c r="K874" s="355"/>
      <c r="L874" s="355"/>
      <c r="M874" s="355"/>
      <c r="N874" s="356"/>
      <c r="W874" s="283"/>
    </row>
    <row r="875" spans="1:23" ht="12.75" customHeight="1" x14ac:dyDescent="0.2">
      <c r="C875" s="354"/>
      <c r="D875" s="358"/>
      <c r="E875" s="360"/>
      <c r="F875" s="1054" t="str">
        <f>Translations!$B$210</f>
        <v>Trimitere la fișierele externe, dacă este cazul</v>
      </c>
      <c r="G875" s="1054"/>
      <c r="H875" s="1054"/>
      <c r="I875" s="1054"/>
      <c r="J875" s="1054"/>
      <c r="K875" s="904"/>
      <c r="L875" s="904"/>
      <c r="M875" s="904"/>
      <c r="N875" s="904"/>
      <c r="W875" s="286" t="b">
        <f>W873</f>
        <v>0</v>
      </c>
    </row>
    <row r="876" spans="1:23" ht="5.0999999999999996" customHeight="1" x14ac:dyDescent="0.2">
      <c r="C876" s="354"/>
      <c r="D876" s="355"/>
      <c r="E876" s="576"/>
      <c r="F876" s="576"/>
      <c r="G876" s="576"/>
      <c r="H876" s="576"/>
      <c r="I876" s="576"/>
      <c r="J876" s="576"/>
      <c r="K876" s="576"/>
      <c r="L876" s="576"/>
      <c r="M876" s="576"/>
      <c r="N876" s="577"/>
      <c r="P876" s="280"/>
      <c r="R876" s="285"/>
      <c r="V876" s="285"/>
      <c r="W876" s="283"/>
    </row>
    <row r="877" spans="1:23" ht="12.75" customHeight="1" x14ac:dyDescent="0.2">
      <c r="C877" s="354"/>
      <c r="D877" s="358" t="s">
        <v>122</v>
      </c>
      <c r="E877" s="995" t="str">
        <f>Translations!$B$366</f>
        <v>Sunt relevante fluxurile de energie termică măsurabilă importate de la subinstalațiile care produc pastă de celuloză?</v>
      </c>
      <c r="F877" s="995"/>
      <c r="G877" s="995"/>
      <c r="H877" s="995"/>
      <c r="I877" s="995"/>
      <c r="J877" s="995"/>
      <c r="K877" s="995"/>
      <c r="L877" s="995"/>
      <c r="M877" s="996"/>
      <c r="N877" s="996"/>
      <c r="P877" s="280"/>
      <c r="R877" s="285"/>
      <c r="V877" s="285"/>
      <c r="W877" s="286" t="b">
        <f>W875</f>
        <v>0</v>
      </c>
    </row>
    <row r="878" spans="1:23" ht="5.0999999999999996" customHeight="1" x14ac:dyDescent="0.2">
      <c r="C878" s="354"/>
      <c r="D878" s="355"/>
      <c r="E878" s="576"/>
      <c r="F878" s="576"/>
      <c r="G878" s="576"/>
      <c r="H878" s="576"/>
      <c r="I878" s="576"/>
      <c r="J878" s="576"/>
      <c r="K878" s="576"/>
      <c r="L878" s="576"/>
      <c r="M878" s="576"/>
      <c r="N878" s="577"/>
      <c r="P878" s="280"/>
      <c r="R878" s="285"/>
      <c r="V878" s="285"/>
      <c r="W878" s="283"/>
    </row>
    <row r="879" spans="1:23" ht="12.75" customHeight="1" x14ac:dyDescent="0.2">
      <c r="C879" s="354"/>
      <c r="D879" s="355"/>
      <c r="E879" s="355"/>
      <c r="F879" s="1073" t="str">
        <f>Translations!$B$257</f>
        <v>Descrierea metodologiei aplicate</v>
      </c>
      <c r="G879" s="1073"/>
      <c r="H879" s="1073"/>
      <c r="I879" s="1073"/>
      <c r="J879" s="1073"/>
      <c r="K879" s="1073"/>
      <c r="L879" s="1073"/>
      <c r="M879" s="1073"/>
      <c r="N879" s="1074"/>
      <c r="P879" s="280"/>
      <c r="R879" s="285"/>
      <c r="V879" s="285"/>
      <c r="W879" s="283"/>
    </row>
    <row r="880" spans="1:23" ht="5.0999999999999996" customHeight="1" x14ac:dyDescent="0.2">
      <c r="C880" s="354"/>
      <c r="D880" s="355"/>
      <c r="E880" s="576"/>
      <c r="F880" s="576"/>
      <c r="G880" s="576"/>
      <c r="H880" s="576"/>
      <c r="I880" s="576"/>
      <c r="J880" s="576"/>
      <c r="K880" s="576"/>
      <c r="L880" s="576"/>
      <c r="M880" s="576"/>
      <c r="N880" s="577"/>
      <c r="P880" s="280"/>
      <c r="R880" s="285"/>
      <c r="V880" s="285"/>
      <c r="W880" s="283"/>
    </row>
    <row r="881" spans="2:23" ht="12.75" customHeight="1" x14ac:dyDescent="0.2">
      <c r="C881" s="354"/>
      <c r="D881" s="358"/>
      <c r="E881" s="360"/>
      <c r="F881" s="990" t="str">
        <f>IF(I718&lt;&gt;"",HYPERLINK("#" &amp; Q881,EUConst_MsgDescription),"")</f>
        <v/>
      </c>
      <c r="G881" s="969"/>
      <c r="H881" s="969"/>
      <c r="I881" s="969"/>
      <c r="J881" s="969"/>
      <c r="K881" s="969"/>
      <c r="L881" s="969"/>
      <c r="M881" s="969"/>
      <c r="N881" s="970"/>
      <c r="P881" s="24" t="s">
        <v>441</v>
      </c>
      <c r="Q881" s="414" t="str">
        <f>"#"&amp;ADDRESS(ROW($C$10),COLUMN($C$10))</f>
        <v>#$C$10</v>
      </c>
      <c r="W881" s="283"/>
    </row>
    <row r="882" spans="2:23" ht="5.0999999999999996" customHeight="1" x14ac:dyDescent="0.2">
      <c r="C882" s="354"/>
      <c r="D882" s="358"/>
      <c r="E882" s="361"/>
      <c r="F882" s="991"/>
      <c r="G882" s="991"/>
      <c r="H882" s="991"/>
      <c r="I882" s="991"/>
      <c r="J882" s="991"/>
      <c r="K882" s="991"/>
      <c r="L882" s="991"/>
      <c r="M882" s="991"/>
      <c r="N882" s="992"/>
      <c r="P882" s="280"/>
      <c r="W882" s="283"/>
    </row>
    <row r="883" spans="2:23" ht="50.1" customHeight="1" thickBot="1" x14ac:dyDescent="0.25">
      <c r="C883" s="354"/>
      <c r="D883" s="355"/>
      <c r="E883" s="355"/>
      <c r="F883" s="932"/>
      <c r="G883" s="933"/>
      <c r="H883" s="933"/>
      <c r="I883" s="933"/>
      <c r="J883" s="933"/>
      <c r="K883" s="933"/>
      <c r="L883" s="933"/>
      <c r="M883" s="933"/>
      <c r="N883" s="934"/>
      <c r="P883" s="280"/>
      <c r="R883" s="285"/>
      <c r="V883" s="285"/>
      <c r="W883" s="302" t="b">
        <f>OR(W877,AND(M877&lt;&gt;"",M877=FALSE))</f>
        <v>0</v>
      </c>
    </row>
    <row r="884" spans="2:23" ht="5.0999999999999996" customHeight="1" x14ac:dyDescent="0.2">
      <c r="C884" s="354"/>
      <c r="D884" s="358"/>
      <c r="E884" s="355"/>
      <c r="F884" s="355"/>
      <c r="G884" s="355"/>
      <c r="H884" s="355"/>
      <c r="I884" s="355"/>
      <c r="J884" s="355"/>
      <c r="K884" s="355"/>
      <c r="L884" s="355"/>
      <c r="M884" s="355"/>
      <c r="N884" s="356"/>
    </row>
    <row r="885" spans="2:23" ht="5.0999999999999996" customHeight="1" x14ac:dyDescent="0.2">
      <c r="B885" s="273"/>
      <c r="C885" s="351"/>
      <c r="D885" s="364"/>
      <c r="E885" s="352"/>
      <c r="F885" s="352"/>
      <c r="G885" s="352"/>
      <c r="H885" s="352"/>
      <c r="I885" s="352"/>
      <c r="J885" s="352"/>
      <c r="K885" s="352"/>
      <c r="L885" s="352"/>
      <c r="M885" s="352"/>
      <c r="N885" s="353"/>
    </row>
    <row r="886" spans="2:23" ht="12.75" customHeight="1" x14ac:dyDescent="0.2">
      <c r="B886" s="273"/>
      <c r="C886" s="354"/>
      <c r="D886" s="357" t="s">
        <v>951</v>
      </c>
      <c r="E886" s="1071" t="str">
        <f>Translations!$B$367</f>
        <v>Bilanțul de gaze reziduale pentru această subinstalație</v>
      </c>
      <c r="F886" s="1071"/>
      <c r="G886" s="1071"/>
      <c r="H886" s="1071"/>
      <c r="I886" s="1071"/>
      <c r="J886" s="1071"/>
      <c r="K886" s="1071"/>
      <c r="L886" s="1071"/>
      <c r="M886" s="1071"/>
      <c r="N886" s="1072"/>
    </row>
    <row r="887" spans="2:23" ht="12.75" customHeight="1" x14ac:dyDescent="0.2">
      <c r="B887" s="273"/>
      <c r="C887" s="354"/>
      <c r="D887" s="358" t="s">
        <v>118</v>
      </c>
      <c r="E887" s="995" t="str">
        <f>Translations!$B$370</f>
        <v>Sunt relevante gazele reziduale pentru această subinstalație?</v>
      </c>
      <c r="F887" s="995"/>
      <c r="G887" s="995"/>
      <c r="H887" s="995"/>
      <c r="I887" s="995"/>
      <c r="J887" s="995"/>
      <c r="K887" s="995"/>
      <c r="L887" s="995"/>
      <c r="M887" s="996"/>
      <c r="N887" s="996"/>
    </row>
    <row r="888" spans="2:23" ht="12.75" customHeight="1" x14ac:dyDescent="0.2">
      <c r="B888" s="273"/>
      <c r="C888" s="354"/>
      <c r="D888" s="358"/>
      <c r="E888" s="355"/>
      <c r="F888" s="355"/>
      <c r="G888" s="355"/>
      <c r="H888" s="355"/>
      <c r="I888" s="355"/>
      <c r="J888" s="976" t="str">
        <f>IF(I718="","",IF(AND(M887&lt;&gt;"",M887=FALSE),HYPERLINK(Q888,EUconst_MsgGoOn),""))</f>
        <v/>
      </c>
      <c r="K888" s="977"/>
      <c r="L888" s="977"/>
      <c r="M888" s="977"/>
      <c r="N888" s="978"/>
      <c r="P888" s="24" t="s">
        <v>441</v>
      </c>
      <c r="Q888" s="414" t="str">
        <f>"#JUMP_F"&amp;P718+1</f>
        <v>#JUMP_F2</v>
      </c>
    </row>
    <row r="889" spans="2:23" ht="5.0999999999999996" customHeight="1" x14ac:dyDescent="0.2">
      <c r="B889" s="273"/>
      <c r="C889" s="354"/>
      <c r="D889" s="358"/>
      <c r="E889" s="355"/>
      <c r="F889" s="355"/>
      <c r="G889" s="355"/>
      <c r="H889" s="355"/>
      <c r="I889" s="355"/>
      <c r="J889" s="355"/>
      <c r="K889" s="355"/>
      <c r="L889" s="355"/>
      <c r="M889" s="355"/>
      <c r="N889" s="356"/>
    </row>
    <row r="890" spans="2:23" ht="12.75" customHeight="1" x14ac:dyDescent="0.2">
      <c r="B890" s="273"/>
      <c r="C890" s="354"/>
      <c r="D890" s="358" t="s">
        <v>119</v>
      </c>
      <c r="E890" s="995" t="str">
        <f>Translations!$B$249</f>
        <v>Informații privind metodologia aplicată</v>
      </c>
      <c r="F890" s="995"/>
      <c r="G890" s="995"/>
      <c r="H890" s="995"/>
      <c r="I890" s="995"/>
      <c r="J890" s="995"/>
      <c r="K890" s="995"/>
      <c r="L890" s="995"/>
      <c r="M890" s="995"/>
      <c r="N890" s="1063"/>
    </row>
    <row r="891" spans="2:23" ht="25.5" customHeight="1" thickBot="1" x14ac:dyDescent="0.25">
      <c r="B891" s="273"/>
      <c r="C891" s="354"/>
      <c r="D891" s="355"/>
      <c r="E891" s="355"/>
      <c r="F891" s="372"/>
      <c r="G891" s="355"/>
      <c r="H891" s="355"/>
      <c r="I891" s="1070" t="str">
        <f>Translations!$B$254</f>
        <v>Sursa de date</v>
      </c>
      <c r="J891" s="1070"/>
      <c r="K891" s="1070" t="str">
        <f>Translations!$B$255</f>
        <v>Altă sursă de date (dacă este cazul)</v>
      </c>
      <c r="L891" s="1070"/>
      <c r="M891" s="1070" t="str">
        <f>Translations!$B$255</f>
        <v>Altă sursă de date (dacă este cazul)</v>
      </c>
      <c r="N891" s="1070"/>
      <c r="W891" s="274" t="s">
        <v>417</v>
      </c>
    </row>
    <row r="892" spans="2:23" ht="12.75" customHeight="1" x14ac:dyDescent="0.2">
      <c r="B892" s="273"/>
      <c r="C892" s="354"/>
      <c r="D892" s="358"/>
      <c r="E892" s="360" t="s">
        <v>864</v>
      </c>
      <c r="F892" s="1077" t="str">
        <f>Translations!$B$374</f>
        <v>Gaze reziduale produse</v>
      </c>
      <c r="G892" s="1077"/>
      <c r="H892" s="1078"/>
      <c r="I892" s="937"/>
      <c r="J892" s="938"/>
      <c r="K892" s="939"/>
      <c r="L892" s="940"/>
      <c r="M892" s="939"/>
      <c r="N892" s="941"/>
      <c r="W892" s="281" t="b">
        <f>AND(M887&lt;&gt;"",M887=FALSE)</f>
        <v>0</v>
      </c>
    </row>
    <row r="893" spans="2:23" ht="12.75" customHeight="1" x14ac:dyDescent="0.2">
      <c r="B893" s="273"/>
      <c r="C893" s="354"/>
      <c r="D893" s="358"/>
      <c r="E893" s="360" t="s">
        <v>865</v>
      </c>
      <c r="F893" s="1079" t="str">
        <f>Translations!$B$256</f>
        <v>Valoare energetică</v>
      </c>
      <c r="G893" s="1079"/>
      <c r="H893" s="1080"/>
      <c r="I893" s="1081"/>
      <c r="J893" s="1082"/>
      <c r="K893" s="993"/>
      <c r="L893" s="1083"/>
      <c r="M893" s="993"/>
      <c r="N893" s="994"/>
      <c r="W893" s="282" t="b">
        <f>W892</f>
        <v>0</v>
      </c>
    </row>
    <row r="894" spans="2:23" ht="12.75" customHeight="1" x14ac:dyDescent="0.2">
      <c r="B894" s="273"/>
      <c r="C894" s="354"/>
      <c r="D894" s="358"/>
      <c r="E894" s="360" t="s">
        <v>866</v>
      </c>
      <c r="F894" s="1084" t="str">
        <f>Translations!$B$375</f>
        <v>Factorul de emisie</v>
      </c>
      <c r="G894" s="1084"/>
      <c r="H894" s="1085"/>
      <c r="I894" s="949"/>
      <c r="J894" s="986"/>
      <c r="K894" s="951"/>
      <c r="L894" s="987"/>
      <c r="M894" s="951"/>
      <c r="N894" s="952"/>
      <c r="W894" s="282" t="b">
        <f>W893</f>
        <v>0</v>
      </c>
    </row>
    <row r="895" spans="2:23" ht="12.75" customHeight="1" x14ac:dyDescent="0.2">
      <c r="B895" s="273"/>
      <c r="C895" s="354"/>
      <c r="D895" s="358"/>
      <c r="E895" s="360" t="s">
        <v>867</v>
      </c>
      <c r="F895" s="1077" t="str">
        <f>Translations!$B$376</f>
        <v>Gaze reziduale consumate</v>
      </c>
      <c r="G895" s="1077"/>
      <c r="H895" s="1078"/>
      <c r="I895" s="937"/>
      <c r="J895" s="938"/>
      <c r="K895" s="939"/>
      <c r="L895" s="940"/>
      <c r="M895" s="939"/>
      <c r="N895" s="941"/>
      <c r="W895" s="282" t="b">
        <f t="shared" ref="W895:W906" si="3">W894</f>
        <v>0</v>
      </c>
    </row>
    <row r="896" spans="2:23" ht="12.75" customHeight="1" x14ac:dyDescent="0.2">
      <c r="B896" s="273"/>
      <c r="C896" s="354"/>
      <c r="D896" s="358"/>
      <c r="E896" s="360" t="s">
        <v>868</v>
      </c>
      <c r="F896" s="1079" t="str">
        <f>Translations!$B$256</f>
        <v>Valoare energetică</v>
      </c>
      <c r="G896" s="1079"/>
      <c r="H896" s="1080"/>
      <c r="I896" s="1081"/>
      <c r="J896" s="1082"/>
      <c r="K896" s="993"/>
      <c r="L896" s="1083"/>
      <c r="M896" s="993"/>
      <c r="N896" s="994"/>
      <c r="W896" s="282" t="b">
        <f t="shared" si="3"/>
        <v>0</v>
      </c>
    </row>
    <row r="897" spans="2:23" ht="12.75" customHeight="1" x14ac:dyDescent="0.2">
      <c r="B897" s="273"/>
      <c r="C897" s="354"/>
      <c r="D897" s="358"/>
      <c r="E897" s="360" t="s">
        <v>869</v>
      </c>
      <c r="F897" s="1084" t="str">
        <f>Translations!$B$375</f>
        <v>Factorul de emisie</v>
      </c>
      <c r="G897" s="1084"/>
      <c r="H897" s="1085"/>
      <c r="I897" s="949"/>
      <c r="J897" s="986"/>
      <c r="K897" s="951"/>
      <c r="L897" s="987"/>
      <c r="M897" s="951"/>
      <c r="N897" s="952"/>
      <c r="W897" s="282" t="b">
        <f t="shared" si="3"/>
        <v>0</v>
      </c>
    </row>
    <row r="898" spans="2:23" ht="12.75" customHeight="1" x14ac:dyDescent="0.2">
      <c r="B898" s="273"/>
      <c r="C898" s="354"/>
      <c r="D898" s="358"/>
      <c r="E898" s="360" t="s">
        <v>870</v>
      </c>
      <c r="F898" s="1077" t="str">
        <f>Translations!$B$377</f>
        <v>Gaze reziduale arse (altele decât arderea cu flacără liberă din motive de siguranță)</v>
      </c>
      <c r="G898" s="1077"/>
      <c r="H898" s="1078"/>
      <c r="I898" s="937"/>
      <c r="J898" s="938"/>
      <c r="K898" s="939"/>
      <c r="L898" s="940"/>
      <c r="M898" s="939"/>
      <c r="N898" s="941"/>
      <c r="W898" s="282" t="b">
        <f t="shared" si="3"/>
        <v>0</v>
      </c>
    </row>
    <row r="899" spans="2:23" ht="12.75" customHeight="1" x14ac:dyDescent="0.2">
      <c r="B899" s="273"/>
      <c r="C899" s="354"/>
      <c r="D899" s="358"/>
      <c r="E899" s="360" t="s">
        <v>871</v>
      </c>
      <c r="F899" s="1079" t="str">
        <f>Translations!$B$256</f>
        <v>Valoare energetică</v>
      </c>
      <c r="G899" s="1079"/>
      <c r="H899" s="1080"/>
      <c r="I899" s="1081"/>
      <c r="J899" s="1082"/>
      <c r="K899" s="993"/>
      <c r="L899" s="1083"/>
      <c r="M899" s="993"/>
      <c r="N899" s="994"/>
      <c r="W899" s="282" t="b">
        <f t="shared" si="3"/>
        <v>0</v>
      </c>
    </row>
    <row r="900" spans="2:23" ht="12.75" customHeight="1" x14ac:dyDescent="0.2">
      <c r="B900" s="273"/>
      <c r="C900" s="354"/>
      <c r="D900" s="358"/>
      <c r="E900" s="360" t="s">
        <v>872</v>
      </c>
      <c r="F900" s="1084" t="str">
        <f>Translations!$B$375</f>
        <v>Factorul de emisie</v>
      </c>
      <c r="G900" s="1084"/>
      <c r="H900" s="1085"/>
      <c r="I900" s="949"/>
      <c r="J900" s="986"/>
      <c r="K900" s="951"/>
      <c r="L900" s="987"/>
      <c r="M900" s="951"/>
      <c r="N900" s="952"/>
      <c r="W900" s="282" t="b">
        <f t="shared" si="3"/>
        <v>0</v>
      </c>
    </row>
    <row r="901" spans="2:23" ht="12.75" customHeight="1" x14ac:dyDescent="0.2">
      <c r="B901" s="273"/>
      <c r="C901" s="354"/>
      <c r="D901" s="358"/>
      <c r="E901" s="360" t="s">
        <v>873</v>
      </c>
      <c r="F901" s="1077" t="str">
        <f>Translations!$B$378</f>
        <v>Gaze reziduale importate</v>
      </c>
      <c r="G901" s="1077"/>
      <c r="H901" s="1078"/>
      <c r="I901" s="937"/>
      <c r="J901" s="938"/>
      <c r="K901" s="939"/>
      <c r="L901" s="940"/>
      <c r="M901" s="939"/>
      <c r="N901" s="941"/>
      <c r="W901" s="282" t="b">
        <f t="shared" si="3"/>
        <v>0</v>
      </c>
    </row>
    <row r="902" spans="2:23" ht="12.75" customHeight="1" x14ac:dyDescent="0.2">
      <c r="B902" s="273"/>
      <c r="C902" s="354"/>
      <c r="D902" s="358"/>
      <c r="E902" s="360" t="s">
        <v>874</v>
      </c>
      <c r="F902" s="1079" t="str">
        <f>Translations!$B$256</f>
        <v>Valoare energetică</v>
      </c>
      <c r="G902" s="1079"/>
      <c r="H902" s="1080"/>
      <c r="I902" s="1081"/>
      <c r="J902" s="1082"/>
      <c r="K902" s="993"/>
      <c r="L902" s="1083"/>
      <c r="M902" s="993"/>
      <c r="N902" s="994"/>
      <c r="W902" s="282" t="b">
        <f t="shared" si="3"/>
        <v>0</v>
      </c>
    </row>
    <row r="903" spans="2:23" ht="12.75" customHeight="1" x14ac:dyDescent="0.2">
      <c r="B903" s="273"/>
      <c r="C903" s="354"/>
      <c r="D903" s="358"/>
      <c r="E903" s="360" t="s">
        <v>875</v>
      </c>
      <c r="F903" s="1084" t="str">
        <f>Translations!$B$375</f>
        <v>Factorul de emisie</v>
      </c>
      <c r="G903" s="1084"/>
      <c r="H903" s="1085"/>
      <c r="I903" s="949"/>
      <c r="J903" s="986"/>
      <c r="K903" s="951"/>
      <c r="L903" s="987"/>
      <c r="M903" s="951"/>
      <c r="N903" s="952"/>
      <c r="W903" s="282" t="b">
        <f t="shared" si="3"/>
        <v>0</v>
      </c>
    </row>
    <row r="904" spans="2:23" ht="12.75" customHeight="1" x14ac:dyDescent="0.2">
      <c r="B904" s="273"/>
      <c r="C904" s="354"/>
      <c r="D904" s="358"/>
      <c r="E904" s="360" t="s">
        <v>876</v>
      </c>
      <c r="F904" s="1077" t="str">
        <f>Translations!$B$379</f>
        <v>Gaze reziduale exportate</v>
      </c>
      <c r="G904" s="1077"/>
      <c r="H904" s="1078"/>
      <c r="I904" s="937"/>
      <c r="J904" s="938"/>
      <c r="K904" s="939"/>
      <c r="L904" s="940"/>
      <c r="M904" s="939"/>
      <c r="N904" s="941"/>
      <c r="W904" s="282" t="b">
        <f t="shared" si="3"/>
        <v>0</v>
      </c>
    </row>
    <row r="905" spans="2:23" ht="12.75" customHeight="1" x14ac:dyDescent="0.2">
      <c r="B905" s="273"/>
      <c r="C905" s="354"/>
      <c r="D905" s="358"/>
      <c r="E905" s="360" t="s">
        <v>877</v>
      </c>
      <c r="F905" s="1079" t="str">
        <f>Translations!$B$256</f>
        <v>Valoare energetică</v>
      </c>
      <c r="G905" s="1079"/>
      <c r="H905" s="1080"/>
      <c r="I905" s="1081"/>
      <c r="J905" s="1082"/>
      <c r="K905" s="993"/>
      <c r="L905" s="1083"/>
      <c r="M905" s="993"/>
      <c r="N905" s="994"/>
      <c r="W905" s="282" t="b">
        <f t="shared" si="3"/>
        <v>0</v>
      </c>
    </row>
    <row r="906" spans="2:23" ht="12.75" customHeight="1" x14ac:dyDescent="0.2">
      <c r="B906" s="273"/>
      <c r="C906" s="354"/>
      <c r="D906" s="358"/>
      <c r="E906" s="360" t="s">
        <v>878</v>
      </c>
      <c r="F906" s="1084" t="str">
        <f>Translations!$B$375</f>
        <v>Factorul de emisie</v>
      </c>
      <c r="G906" s="1084"/>
      <c r="H906" s="1085"/>
      <c r="I906" s="949"/>
      <c r="J906" s="986"/>
      <c r="K906" s="951"/>
      <c r="L906" s="987"/>
      <c r="M906" s="951"/>
      <c r="N906" s="952"/>
      <c r="W906" s="282" t="b">
        <f t="shared" si="3"/>
        <v>0</v>
      </c>
    </row>
    <row r="907" spans="2:23" ht="5.0999999999999996" customHeight="1" x14ac:dyDescent="0.2">
      <c r="B907" s="273"/>
      <c r="C907" s="354"/>
      <c r="D907" s="358"/>
      <c r="E907" s="355"/>
      <c r="F907" s="355"/>
      <c r="G907" s="355"/>
      <c r="H907" s="355"/>
      <c r="I907" s="355"/>
      <c r="J907" s="355"/>
      <c r="K907" s="355"/>
      <c r="L907" s="355"/>
      <c r="M907" s="355"/>
      <c r="N907" s="356"/>
      <c r="W907" s="299"/>
    </row>
    <row r="908" spans="2:23" ht="12.75" customHeight="1" x14ac:dyDescent="0.2">
      <c r="B908" s="273"/>
      <c r="C908" s="354"/>
      <c r="D908" s="358"/>
      <c r="E908" s="360" t="s">
        <v>879</v>
      </c>
      <c r="F908" s="1073" t="str">
        <f>Translations!$B$257</f>
        <v>Descrierea metodologiei aplicate</v>
      </c>
      <c r="G908" s="1073"/>
      <c r="H908" s="1073"/>
      <c r="I908" s="1073"/>
      <c r="J908" s="1073"/>
      <c r="K908" s="1073"/>
      <c r="L908" s="1073"/>
      <c r="M908" s="1073"/>
      <c r="N908" s="1074"/>
      <c r="W908" s="283"/>
    </row>
    <row r="909" spans="2:23" ht="5.0999999999999996" customHeight="1" x14ac:dyDescent="0.2">
      <c r="C909" s="354"/>
      <c r="D909" s="355"/>
      <c r="E909" s="359"/>
      <c r="F909" s="369"/>
      <c r="G909" s="370"/>
      <c r="H909" s="370"/>
      <c r="I909" s="370"/>
      <c r="J909" s="370"/>
      <c r="K909" s="370"/>
      <c r="L909" s="370"/>
      <c r="M909" s="370"/>
      <c r="N909" s="371"/>
      <c r="W909" s="283"/>
    </row>
    <row r="910" spans="2:23" ht="12.75" customHeight="1" x14ac:dyDescent="0.2">
      <c r="C910" s="354"/>
      <c r="D910" s="358"/>
      <c r="E910" s="360"/>
      <c r="F910" s="990" t="str">
        <f>IF(I718&lt;&gt;"",HYPERLINK("#" &amp; Q910,EUConst_MsgDescription),"")</f>
        <v/>
      </c>
      <c r="G910" s="969"/>
      <c r="H910" s="969"/>
      <c r="I910" s="969"/>
      <c r="J910" s="969"/>
      <c r="K910" s="969"/>
      <c r="L910" s="969"/>
      <c r="M910" s="969"/>
      <c r="N910" s="970"/>
      <c r="P910" s="24" t="s">
        <v>441</v>
      </c>
      <c r="Q910" s="414" t="str">
        <f>"#"&amp;ADDRESS(ROW($C$10),COLUMN($C$10))</f>
        <v>#$C$10</v>
      </c>
      <c r="W910" s="283"/>
    </row>
    <row r="911" spans="2:23" ht="5.0999999999999996" customHeight="1" x14ac:dyDescent="0.2">
      <c r="C911" s="354"/>
      <c r="D911" s="358"/>
      <c r="E911" s="361"/>
      <c r="F911" s="991"/>
      <c r="G911" s="991"/>
      <c r="H911" s="991"/>
      <c r="I911" s="991"/>
      <c r="J911" s="991"/>
      <c r="K911" s="991"/>
      <c r="L911" s="991"/>
      <c r="M911" s="991"/>
      <c r="N911" s="992"/>
      <c r="P911" s="280"/>
      <c r="W911" s="283"/>
    </row>
    <row r="912" spans="2:23" ht="50.1" customHeight="1" x14ac:dyDescent="0.2">
      <c r="C912" s="354"/>
      <c r="D912" s="361"/>
      <c r="E912" s="361"/>
      <c r="F912" s="932"/>
      <c r="G912" s="933"/>
      <c r="H912" s="933"/>
      <c r="I912" s="933"/>
      <c r="J912" s="933"/>
      <c r="K912" s="933"/>
      <c r="L912" s="933"/>
      <c r="M912" s="933"/>
      <c r="N912" s="934"/>
      <c r="W912" s="282" t="b">
        <f>W894</f>
        <v>0</v>
      </c>
    </row>
    <row r="913" spans="1:26" ht="5.0999999999999996" customHeight="1" x14ac:dyDescent="0.2">
      <c r="C913" s="354"/>
      <c r="D913" s="358"/>
      <c r="E913" s="355"/>
      <c r="F913" s="355"/>
      <c r="G913" s="355"/>
      <c r="H913" s="355"/>
      <c r="I913" s="355"/>
      <c r="J913" s="355"/>
      <c r="K913" s="355"/>
      <c r="L913" s="355"/>
      <c r="M913" s="355"/>
      <c r="N913" s="356"/>
      <c r="W913" s="282"/>
    </row>
    <row r="914" spans="1:26" ht="12.75" customHeight="1" x14ac:dyDescent="0.2">
      <c r="C914" s="354"/>
      <c r="D914" s="358"/>
      <c r="E914" s="360"/>
      <c r="F914" s="1054" t="str">
        <f>Translations!$B$210</f>
        <v>Trimitere la fișierele externe, dacă este cazul</v>
      </c>
      <c r="G914" s="1054"/>
      <c r="H914" s="1054"/>
      <c r="I914" s="1054"/>
      <c r="J914" s="1054"/>
      <c r="K914" s="904"/>
      <c r="L914" s="904"/>
      <c r="M914" s="904"/>
      <c r="N914" s="904"/>
      <c r="W914" s="282" t="b">
        <f>W912</f>
        <v>0</v>
      </c>
    </row>
    <row r="915" spans="1:26" ht="5.0999999999999996" customHeight="1" x14ac:dyDescent="0.2">
      <c r="C915" s="354"/>
      <c r="D915" s="358"/>
      <c r="E915" s="355"/>
      <c r="F915" s="355"/>
      <c r="G915" s="355"/>
      <c r="H915" s="355"/>
      <c r="I915" s="355"/>
      <c r="J915" s="355"/>
      <c r="K915" s="355"/>
      <c r="L915" s="355"/>
      <c r="M915" s="355"/>
      <c r="N915" s="356"/>
      <c r="W915" s="303"/>
    </row>
    <row r="916" spans="1:26" ht="12.75" customHeight="1" x14ac:dyDescent="0.2">
      <c r="C916" s="354"/>
      <c r="D916" s="358" t="s">
        <v>120</v>
      </c>
      <c r="E916" s="1075" t="str">
        <f>Translations!$B$258</f>
        <v>A fost respectată ordinea ierarhică?</v>
      </c>
      <c r="F916" s="1075"/>
      <c r="G916" s="1075"/>
      <c r="H916" s="1076"/>
      <c r="I916" s="291"/>
      <c r="J916" s="366" t="str">
        <f>Translations!$B$259</f>
        <v xml:space="preserve"> Dacă nu, de ce?</v>
      </c>
      <c r="K916" s="942"/>
      <c r="L916" s="943"/>
      <c r="M916" s="943"/>
      <c r="N916" s="959"/>
      <c r="V916" s="304" t="b">
        <f>W914</f>
        <v>0</v>
      </c>
      <c r="W916" s="289" t="b">
        <f>OR(W912,AND(I916&lt;&gt;"",I916=TRUE))</f>
        <v>0</v>
      </c>
    </row>
    <row r="917" spans="1:26" ht="5.0999999999999996" customHeight="1" x14ac:dyDescent="0.2">
      <c r="C917" s="354"/>
      <c r="D917" s="355"/>
      <c r="E917" s="576"/>
      <c r="F917" s="576"/>
      <c r="G917" s="576"/>
      <c r="H917" s="576"/>
      <c r="I917" s="576"/>
      <c r="J917" s="576"/>
      <c r="K917" s="576"/>
      <c r="L917" s="576"/>
      <c r="M917" s="576"/>
      <c r="N917" s="577"/>
      <c r="W917" s="299"/>
    </row>
    <row r="918" spans="1:26" ht="12.75" customHeight="1" x14ac:dyDescent="0.2">
      <c r="C918" s="354"/>
      <c r="D918" s="367"/>
      <c r="E918" s="367"/>
      <c r="F918" s="1073" t="str">
        <f>Translations!$B$264</f>
        <v>Detalii suplimentare privind orice abatere de la ierarhie</v>
      </c>
      <c r="G918" s="1073"/>
      <c r="H918" s="1073"/>
      <c r="I918" s="1073"/>
      <c r="J918" s="1073"/>
      <c r="K918" s="1073"/>
      <c r="L918" s="1073"/>
      <c r="M918" s="1073"/>
      <c r="N918" s="1074"/>
      <c r="W918" s="303"/>
    </row>
    <row r="919" spans="1:26" ht="25.5" customHeight="1" thickBot="1" x14ac:dyDescent="0.25">
      <c r="C919" s="354"/>
      <c r="D919" s="367"/>
      <c r="E919" s="367"/>
      <c r="F919" s="932"/>
      <c r="G919" s="933"/>
      <c r="H919" s="933"/>
      <c r="I919" s="933"/>
      <c r="J919" s="933"/>
      <c r="K919" s="933"/>
      <c r="L919" s="933"/>
      <c r="M919" s="933"/>
      <c r="N919" s="934"/>
      <c r="W919" s="305" t="b">
        <f>W916</f>
        <v>0</v>
      </c>
    </row>
    <row r="920" spans="1:26" s="21" customFormat="1" ht="12.75" x14ac:dyDescent="0.2">
      <c r="A920" s="19"/>
      <c r="B920" s="38"/>
      <c r="C920" s="373"/>
      <c r="D920" s="374"/>
      <c r="E920" s="374"/>
      <c r="F920" s="374"/>
      <c r="G920" s="374"/>
      <c r="H920" s="374"/>
      <c r="I920" s="374"/>
      <c r="J920" s="374"/>
      <c r="K920" s="374"/>
      <c r="L920" s="374"/>
      <c r="M920" s="374"/>
      <c r="N920" s="375"/>
      <c r="O920" s="38"/>
      <c r="P920" s="140" t="str">
        <f>IF(OR(P718=1,AND(I718&lt;&gt;"",COUNTIF(P$2153:$P2544,"PRINT")=0)),"PRINT","")</f>
        <v>PRINT</v>
      </c>
      <c r="Q920" s="24" t="s">
        <v>587</v>
      </c>
      <c r="R920" s="25"/>
      <c r="S920" s="25"/>
      <c r="T920" s="24"/>
      <c r="U920" s="24"/>
      <c r="V920" s="24"/>
      <c r="W920" s="24"/>
    </row>
    <row r="921" spans="1:26" s="21" customFormat="1" ht="15" thickBot="1" x14ac:dyDescent="0.25">
      <c r="A921" s="19"/>
      <c r="B921" s="38"/>
      <c r="C921" s="38"/>
      <c r="D921" s="38"/>
      <c r="E921" s="38"/>
      <c r="F921" s="38"/>
      <c r="G921" s="38"/>
      <c r="H921" s="38"/>
      <c r="I921" s="38"/>
      <c r="J921" s="38"/>
      <c r="K921" s="38"/>
      <c r="L921" s="38"/>
      <c r="M921" s="38"/>
      <c r="N921" s="38"/>
      <c r="O921" s="38"/>
      <c r="P921" s="24"/>
      <c r="Q921" s="24"/>
      <c r="R921" s="25"/>
      <c r="S921" s="25"/>
      <c r="T921" s="24"/>
      <c r="U921" s="24"/>
      <c r="V921" s="24"/>
      <c r="W921" s="24"/>
      <c r="X921" s="273"/>
      <c r="Y921" s="273"/>
      <c r="Z921" s="273"/>
    </row>
    <row r="922" spans="1:26" s="21" customFormat="1" ht="12.75" customHeight="1" thickBot="1" x14ac:dyDescent="0.3">
      <c r="A922" s="19"/>
      <c r="B922" s="38"/>
      <c r="C922" s="315"/>
      <c r="D922" s="315"/>
      <c r="E922" s="315"/>
      <c r="F922" s="315"/>
      <c r="G922" s="315"/>
      <c r="H922" s="315"/>
      <c r="I922" s="315"/>
      <c r="J922" s="315"/>
      <c r="K922" s="315"/>
      <c r="L922" s="315"/>
      <c r="M922" s="315"/>
      <c r="N922" s="315"/>
      <c r="O922" s="38"/>
      <c r="P922" s="24"/>
      <c r="Q922" s="24"/>
      <c r="R922" s="25"/>
      <c r="S922" s="25"/>
      <c r="T922" s="24"/>
      <c r="U922" s="24"/>
      <c r="V922" s="24"/>
      <c r="W922" s="24"/>
      <c r="X922" s="273"/>
      <c r="Y922" s="273"/>
      <c r="Z922" s="273"/>
    </row>
    <row r="923" spans="1:26" s="270" customFormat="1" ht="15" customHeight="1" thickBot="1" x14ac:dyDescent="0.25">
      <c r="A923" s="269"/>
      <c r="B923" s="187"/>
      <c r="C923" s="268">
        <f>C718+1</f>
        <v>5</v>
      </c>
      <c r="D923" s="1015" t="str">
        <f>Translations!$B$295</f>
        <v>Subinstalație cu referință pentru produse:</v>
      </c>
      <c r="E923" s="1016"/>
      <c r="F923" s="1016"/>
      <c r="G923" s="1016"/>
      <c r="H923" s="1016"/>
      <c r="I923" s="1017" t="str">
        <f>IF(INDEX(CNTR_SubInstListIsProdBM,$C923),INDEX(CNTR_SubInstListNames,$C923),"")</f>
        <v/>
      </c>
      <c r="J923" s="1018"/>
      <c r="K923" s="1018"/>
      <c r="L923" s="1018"/>
      <c r="M923" s="1018"/>
      <c r="N923" s="1019"/>
      <c r="O923" s="38"/>
      <c r="P923" s="417">
        <v>1</v>
      </c>
      <c r="Q923" s="274"/>
      <c r="R923" s="293"/>
      <c r="S923" s="293"/>
      <c r="T923" s="293"/>
      <c r="U923" s="269"/>
      <c r="V923" s="397" t="s">
        <v>891</v>
      </c>
      <c r="W923" s="398" t="b">
        <f>AND(CNTR_ExistSubInstEntries,I923="")</f>
        <v>0</v>
      </c>
    </row>
    <row r="924" spans="1:26" ht="12.75" customHeight="1" thickBot="1" x14ac:dyDescent="0.25">
      <c r="C924" s="265"/>
      <c r="D924" s="266"/>
      <c r="E924" s="1028" t="str">
        <f>Translations!$B$296</f>
        <v>Denumirea subinstalației cu referință pentru produse este afișată automat pe baza datelor introduse în foaia „C_InstallationDescription”.</v>
      </c>
      <c r="F924" s="1029"/>
      <c r="G924" s="1029"/>
      <c r="H924" s="1029"/>
      <c r="I924" s="1029"/>
      <c r="J924" s="1029"/>
      <c r="K924" s="1029"/>
      <c r="L924" s="1029"/>
      <c r="M924" s="1029"/>
      <c r="N924" s="1030"/>
    </row>
    <row r="925" spans="1:26" ht="5.0999999999999996" customHeight="1" x14ac:dyDescent="0.2">
      <c r="C925" s="250"/>
      <c r="N925" s="251"/>
    </row>
    <row r="926" spans="1:26" ht="12.75" customHeight="1" x14ac:dyDescent="0.2">
      <c r="C926" s="250"/>
      <c r="D926" s="22" t="s">
        <v>112</v>
      </c>
      <c r="E926" s="917" t="str">
        <f>Translations!$B$297</f>
        <v>Limitele sistemului subinstalației</v>
      </c>
      <c r="F926" s="917"/>
      <c r="G926" s="917"/>
      <c r="H926" s="917"/>
      <c r="I926" s="917"/>
      <c r="J926" s="917"/>
      <c r="K926" s="917"/>
      <c r="L926" s="917"/>
      <c r="M926" s="917"/>
      <c r="N926" s="1031"/>
    </row>
    <row r="927" spans="1:26" ht="5.0999999999999996" customHeight="1" x14ac:dyDescent="0.2">
      <c r="C927" s="250"/>
      <c r="N927" s="251"/>
    </row>
    <row r="928" spans="1:26" ht="12.75" customHeight="1" x14ac:dyDescent="0.2">
      <c r="C928" s="250"/>
      <c r="D928" s="564" t="s">
        <v>118</v>
      </c>
      <c r="E928" s="963" t="str">
        <f>Translations!$B$249</f>
        <v>Informații privind metodologia aplicată</v>
      </c>
      <c r="F928" s="963"/>
      <c r="G928" s="963"/>
      <c r="H928" s="963"/>
      <c r="I928" s="963"/>
      <c r="J928" s="963"/>
      <c r="K928" s="963"/>
      <c r="L928" s="963"/>
      <c r="M928" s="963"/>
      <c r="N928" s="1003"/>
    </row>
    <row r="929" spans="1:23" s="345" customFormat="1" ht="5.0999999999999996" customHeight="1" x14ac:dyDescent="0.25">
      <c r="A929" s="344"/>
      <c r="B929" s="341"/>
      <c r="C929" s="342"/>
      <c r="D929" s="343"/>
      <c r="E929" s="961"/>
      <c r="F929" s="961"/>
      <c r="G929" s="961"/>
      <c r="H929" s="961"/>
      <c r="I929" s="961"/>
      <c r="J929" s="961"/>
      <c r="K929" s="961"/>
      <c r="L929" s="961"/>
      <c r="M929" s="961"/>
      <c r="N929" s="1032"/>
      <c r="O929" s="38"/>
      <c r="P929" s="344"/>
      <c r="Q929" s="344"/>
      <c r="R929" s="344"/>
      <c r="S929" s="344"/>
      <c r="T929" s="344"/>
      <c r="U929" s="344"/>
      <c r="V929" s="344"/>
      <c r="W929" s="344"/>
    </row>
    <row r="930" spans="1:23" ht="50.1" customHeight="1" x14ac:dyDescent="0.2">
      <c r="C930" s="250"/>
      <c r="D930" s="564"/>
      <c r="E930" s="1033"/>
      <c r="F930" s="1034"/>
      <c r="G930" s="1034"/>
      <c r="H930" s="1034"/>
      <c r="I930" s="1034"/>
      <c r="J930" s="1034"/>
      <c r="K930" s="1034"/>
      <c r="L930" s="1034"/>
      <c r="M930" s="1034"/>
      <c r="N930" s="1035"/>
    </row>
    <row r="931" spans="1:23" ht="5.0999999999999996" customHeight="1" x14ac:dyDescent="0.2">
      <c r="C931" s="250"/>
      <c r="D931" s="564"/>
      <c r="N931" s="251"/>
    </row>
    <row r="932" spans="1:23" ht="12.75" customHeight="1" x14ac:dyDescent="0.2">
      <c r="C932" s="250"/>
      <c r="D932" s="564" t="s">
        <v>119</v>
      </c>
      <c r="E932" s="1036" t="str">
        <f>Translations!$B$210</f>
        <v>Trimitere la fișierele externe, dacă este cazul</v>
      </c>
      <c r="F932" s="1036"/>
      <c r="G932" s="1036"/>
      <c r="H932" s="1036"/>
      <c r="I932" s="1036"/>
      <c r="J932" s="1037"/>
      <c r="K932" s="904"/>
      <c r="L932" s="904"/>
      <c r="M932" s="904"/>
      <c r="N932" s="904"/>
    </row>
    <row r="933" spans="1:23" ht="5.0999999999999996" customHeight="1" x14ac:dyDescent="0.2">
      <c r="C933" s="250"/>
      <c r="D933" s="564"/>
      <c r="N933" s="251"/>
    </row>
    <row r="934" spans="1:23" ht="12.75" customHeight="1" x14ac:dyDescent="0.2">
      <c r="C934" s="250"/>
      <c r="D934" s="27" t="s">
        <v>120</v>
      </c>
      <c r="E934" s="1036" t="str">
        <f>Translations!$B$305</f>
        <v>Trimitere la o diagramă detaliată separată a fluxurilor, dacă este cazul</v>
      </c>
      <c r="F934" s="1036"/>
      <c r="G934" s="1036"/>
      <c r="H934" s="1036"/>
      <c r="I934" s="1036"/>
      <c r="J934" s="1037"/>
      <c r="K934" s="904"/>
      <c r="L934" s="904"/>
      <c r="M934" s="904"/>
      <c r="N934" s="904"/>
    </row>
    <row r="935" spans="1:23" ht="5.0999999999999996" customHeight="1" x14ac:dyDescent="0.2">
      <c r="C935" s="257"/>
      <c r="D935" s="258"/>
      <c r="E935" s="259"/>
      <c r="F935" s="259"/>
      <c r="G935" s="259"/>
      <c r="H935" s="259"/>
      <c r="I935" s="259"/>
      <c r="J935" s="259"/>
      <c r="K935" s="259"/>
      <c r="L935" s="259"/>
      <c r="M935" s="259"/>
      <c r="N935" s="260"/>
    </row>
    <row r="936" spans="1:23" ht="5.0999999999999996" customHeight="1" x14ac:dyDescent="0.2">
      <c r="C936" s="250"/>
      <c r="D936" s="564"/>
      <c r="N936" s="251"/>
    </row>
    <row r="937" spans="1:23" ht="12.75" customHeight="1" x14ac:dyDescent="0.2">
      <c r="C937" s="250"/>
      <c r="D937" s="22" t="s">
        <v>113</v>
      </c>
      <c r="E937" s="917" t="str">
        <f>Translations!$B$307</f>
        <v>Metoda de determinare a nivelurilor producției (activității) anuale</v>
      </c>
      <c r="F937" s="917"/>
      <c r="G937" s="917"/>
      <c r="H937" s="917"/>
      <c r="I937" s="917"/>
      <c r="J937" s="917"/>
      <c r="K937" s="917"/>
      <c r="L937" s="917"/>
      <c r="M937" s="917"/>
      <c r="N937" s="1031"/>
    </row>
    <row r="938" spans="1:23" ht="5.0999999999999996" customHeight="1" x14ac:dyDescent="0.2">
      <c r="C938" s="250"/>
      <c r="D938" s="22"/>
      <c r="E938" s="564"/>
      <c r="F938" s="564"/>
      <c r="G938" s="564"/>
      <c r="H938" s="564"/>
      <c r="I938" s="564"/>
      <c r="J938" s="564"/>
      <c r="K938" s="564"/>
      <c r="L938" s="564"/>
      <c r="M938" s="564"/>
      <c r="N938" s="565"/>
    </row>
    <row r="939" spans="1:23" ht="12.75" customHeight="1" x14ac:dyDescent="0.2">
      <c r="C939" s="250"/>
      <c r="D939" s="564" t="s">
        <v>118</v>
      </c>
      <c r="E939" s="963" t="str">
        <f>Translations!$B$249</f>
        <v>Informații privind metodologia aplicată</v>
      </c>
      <c r="F939" s="963"/>
      <c r="G939" s="963"/>
      <c r="H939" s="963"/>
      <c r="I939" s="963"/>
      <c r="J939" s="963"/>
      <c r="K939" s="963"/>
      <c r="L939" s="963"/>
      <c r="M939" s="963"/>
      <c r="N939" s="1003"/>
    </row>
    <row r="940" spans="1:23" s="295" customFormat="1" ht="25.5" customHeight="1" x14ac:dyDescent="0.25">
      <c r="A940" s="293"/>
      <c r="B940" s="136"/>
      <c r="C940" s="250"/>
      <c r="D940" s="137"/>
      <c r="E940" s="138"/>
      <c r="F940" s="138"/>
      <c r="G940" s="138"/>
      <c r="H940" s="138"/>
      <c r="I940" s="967" t="str">
        <f>Translations!$B$254</f>
        <v>Sursa de date</v>
      </c>
      <c r="J940" s="967"/>
      <c r="K940" s="967" t="str">
        <f>Translations!$B$255</f>
        <v>Altă sursă de date (dacă este cazul)</v>
      </c>
      <c r="L940" s="967"/>
      <c r="M940" s="967" t="str">
        <f>Translations!$B$255</f>
        <v>Altă sursă de date (dacă este cazul)</v>
      </c>
      <c r="N940" s="967"/>
      <c r="O940" s="38"/>
      <c r="P940" s="293"/>
      <c r="Q940" s="293"/>
      <c r="R940" s="293"/>
      <c r="S940" s="293"/>
      <c r="T940" s="293"/>
      <c r="U940" s="293"/>
      <c r="V940" s="293"/>
      <c r="W940" s="293"/>
    </row>
    <row r="941" spans="1:23" ht="12.75" customHeight="1" x14ac:dyDescent="0.2">
      <c r="C941" s="250"/>
      <c r="D941" s="27"/>
      <c r="E941" s="135" t="s">
        <v>864</v>
      </c>
      <c r="F941" s="929" t="str">
        <f>Translations!$B$310</f>
        <v>Cantitățile de produse</v>
      </c>
      <c r="G941" s="929"/>
      <c r="H941" s="930"/>
      <c r="I941" s="942"/>
      <c r="J941" s="943"/>
      <c r="K941" s="944"/>
      <c r="L941" s="945"/>
      <c r="M941" s="944"/>
      <c r="N941" s="946"/>
    </row>
    <row r="942" spans="1:23" ht="5.0999999999999996" customHeight="1" x14ac:dyDescent="0.2">
      <c r="C942" s="250"/>
      <c r="D942" s="27"/>
      <c r="E942" s="135"/>
      <c r="F942" s="568"/>
      <c r="G942" s="568"/>
      <c r="H942" s="568"/>
      <c r="I942" s="568"/>
      <c r="J942" s="568"/>
      <c r="K942" s="568"/>
      <c r="L942" s="568"/>
      <c r="M942" s="568"/>
      <c r="N942" s="569"/>
    </row>
    <row r="943" spans="1:23" ht="12.75" customHeight="1" x14ac:dyDescent="0.2">
      <c r="C943" s="250"/>
      <c r="D943" s="564"/>
      <c r="E943" s="135" t="s">
        <v>865</v>
      </c>
      <c r="F943" s="929" t="str">
        <f>Translations!$B$311</f>
        <v>Cantităţile anuale de produse</v>
      </c>
      <c r="G943" s="929"/>
      <c r="H943" s="930"/>
      <c r="I943" s="1039"/>
      <c r="J943" s="1039"/>
      <c r="K943" s="1039"/>
      <c r="L943" s="1039"/>
      <c r="M943" s="1039"/>
      <c r="N943" s="1039"/>
    </row>
    <row r="944" spans="1:23" ht="5.0999999999999996" customHeight="1" x14ac:dyDescent="0.2">
      <c r="C944" s="250"/>
      <c r="D944" s="564"/>
      <c r="N944" s="251"/>
    </row>
    <row r="945" spans="1:23" s="21" customFormat="1" ht="12.75" customHeight="1" x14ac:dyDescent="0.25">
      <c r="A945" s="19"/>
      <c r="B945" s="219"/>
      <c r="C945" s="253"/>
      <c r="D945" s="254"/>
      <c r="E945" s="135" t="s">
        <v>866</v>
      </c>
      <c r="F945" s="929" t="str">
        <f>Translations!$B$312</f>
        <v>Cerințe speciale de raportare:</v>
      </c>
      <c r="G945" s="929"/>
      <c r="H945" s="930"/>
      <c r="I945" s="979" t="str">
        <f>IF(I923="","",HYPERLINK(INDEX(EUconst_BMlistSpecialJumpTable,MATCH(I923,EUconst_BMlistNames,0)),INDEX(EUconst_BMlistSpecialReporting,MATCH(I923,EUconst_BMlistNames,0))))</f>
        <v/>
      </c>
      <c r="J945" s="980"/>
      <c r="K945" s="980"/>
      <c r="L945" s="980"/>
      <c r="M945" s="980"/>
      <c r="N945" s="981"/>
      <c r="O945" s="38"/>
      <c r="P945" s="220" t="s">
        <v>695</v>
      </c>
      <c r="Q945" s="221" t="str">
        <f>IF(I923="","",IF(AND(INDEX(EUconst_BMlistSpecialJumpTable,MATCH(I923,EUconst_BMlistNames,0))&lt;&gt;"",INDEX(EUconst_BMlistMainNumberOfBM,MATCH(I923,EUconst_BMlistNames,0))&lt;&gt;47),TRUE,FALSE))</f>
        <v/>
      </c>
      <c r="R945" s="25"/>
      <c r="S945" s="25"/>
      <c r="T945" s="24"/>
      <c r="U945" s="24"/>
      <c r="V945" s="24"/>
      <c r="W945" s="24"/>
    </row>
    <row r="946" spans="1:23" s="21" customFormat="1" ht="5.0999999999999996" customHeight="1" x14ac:dyDescent="0.25">
      <c r="A946" s="19"/>
      <c r="B946" s="219"/>
      <c r="C946" s="253"/>
      <c r="D946" s="255"/>
      <c r="F946" s="971"/>
      <c r="G946" s="971"/>
      <c r="H946" s="971"/>
      <c r="I946" s="971"/>
      <c r="J946" s="971"/>
      <c r="K946" s="971"/>
      <c r="L946" s="971"/>
      <c r="M946" s="971"/>
      <c r="N946" s="1038"/>
      <c r="O946" s="38"/>
      <c r="P946" s="25"/>
      <c r="Q946" s="24"/>
      <c r="R946" s="25"/>
      <c r="S946" s="25"/>
      <c r="T946" s="24"/>
      <c r="U946" s="24"/>
      <c r="V946" s="24"/>
      <c r="W946" s="24"/>
    </row>
    <row r="947" spans="1:23" ht="12.75" customHeight="1" x14ac:dyDescent="0.2">
      <c r="C947" s="250"/>
      <c r="D947" s="564"/>
      <c r="E947" s="135" t="s">
        <v>867</v>
      </c>
      <c r="F947" s="931" t="str">
        <f>Translations!$B$257</f>
        <v>Descrierea metodologiei aplicate</v>
      </c>
      <c r="G947" s="931"/>
      <c r="H947" s="931"/>
      <c r="I947" s="931"/>
      <c r="J947" s="931"/>
      <c r="K947" s="931"/>
      <c r="L947" s="931"/>
      <c r="M947" s="931"/>
      <c r="N947" s="1022"/>
    </row>
    <row r="948" spans="1:23" ht="12.75" customHeight="1" x14ac:dyDescent="0.2">
      <c r="C948" s="250"/>
      <c r="D948" s="564"/>
      <c r="E948" s="135"/>
      <c r="F948" s="990" t="str">
        <f>IF(I923&lt;&gt;"",HYPERLINK("#" &amp; Q948,EUConst_MsgDescription),"")</f>
        <v/>
      </c>
      <c r="G948" s="969"/>
      <c r="H948" s="969"/>
      <c r="I948" s="969"/>
      <c r="J948" s="969"/>
      <c r="K948" s="969"/>
      <c r="L948" s="969"/>
      <c r="M948" s="969"/>
      <c r="N948" s="970"/>
      <c r="P948" s="24" t="s">
        <v>441</v>
      </c>
      <c r="Q948" s="414" t="str">
        <f>"#"&amp;ADDRESS(ROW($C$11),COLUMN($C$11))</f>
        <v>#$C$11</v>
      </c>
    </row>
    <row r="949" spans="1:23" ht="5.0999999999999996" customHeight="1" x14ac:dyDescent="0.2">
      <c r="C949" s="250"/>
      <c r="D949" s="564"/>
      <c r="E949" s="26"/>
      <c r="F949" s="971"/>
      <c r="G949" s="971"/>
      <c r="H949" s="971"/>
      <c r="I949" s="971"/>
      <c r="J949" s="971"/>
      <c r="K949" s="971"/>
      <c r="L949" s="971"/>
      <c r="M949" s="971"/>
      <c r="N949" s="1038"/>
      <c r="P949" s="280"/>
    </row>
    <row r="950" spans="1:23" ht="50.1" customHeight="1" x14ac:dyDescent="0.2">
      <c r="C950" s="250"/>
      <c r="D950" s="26"/>
      <c r="E950" s="296"/>
      <c r="F950" s="972"/>
      <c r="G950" s="973"/>
      <c r="H950" s="973"/>
      <c r="I950" s="973"/>
      <c r="J950" s="973"/>
      <c r="K950" s="973"/>
      <c r="L950" s="973"/>
      <c r="M950" s="973"/>
      <c r="N950" s="974"/>
    </row>
    <row r="951" spans="1:23" ht="5.0999999999999996" customHeight="1" thickBot="1" x14ac:dyDescent="0.25">
      <c r="C951" s="250"/>
      <c r="N951" s="251"/>
    </row>
    <row r="952" spans="1:23" ht="12.75" customHeight="1" x14ac:dyDescent="0.2">
      <c r="C952" s="250"/>
      <c r="D952" s="564"/>
      <c r="E952" s="135"/>
      <c r="F952" s="975" t="str">
        <f>Translations!$B$210</f>
        <v>Trimitere la fișierele externe, dacă este cazul</v>
      </c>
      <c r="G952" s="975"/>
      <c r="H952" s="975"/>
      <c r="I952" s="975"/>
      <c r="J952" s="975"/>
      <c r="K952" s="904"/>
      <c r="L952" s="904"/>
      <c r="M952" s="904"/>
      <c r="N952" s="904"/>
      <c r="W952" s="297" t="s">
        <v>417</v>
      </c>
    </row>
    <row r="953" spans="1:23" ht="5.0999999999999996" customHeight="1" x14ac:dyDescent="0.2">
      <c r="C953" s="250"/>
      <c r="D953" s="564"/>
      <c r="N953" s="251"/>
      <c r="W953" s="283"/>
    </row>
    <row r="954" spans="1:23" ht="12.75" customHeight="1" x14ac:dyDescent="0.2">
      <c r="C954" s="250"/>
      <c r="D954" s="564" t="s">
        <v>119</v>
      </c>
      <c r="E954" s="957" t="str">
        <f>Translations!$B$258</f>
        <v>A fost respectată ordinea ierarhică?</v>
      </c>
      <c r="F954" s="957"/>
      <c r="G954" s="957"/>
      <c r="H954" s="958"/>
      <c r="I954" s="291"/>
      <c r="J954" s="298" t="str">
        <f>Translations!$B$259</f>
        <v xml:space="preserve"> Dacă nu, de ce?</v>
      </c>
      <c r="K954" s="942"/>
      <c r="L954" s="943"/>
      <c r="M954" s="943"/>
      <c r="N954" s="959"/>
      <c r="W954" s="289" t="b">
        <f>AND(I954&lt;&gt;"",I954=TRUE)</f>
        <v>0</v>
      </c>
    </row>
    <row r="955" spans="1:23" ht="5.0999999999999996" customHeight="1" x14ac:dyDescent="0.2">
      <c r="C955" s="250"/>
      <c r="E955" s="570"/>
      <c r="F955" s="570"/>
      <c r="G955" s="570"/>
      <c r="H955" s="570"/>
      <c r="I955" s="570"/>
      <c r="J955" s="570"/>
      <c r="K955" s="570"/>
      <c r="L955" s="570"/>
      <c r="M955" s="570"/>
      <c r="N955" s="578"/>
      <c r="W955" s="283"/>
    </row>
    <row r="956" spans="1:23" ht="12.75" customHeight="1" x14ac:dyDescent="0.2">
      <c r="C956" s="250"/>
      <c r="D956" s="564"/>
      <c r="E956" s="564"/>
      <c r="F956" s="931" t="str">
        <f>Translations!$B$264</f>
        <v>Detalii suplimentare privind orice abatere de la ierarhie</v>
      </c>
      <c r="G956" s="931"/>
      <c r="H956" s="931"/>
      <c r="I956" s="931"/>
      <c r="J956" s="931"/>
      <c r="K956" s="931"/>
      <c r="L956" s="931"/>
      <c r="M956" s="931"/>
      <c r="N956" s="1022"/>
      <c r="W956" s="283"/>
    </row>
    <row r="957" spans="1:23" ht="25.5" customHeight="1" thickBot="1" x14ac:dyDescent="0.25">
      <c r="C957" s="250"/>
      <c r="E957" s="564"/>
      <c r="F957" s="1023"/>
      <c r="G957" s="1024"/>
      <c r="H957" s="1024"/>
      <c r="I957" s="1024"/>
      <c r="J957" s="1024"/>
      <c r="K957" s="1024"/>
      <c r="L957" s="1024"/>
      <c r="M957" s="1024"/>
      <c r="N957" s="1025"/>
      <c r="W957" s="300" t="b">
        <f>W954</f>
        <v>0</v>
      </c>
    </row>
    <row r="958" spans="1:23" ht="5.0999999999999996" customHeight="1" x14ac:dyDescent="0.2">
      <c r="C958" s="250"/>
      <c r="D958" s="564"/>
      <c r="N958" s="251"/>
    </row>
    <row r="959" spans="1:23" ht="12.75" customHeight="1" x14ac:dyDescent="0.2">
      <c r="C959" s="250"/>
      <c r="D959" s="27" t="s">
        <v>120</v>
      </c>
      <c r="E959" s="1026" t="str">
        <f>Translations!$B$828</f>
        <v>Descrierea metodologiei de trasare a produselor și mărfurilor fabricate</v>
      </c>
      <c r="F959" s="1026"/>
      <c r="G959" s="1026"/>
      <c r="H959" s="1026"/>
      <c r="I959" s="1026"/>
      <c r="J959" s="1026"/>
      <c r="K959" s="1026"/>
      <c r="L959" s="1026"/>
      <c r="M959" s="1026"/>
      <c r="N959" s="1027"/>
    </row>
    <row r="960" spans="1:23" ht="5.0999999999999996" customHeight="1" x14ac:dyDescent="0.2">
      <c r="C960" s="250"/>
      <c r="E960" s="900"/>
      <c r="F960" s="901"/>
      <c r="G960" s="901"/>
      <c r="H960" s="901"/>
      <c r="I960" s="901"/>
      <c r="J960" s="901"/>
      <c r="K960" s="901"/>
      <c r="L960" s="901"/>
      <c r="M960" s="901"/>
      <c r="N960" s="1020"/>
    </row>
    <row r="961" spans="1:23" ht="50.1" customHeight="1" x14ac:dyDescent="0.2">
      <c r="C961" s="250"/>
      <c r="D961" s="564"/>
      <c r="E961" s="296"/>
      <c r="F961" s="942"/>
      <c r="G961" s="943"/>
      <c r="H961" s="943"/>
      <c r="I961" s="943"/>
      <c r="J961" s="943"/>
      <c r="K961" s="943"/>
      <c r="L961" s="943"/>
      <c r="M961" s="943"/>
      <c r="N961" s="959"/>
    </row>
    <row r="962" spans="1:23" ht="5.0999999999999996" customHeight="1" x14ac:dyDescent="0.2">
      <c r="C962" s="250"/>
      <c r="N962" s="251"/>
    </row>
    <row r="963" spans="1:23" ht="5.0999999999999996" customHeight="1" x14ac:dyDescent="0.2">
      <c r="C963" s="261"/>
      <c r="D963" s="264"/>
      <c r="E963" s="262"/>
      <c r="F963" s="262"/>
      <c r="G963" s="262"/>
      <c r="H963" s="262"/>
      <c r="I963" s="262"/>
      <c r="J963" s="262"/>
      <c r="K963" s="262"/>
      <c r="L963" s="262"/>
      <c r="M963" s="262"/>
      <c r="N963" s="263"/>
    </row>
    <row r="964" spans="1:23" s="21" customFormat="1" ht="14.25" customHeight="1" x14ac:dyDescent="0.2">
      <c r="A964" s="19"/>
      <c r="B964" s="38"/>
      <c r="C964" s="250"/>
      <c r="D964" s="22" t="s">
        <v>114</v>
      </c>
      <c r="E964" s="960" t="str">
        <f>Translations!$B$322</f>
        <v>Consumul de energie electrică relevant</v>
      </c>
      <c r="F964" s="960"/>
      <c r="G964" s="960"/>
      <c r="H964" s="960"/>
      <c r="I964" s="960"/>
      <c r="J964" s="960"/>
      <c r="K964" s="960"/>
      <c r="L964" s="960"/>
      <c r="M964" s="960"/>
      <c r="N964" s="1044"/>
      <c r="O964" s="38"/>
      <c r="P964" s="24" t="s">
        <v>441</v>
      </c>
      <c r="Q964" s="414" t="str">
        <f>"#"&amp;ADDRESS(ROW(D1049),COLUMN(D1049))</f>
        <v>#$D$1049</v>
      </c>
      <c r="R964" s="25"/>
      <c r="S964" s="25"/>
      <c r="T964" s="19"/>
      <c r="U964" s="19"/>
      <c r="V964" s="274"/>
      <c r="W964" s="274"/>
    </row>
    <row r="965" spans="1:23" ht="12.75" customHeight="1" thickBot="1" x14ac:dyDescent="0.25">
      <c r="C965" s="250"/>
      <c r="D965" s="564" t="s">
        <v>118</v>
      </c>
      <c r="E965" s="963" t="str">
        <f>Translations!$B$249</f>
        <v>Informații privind metodologia aplicată</v>
      </c>
      <c r="F965" s="963"/>
      <c r="G965" s="963"/>
      <c r="H965" s="963"/>
      <c r="I965" s="963"/>
      <c r="J965" s="963"/>
      <c r="K965" s="963"/>
      <c r="L965" s="963"/>
      <c r="M965" s="963"/>
      <c r="N965" s="1003"/>
      <c r="P965" s="280"/>
      <c r="T965" s="19"/>
    </row>
    <row r="966" spans="1:23" ht="25.5" customHeight="1" thickBot="1" x14ac:dyDescent="0.25">
      <c r="B966" s="273"/>
      <c r="C966" s="250"/>
      <c r="E966" s="564"/>
      <c r="I966" s="967" t="str">
        <f>Translations!$B$254</f>
        <v>Sursa de date</v>
      </c>
      <c r="J966" s="967"/>
      <c r="K966" s="967" t="str">
        <f>Translations!$B$255</f>
        <v>Altă sursă de date (dacă este cazul)</v>
      </c>
      <c r="L966" s="967"/>
      <c r="M966" s="967" t="str">
        <f>Translations!$B$255</f>
        <v>Altă sursă de date (dacă este cazul)</v>
      </c>
      <c r="N966" s="967"/>
      <c r="S966" s="297" t="s">
        <v>1911</v>
      </c>
      <c r="U966" s="280"/>
      <c r="V966" s="280"/>
      <c r="W966" s="297" t="s">
        <v>417</v>
      </c>
    </row>
    <row r="967" spans="1:23" ht="12.75" customHeight="1" x14ac:dyDescent="0.2">
      <c r="B967" s="273"/>
      <c r="C967" s="250"/>
      <c r="E967" s="564" t="s">
        <v>864</v>
      </c>
      <c r="F967" s="929" t="str">
        <f>Translations!$B$322</f>
        <v>Consumul de energie electrică relevant</v>
      </c>
      <c r="G967" s="929"/>
      <c r="H967" s="930"/>
      <c r="I967" s="1039"/>
      <c r="J967" s="1039"/>
      <c r="K967" s="966"/>
      <c r="L967" s="966"/>
      <c r="M967" s="966"/>
      <c r="N967" s="966"/>
      <c r="S967" s="282" t="b">
        <f>IF(I923&lt;&gt;"",IF(INDEX(EUconst_BMlistElExchangability,MATCH(I923,EUconst_BMlistNames,0))=TRUE,FALSE,TRUE),FALSE)</f>
        <v>0</v>
      </c>
      <c r="U967" s="280"/>
      <c r="V967" s="280"/>
      <c r="W967" s="540"/>
    </row>
    <row r="968" spans="1:23" ht="5.0999999999999996" customHeight="1" x14ac:dyDescent="0.2">
      <c r="B968" s="273"/>
      <c r="C968" s="250"/>
      <c r="D968" s="564"/>
      <c r="N968" s="251"/>
      <c r="S968" s="283"/>
      <c r="W968" s="283"/>
    </row>
    <row r="969" spans="1:23" ht="12.75" customHeight="1" x14ac:dyDescent="0.2">
      <c r="B969" s="273"/>
      <c r="C969" s="250"/>
      <c r="D969" s="564"/>
      <c r="E969" s="135" t="s">
        <v>865</v>
      </c>
      <c r="F969" s="931" t="str">
        <f>Translations!$B$257</f>
        <v>Descrierea metodologiei aplicate</v>
      </c>
      <c r="G969" s="931"/>
      <c r="H969" s="931"/>
      <c r="I969" s="931"/>
      <c r="J969" s="931"/>
      <c r="K969" s="931"/>
      <c r="L969" s="931"/>
      <c r="M969" s="931"/>
      <c r="N969" s="1022"/>
      <c r="S969" s="283"/>
      <c r="W969" s="283"/>
    </row>
    <row r="970" spans="1:23" ht="5.0999999999999996" customHeight="1" x14ac:dyDescent="0.2">
      <c r="B970" s="273"/>
      <c r="C970" s="250"/>
      <c r="E970" s="252"/>
      <c r="F970" s="566"/>
      <c r="G970" s="567"/>
      <c r="H970" s="567"/>
      <c r="I970" s="567"/>
      <c r="J970" s="567"/>
      <c r="K970" s="567"/>
      <c r="L970" s="567"/>
      <c r="M970" s="567"/>
      <c r="N970" s="573"/>
      <c r="S970" s="283"/>
      <c r="W970" s="283"/>
    </row>
    <row r="971" spans="1:23" ht="12.75" customHeight="1" x14ac:dyDescent="0.2">
      <c r="B971" s="273"/>
      <c r="C971" s="250"/>
      <c r="D971" s="564"/>
      <c r="E971" s="135"/>
      <c r="F971" s="990" t="str">
        <f>IF(AND(I923&lt;&gt;"",J964=""),HYPERLINK("#" &amp; Q971,EUConst_MsgDescription),"")</f>
        <v/>
      </c>
      <c r="G971" s="969"/>
      <c r="H971" s="969"/>
      <c r="I971" s="969"/>
      <c r="J971" s="969"/>
      <c r="K971" s="969"/>
      <c r="L971" s="969"/>
      <c r="M971" s="969"/>
      <c r="N971" s="970"/>
      <c r="P971" s="24" t="s">
        <v>441</v>
      </c>
      <c r="Q971" s="414" t="str">
        <f>"#"&amp;ADDRESS(ROW($C$10),COLUMN($C$10))</f>
        <v>#$C$10</v>
      </c>
      <c r="S971" s="283"/>
      <c r="W971" s="283"/>
    </row>
    <row r="972" spans="1:23" ht="5.0999999999999996" customHeight="1" x14ac:dyDescent="0.2">
      <c r="B972" s="273"/>
      <c r="C972" s="250"/>
      <c r="D972" s="564"/>
      <c r="E972" s="26"/>
      <c r="F972" s="1049"/>
      <c r="G972" s="1049"/>
      <c r="H972" s="1049"/>
      <c r="I972" s="1049"/>
      <c r="J972" s="1049"/>
      <c r="K972" s="1049"/>
      <c r="L972" s="1049"/>
      <c r="M972" s="1049"/>
      <c r="N972" s="1050"/>
      <c r="P972" s="280"/>
      <c r="S972" s="283"/>
      <c r="W972" s="283"/>
    </row>
    <row r="973" spans="1:23" ht="50.1" customHeight="1" x14ac:dyDescent="0.2">
      <c r="B973" s="273"/>
      <c r="C973" s="250"/>
      <c r="D973" s="26"/>
      <c r="E973" s="296"/>
      <c r="F973" s="1051"/>
      <c r="G973" s="1052"/>
      <c r="H973" s="1052"/>
      <c r="I973" s="1052"/>
      <c r="J973" s="1052"/>
      <c r="K973" s="1052"/>
      <c r="L973" s="1052"/>
      <c r="M973" s="1052"/>
      <c r="N973" s="1053"/>
      <c r="S973" s="282" t="b">
        <f>S967</f>
        <v>0</v>
      </c>
      <c r="W973" s="282"/>
    </row>
    <row r="974" spans="1:23" ht="5.0999999999999996" customHeight="1" x14ac:dyDescent="0.2">
      <c r="B974" s="273"/>
      <c r="C974" s="250"/>
      <c r="D974" s="564"/>
      <c r="N974" s="251"/>
      <c r="S974" s="283"/>
      <c r="W974" s="283"/>
    </row>
    <row r="975" spans="1:23" ht="12.75" customHeight="1" x14ac:dyDescent="0.2">
      <c r="B975" s="273"/>
      <c r="C975" s="250"/>
      <c r="D975" s="564"/>
      <c r="E975" s="135"/>
      <c r="F975" s="975" t="str">
        <f>Translations!$B$210</f>
        <v>Trimitere la fișierele externe, dacă este cazul</v>
      </c>
      <c r="G975" s="975"/>
      <c r="H975" s="975"/>
      <c r="I975" s="975"/>
      <c r="J975" s="975"/>
      <c r="K975" s="904"/>
      <c r="L975" s="904"/>
      <c r="M975" s="904"/>
      <c r="N975" s="904"/>
      <c r="S975" s="283"/>
      <c r="W975" s="282"/>
    </row>
    <row r="976" spans="1:23" ht="5.0999999999999996" customHeight="1" x14ac:dyDescent="0.2">
      <c r="B976" s="273"/>
      <c r="C976" s="250"/>
      <c r="D976" s="564"/>
      <c r="N976" s="251"/>
      <c r="S976" s="283"/>
      <c r="W976" s="283"/>
    </row>
    <row r="977" spans="2:23" ht="12.75" customHeight="1" x14ac:dyDescent="0.2">
      <c r="B977" s="273"/>
      <c r="C977" s="250"/>
      <c r="D977" s="564" t="s">
        <v>119</v>
      </c>
      <c r="E977" s="957" t="str">
        <f>Translations!$B$258</f>
        <v>A fost respectată ordinea ierarhică?</v>
      </c>
      <c r="F977" s="957"/>
      <c r="G977" s="957"/>
      <c r="H977" s="958"/>
      <c r="I977" s="291"/>
      <c r="J977" s="298" t="str">
        <f>Translations!$B$259</f>
        <v xml:space="preserve"> Dacă nu, de ce?</v>
      </c>
      <c r="K977" s="942"/>
      <c r="L977" s="943"/>
      <c r="M977" s="943"/>
      <c r="N977" s="959"/>
      <c r="S977" s="282" t="b">
        <f>S973</f>
        <v>0</v>
      </c>
      <c r="W977" s="289" t="b">
        <f>OR(W975,AND(I977&lt;&gt;"",I977=TRUE))</f>
        <v>0</v>
      </c>
    </row>
    <row r="978" spans="2:23" ht="12.75" customHeight="1" x14ac:dyDescent="0.2">
      <c r="B978" s="273"/>
      <c r="C978" s="250"/>
      <c r="D978" s="564"/>
      <c r="E978" s="252" t="s">
        <v>263</v>
      </c>
      <c r="F978" s="905" t="str">
        <f>Translations!$B$263</f>
        <v>Costuri nerezonabile: utilizarea unor surse de date mai bune ar conduce la costuri nerezonabile.</v>
      </c>
      <c r="G978" s="953"/>
      <c r="H978" s="953"/>
      <c r="I978" s="953"/>
      <c r="J978" s="953"/>
      <c r="K978" s="953"/>
      <c r="L978" s="953"/>
      <c r="M978" s="953"/>
      <c r="N978" s="989"/>
      <c r="S978" s="283"/>
      <c r="W978" s="283"/>
    </row>
    <row r="979" spans="2:23" ht="5.0999999999999996" customHeight="1" x14ac:dyDescent="0.2">
      <c r="B979" s="273"/>
      <c r="C979" s="250"/>
      <c r="E979" s="570"/>
      <c r="F979" s="570"/>
      <c r="G979" s="570"/>
      <c r="H979" s="570"/>
      <c r="I979" s="570"/>
      <c r="J979" s="570"/>
      <c r="K979" s="570"/>
      <c r="L979" s="570"/>
      <c r="M979" s="570"/>
      <c r="N979" s="578"/>
      <c r="S979" s="283"/>
      <c r="W979" s="283"/>
    </row>
    <row r="980" spans="2:23" ht="12.75" customHeight="1" x14ac:dyDescent="0.2">
      <c r="B980" s="273"/>
      <c r="C980" s="250"/>
      <c r="D980" s="564"/>
      <c r="E980" s="564"/>
      <c r="F980" s="931" t="str">
        <f>Translations!$B$264</f>
        <v>Detalii suplimentare privind orice abatere de la ierarhie</v>
      </c>
      <c r="G980" s="931"/>
      <c r="H980" s="931"/>
      <c r="I980" s="931"/>
      <c r="J980" s="931"/>
      <c r="K980" s="931"/>
      <c r="L980" s="931"/>
      <c r="M980" s="931"/>
      <c r="N980" s="1022"/>
      <c r="S980" s="283"/>
      <c r="W980" s="283"/>
    </row>
    <row r="981" spans="2:23" ht="25.5" customHeight="1" thickBot="1" x14ac:dyDescent="0.25">
      <c r="B981" s="273"/>
      <c r="C981" s="250"/>
      <c r="E981" s="564"/>
      <c r="F981" s="932"/>
      <c r="G981" s="933"/>
      <c r="H981" s="933"/>
      <c r="I981" s="933"/>
      <c r="J981" s="933"/>
      <c r="K981" s="933"/>
      <c r="L981" s="933"/>
      <c r="M981" s="933"/>
      <c r="N981" s="934"/>
      <c r="S981" s="305" t="b">
        <f>S977</f>
        <v>0</v>
      </c>
      <c r="W981" s="300" t="b">
        <f>W977</f>
        <v>0</v>
      </c>
    </row>
    <row r="982" spans="2:23" ht="5.0999999999999996" customHeight="1" x14ac:dyDescent="0.2">
      <c r="B982" s="273"/>
      <c r="C982" s="250"/>
      <c r="N982" s="251"/>
    </row>
    <row r="983" spans="2:23" ht="5.0999999999999996" customHeight="1" x14ac:dyDescent="0.2">
      <c r="B983" s="273"/>
      <c r="C983" s="261"/>
      <c r="D983" s="264"/>
      <c r="E983" s="262"/>
      <c r="F983" s="262"/>
      <c r="G983" s="262"/>
      <c r="H983" s="262"/>
      <c r="I983" s="262"/>
      <c r="J983" s="262"/>
      <c r="K983" s="262"/>
      <c r="L983" s="262"/>
      <c r="M983" s="262"/>
      <c r="N983" s="263"/>
    </row>
    <row r="984" spans="2:23" ht="12.75" customHeight="1" x14ac:dyDescent="0.2">
      <c r="B984" s="273"/>
      <c r="C984" s="385"/>
      <c r="D984" s="386" t="s">
        <v>115</v>
      </c>
      <c r="E984" s="1045" t="str">
        <f>Translations!$B$324</f>
        <v>Sunt fluxurile de energie termică măsurabilă importate din instalații sau entități relevante din afara EU ETS?</v>
      </c>
      <c r="F984" s="1045"/>
      <c r="G984" s="1045"/>
      <c r="H984" s="1045"/>
      <c r="I984" s="1045"/>
      <c r="J984" s="1045"/>
      <c r="K984" s="1045"/>
      <c r="L984" s="1045"/>
      <c r="M984" s="996"/>
      <c r="N984" s="996"/>
      <c r="P984" s="280"/>
      <c r="R984" s="285"/>
    </row>
    <row r="985" spans="2:23" ht="5.0999999999999996" customHeight="1" x14ac:dyDescent="0.2">
      <c r="B985" s="273"/>
      <c r="C985" s="385"/>
      <c r="D985" s="21"/>
      <c r="E985" s="574"/>
      <c r="F985" s="574"/>
      <c r="G985" s="574"/>
      <c r="H985" s="574"/>
      <c r="I985" s="574"/>
      <c r="J985" s="574"/>
      <c r="K985" s="574"/>
      <c r="L985" s="574"/>
      <c r="M985" s="574"/>
      <c r="N985" s="582"/>
      <c r="P985" s="280"/>
      <c r="R985" s="285"/>
    </row>
    <row r="986" spans="2:23" ht="12.75" customHeight="1" x14ac:dyDescent="0.2">
      <c r="B986" s="273"/>
      <c r="C986" s="385"/>
      <c r="D986" s="21"/>
      <c r="E986" s="21"/>
      <c r="F986" s="1047" t="str">
        <f>Translations!$B$257</f>
        <v>Descrierea metodologiei aplicate</v>
      </c>
      <c r="G986" s="1047"/>
      <c r="H986" s="1047"/>
      <c r="I986" s="1047"/>
      <c r="J986" s="1047"/>
      <c r="K986" s="1047"/>
      <c r="L986" s="1047"/>
      <c r="M986" s="1047"/>
      <c r="N986" s="1048"/>
      <c r="P986" s="280"/>
      <c r="R986" s="285"/>
    </row>
    <row r="987" spans="2:23" ht="5.0999999999999996" customHeight="1" thickBot="1" x14ac:dyDescent="0.25">
      <c r="B987" s="273"/>
      <c r="C987" s="385"/>
      <c r="D987" s="21"/>
      <c r="E987" s="252"/>
      <c r="F987" s="388"/>
      <c r="G987" s="389"/>
      <c r="H987" s="389"/>
      <c r="I987" s="389"/>
      <c r="J987" s="389"/>
      <c r="K987" s="389"/>
      <c r="L987" s="389"/>
      <c r="M987" s="389"/>
      <c r="N987" s="390"/>
    </row>
    <row r="988" spans="2:23" ht="12.75" customHeight="1" x14ac:dyDescent="0.2">
      <c r="B988" s="273"/>
      <c r="C988" s="385"/>
      <c r="D988" s="387"/>
      <c r="E988" s="391"/>
      <c r="F988" s="990" t="str">
        <f>IF(I923&lt;&gt;"",HYPERLINK("#" &amp; Q988,EUConst_MsgDescription),"")</f>
        <v/>
      </c>
      <c r="G988" s="969"/>
      <c r="H988" s="969"/>
      <c r="I988" s="969"/>
      <c r="J988" s="969"/>
      <c r="K988" s="969"/>
      <c r="L988" s="969"/>
      <c r="M988" s="969"/>
      <c r="N988" s="970"/>
      <c r="P988" s="24" t="s">
        <v>441</v>
      </c>
      <c r="Q988" s="414" t="str">
        <f>"#"&amp;ADDRESS(ROW($C$10),COLUMN($C$10))</f>
        <v>#$C$10</v>
      </c>
      <c r="W988" s="297" t="s">
        <v>417</v>
      </c>
    </row>
    <row r="989" spans="2:23" ht="5.0999999999999996" customHeight="1" thickBot="1" x14ac:dyDescent="0.25">
      <c r="B989" s="273"/>
      <c r="C989" s="385"/>
      <c r="D989" s="387"/>
      <c r="E989" s="391"/>
      <c r="F989" s="1055"/>
      <c r="G989" s="1056"/>
      <c r="H989" s="1056"/>
      <c r="I989" s="1056"/>
      <c r="J989" s="1056"/>
      <c r="K989" s="1056"/>
      <c r="L989" s="1056"/>
      <c r="M989" s="1056"/>
      <c r="N989" s="1057"/>
      <c r="P989" s="24"/>
      <c r="W989" s="283"/>
    </row>
    <row r="990" spans="2:23" ht="50.1" customHeight="1" thickBot="1" x14ac:dyDescent="0.25">
      <c r="B990" s="273"/>
      <c r="C990" s="385"/>
      <c r="D990" s="21"/>
      <c r="E990" s="21"/>
      <c r="F990" s="932"/>
      <c r="G990" s="933"/>
      <c r="H990" s="933"/>
      <c r="I990" s="933"/>
      <c r="J990" s="933"/>
      <c r="K990" s="933"/>
      <c r="L990" s="933"/>
      <c r="M990" s="933"/>
      <c r="N990" s="934"/>
      <c r="P990" s="280"/>
      <c r="R990" s="285"/>
      <c r="V990" s="285"/>
      <c r="W990" s="421" t="b">
        <f>OR(W984,AND(M984&lt;&gt;"",M984=FALSE))</f>
        <v>0</v>
      </c>
    </row>
    <row r="991" spans="2:23" ht="5.0999999999999996" customHeight="1" x14ac:dyDescent="0.2">
      <c r="B991" s="273"/>
      <c r="C991" s="385"/>
      <c r="D991" s="387"/>
      <c r="E991" s="392"/>
      <c r="F991" s="575"/>
      <c r="G991" s="575"/>
      <c r="H991" s="575"/>
      <c r="I991" s="575"/>
      <c r="J991" s="575"/>
      <c r="K991" s="575"/>
      <c r="L991" s="575"/>
      <c r="M991" s="575"/>
      <c r="N991" s="393"/>
      <c r="P991" s="280"/>
      <c r="R991" s="285"/>
    </row>
    <row r="992" spans="2:23" ht="12.75" customHeight="1" x14ac:dyDescent="0.2">
      <c r="B992" s="273"/>
      <c r="C992" s="394"/>
      <c r="D992" s="395"/>
      <c r="E992" s="395"/>
      <c r="F992" s="395"/>
      <c r="G992" s="395"/>
      <c r="H992" s="395"/>
      <c r="I992" s="395"/>
      <c r="J992" s="395"/>
      <c r="K992" s="395"/>
      <c r="L992" s="395"/>
      <c r="M992" s="395"/>
      <c r="N992" s="396"/>
    </row>
    <row r="993" spans="2:23" ht="15" customHeight="1" x14ac:dyDescent="0.2">
      <c r="B993" s="273"/>
      <c r="C993" s="354"/>
      <c r="D993" s="1058" t="str">
        <f>Translations!$B$329</f>
        <v>Datele necesare pentru determinarea ratei de îmbunătățire a indicelui de referință în conformitate cu articolul 10a alineatul (2) din directivă</v>
      </c>
      <c r="E993" s="1059"/>
      <c r="F993" s="1059"/>
      <c r="G993" s="1059"/>
      <c r="H993" s="1059"/>
      <c r="I993" s="1059"/>
      <c r="J993" s="1059"/>
      <c r="K993" s="1059"/>
      <c r="L993" s="1059"/>
      <c r="M993" s="1059"/>
      <c r="N993" s="1060"/>
    </row>
    <row r="994" spans="2:23" ht="5.0999999999999996" customHeight="1" x14ac:dyDescent="0.2">
      <c r="B994" s="273"/>
      <c r="C994" s="354"/>
      <c r="D994" s="355"/>
      <c r="E994" s="355"/>
      <c r="F994" s="355"/>
      <c r="G994" s="355"/>
      <c r="H994" s="355"/>
      <c r="I994" s="355"/>
      <c r="J994" s="355"/>
      <c r="K994" s="355"/>
      <c r="L994" s="355"/>
      <c r="M994" s="355"/>
      <c r="N994" s="356"/>
    </row>
    <row r="995" spans="2:23" ht="12.75" customHeight="1" x14ac:dyDescent="0.2">
      <c r="B995" s="273"/>
      <c r="C995" s="354"/>
      <c r="D995" s="357" t="s">
        <v>116</v>
      </c>
      <c r="E995" s="1061" t="str">
        <f>Translations!$B$330</f>
        <v>Emisii care pot fi atribuite în mod direct</v>
      </c>
      <c r="F995" s="1061"/>
      <c r="G995" s="1061"/>
      <c r="H995" s="1061"/>
      <c r="I995" s="1061"/>
      <c r="J995" s="1061"/>
      <c r="K995" s="1061"/>
      <c r="L995" s="1061"/>
      <c r="M995" s="1061"/>
      <c r="N995" s="1062"/>
    </row>
    <row r="996" spans="2:23" ht="12.75" customHeight="1" x14ac:dyDescent="0.2">
      <c r="B996" s="273"/>
      <c r="C996" s="354"/>
      <c r="D996" s="358" t="s">
        <v>118</v>
      </c>
      <c r="E996" s="995" t="str">
        <f>Translations!$B$331</f>
        <v>Atribuirea emisiilor în mod direct</v>
      </c>
      <c r="F996" s="995"/>
      <c r="G996" s="995"/>
      <c r="H996" s="995"/>
      <c r="I996" s="995"/>
      <c r="J996" s="995"/>
      <c r="K996" s="995"/>
      <c r="L996" s="995"/>
      <c r="M996" s="995"/>
      <c r="N996" s="1063"/>
      <c r="P996" s="280"/>
      <c r="T996" s="19"/>
    </row>
    <row r="997" spans="2:23" ht="5.0999999999999996" customHeight="1" x14ac:dyDescent="0.2">
      <c r="B997" s="273"/>
      <c r="C997" s="354"/>
      <c r="D997" s="355"/>
      <c r="E997" s="997"/>
      <c r="F997" s="998"/>
      <c r="G997" s="998"/>
      <c r="H997" s="998"/>
      <c r="I997" s="998"/>
      <c r="J997" s="998"/>
      <c r="K997" s="998"/>
      <c r="L997" s="998"/>
      <c r="M997" s="998"/>
      <c r="N997" s="999"/>
    </row>
    <row r="998" spans="2:23" ht="12.75" customHeight="1" x14ac:dyDescent="0.2">
      <c r="B998" s="273"/>
      <c r="C998" s="354"/>
      <c r="D998" s="358"/>
      <c r="E998" s="360"/>
      <c r="F998" s="990" t="str">
        <f>IF(I923&lt;&gt;"",HYPERLINK("#" &amp; Q998,EUConst_MsgDescription),"")</f>
        <v/>
      </c>
      <c r="G998" s="969"/>
      <c r="H998" s="969"/>
      <c r="I998" s="969"/>
      <c r="J998" s="969"/>
      <c r="K998" s="969"/>
      <c r="L998" s="969"/>
      <c r="M998" s="969"/>
      <c r="N998" s="970"/>
      <c r="P998" s="24" t="s">
        <v>441</v>
      </c>
      <c r="Q998" s="414" t="str">
        <f>"#"&amp;ADDRESS(ROW($C$10),COLUMN($C$10))</f>
        <v>#$C$10</v>
      </c>
    </row>
    <row r="999" spans="2:23" ht="5.0999999999999996" customHeight="1" x14ac:dyDescent="0.2">
      <c r="B999" s="273"/>
      <c r="C999" s="354"/>
      <c r="D999" s="358"/>
      <c r="E999" s="361"/>
      <c r="F999" s="991"/>
      <c r="G999" s="991"/>
      <c r="H999" s="991"/>
      <c r="I999" s="991"/>
      <c r="J999" s="991"/>
      <c r="K999" s="991"/>
      <c r="L999" s="991"/>
      <c r="M999" s="991"/>
      <c r="N999" s="992"/>
      <c r="P999" s="280"/>
    </row>
    <row r="1000" spans="2:23" ht="50.1" customHeight="1" x14ac:dyDescent="0.2">
      <c r="B1000" s="273"/>
      <c r="C1000" s="354"/>
      <c r="D1000" s="355"/>
      <c r="E1000" s="355"/>
      <c r="F1000" s="972"/>
      <c r="G1000" s="973"/>
      <c r="H1000" s="973"/>
      <c r="I1000" s="973"/>
      <c r="J1000" s="973"/>
      <c r="K1000" s="973"/>
      <c r="L1000" s="973"/>
      <c r="M1000" s="973"/>
      <c r="N1000" s="974"/>
    </row>
    <row r="1001" spans="2:23" ht="5.0999999999999996" customHeight="1" x14ac:dyDescent="0.2">
      <c r="B1001" s="273"/>
      <c r="C1001" s="354"/>
      <c r="D1001" s="355"/>
      <c r="E1001" s="355"/>
      <c r="F1001" s="355"/>
      <c r="G1001" s="355"/>
      <c r="H1001" s="355"/>
      <c r="I1001" s="355"/>
      <c r="J1001" s="355"/>
      <c r="K1001" s="355"/>
      <c r="L1001" s="355"/>
      <c r="M1001" s="355"/>
      <c r="N1001" s="356"/>
    </row>
    <row r="1002" spans="2:23" ht="12.75" customHeight="1" x14ac:dyDescent="0.2">
      <c r="B1002" s="273"/>
      <c r="C1002" s="354"/>
      <c r="D1002" s="355"/>
      <c r="E1002" s="355"/>
      <c r="F1002" s="1054" t="str">
        <f>Translations!$B$210</f>
        <v>Trimitere la fișierele externe, dacă este cazul</v>
      </c>
      <c r="G1002" s="1054"/>
      <c r="H1002" s="1054"/>
      <c r="I1002" s="1054"/>
      <c r="J1002" s="1054"/>
      <c r="K1002" s="904"/>
      <c r="L1002" s="904"/>
      <c r="M1002" s="904"/>
      <c r="N1002" s="904"/>
    </row>
    <row r="1003" spans="2:23" ht="5.0999999999999996" customHeight="1" x14ac:dyDescent="0.2">
      <c r="B1003" s="273"/>
      <c r="C1003" s="354"/>
      <c r="D1003" s="355"/>
      <c r="E1003" s="355"/>
      <c r="F1003" s="362"/>
      <c r="G1003" s="362"/>
      <c r="H1003" s="362"/>
      <c r="I1003" s="362"/>
      <c r="J1003" s="362"/>
      <c r="K1003" s="362"/>
      <c r="L1003" s="362"/>
      <c r="M1003" s="362"/>
      <c r="N1003" s="363"/>
    </row>
    <row r="1004" spans="2:23" ht="12.75" customHeight="1" x14ac:dyDescent="0.2">
      <c r="B1004" s="273"/>
      <c r="C1004" s="354"/>
      <c r="D1004" s="358" t="s">
        <v>119</v>
      </c>
      <c r="E1004" s="995" t="str">
        <f>Translations!$B$337</f>
        <v>Sunt relevante și alte fluxuri de surse interne?</v>
      </c>
      <c r="F1004" s="995"/>
      <c r="G1004" s="995"/>
      <c r="H1004" s="995"/>
      <c r="I1004" s="995"/>
      <c r="J1004" s="995"/>
      <c r="K1004" s="995"/>
      <c r="L1004" s="995"/>
      <c r="M1004" s="996"/>
      <c r="N1004" s="996"/>
      <c r="P1004" s="280"/>
      <c r="T1004" s="19"/>
    </row>
    <row r="1005" spans="2:23" ht="5.0999999999999996" customHeight="1" x14ac:dyDescent="0.2">
      <c r="B1005" s="273"/>
      <c r="C1005" s="354"/>
      <c r="D1005" s="358"/>
      <c r="E1005" s="359"/>
      <c r="F1005" s="997"/>
      <c r="G1005" s="997"/>
      <c r="H1005" s="997"/>
      <c r="I1005" s="997"/>
      <c r="J1005" s="997"/>
      <c r="K1005" s="997"/>
      <c r="L1005" s="997"/>
      <c r="M1005" s="997"/>
      <c r="N1005" s="1088"/>
    </row>
    <row r="1006" spans="2:23" ht="25.5" customHeight="1" thickBot="1" x14ac:dyDescent="0.25">
      <c r="B1006" s="273"/>
      <c r="C1006" s="354"/>
      <c r="D1006" s="355"/>
      <c r="E1006" s="355"/>
      <c r="F1006" s="355"/>
      <c r="G1006" s="355"/>
      <c r="H1006" s="355"/>
      <c r="I1006" s="1070" t="str">
        <f>Translations!$B$254</f>
        <v>Sursa de date</v>
      </c>
      <c r="J1006" s="1070"/>
      <c r="K1006" s="1070" t="str">
        <f>Translations!$B$255</f>
        <v>Altă sursă de date (dacă este cazul)</v>
      </c>
      <c r="L1006" s="1070"/>
      <c r="M1006" s="1070" t="str">
        <f>Translations!$B$255</f>
        <v>Altă sursă de date (dacă este cazul)</v>
      </c>
      <c r="N1006" s="1070"/>
      <c r="P1006" s="280"/>
      <c r="W1006" s="274" t="s">
        <v>417</v>
      </c>
    </row>
    <row r="1007" spans="2:23" ht="12.75" customHeight="1" x14ac:dyDescent="0.2">
      <c r="B1007" s="273"/>
      <c r="C1007" s="354"/>
      <c r="D1007" s="358"/>
      <c r="E1007" s="360" t="s">
        <v>864</v>
      </c>
      <c r="F1007" s="1067" t="str">
        <f>Translations!$B$342</f>
        <v>Cantități importate sau exportate</v>
      </c>
      <c r="G1007" s="1068"/>
      <c r="H1007" s="1068"/>
      <c r="I1007" s="1039"/>
      <c r="J1007" s="1039"/>
      <c r="K1007" s="966"/>
      <c r="L1007" s="966"/>
      <c r="M1007" s="966"/>
      <c r="N1007" s="966"/>
      <c r="W1007" s="281" t="b">
        <f>AND(M1004&lt;&gt;"",M1004=FALSE)</f>
        <v>0</v>
      </c>
    </row>
    <row r="1008" spans="2:23" ht="12.75" customHeight="1" x14ac:dyDescent="0.2">
      <c r="B1008" s="273"/>
      <c r="C1008" s="354"/>
      <c r="D1008" s="358"/>
      <c r="E1008" s="360" t="s">
        <v>865</v>
      </c>
      <c r="F1008" s="1067" t="str">
        <f>Translations!$B$256</f>
        <v>Valoare energetică</v>
      </c>
      <c r="G1008" s="1068"/>
      <c r="H1008" s="1068"/>
      <c r="I1008" s="1039"/>
      <c r="J1008" s="1039"/>
      <c r="K1008" s="966"/>
      <c r="L1008" s="966"/>
      <c r="M1008" s="966"/>
      <c r="N1008" s="966"/>
      <c r="W1008" s="303" t="b">
        <f>W1007</f>
        <v>0</v>
      </c>
    </row>
    <row r="1009" spans="1:23" ht="12.75" customHeight="1" x14ac:dyDescent="0.2">
      <c r="B1009" s="273"/>
      <c r="C1009" s="354"/>
      <c r="D1009" s="358"/>
      <c r="E1009" s="360" t="s">
        <v>866</v>
      </c>
      <c r="F1009" s="1069" t="str">
        <f>Translations!$B$343</f>
        <v>Factor de emisie sau conținut de carbon</v>
      </c>
      <c r="G1009" s="1069"/>
      <c r="H1009" s="1067"/>
      <c r="I1009" s="942"/>
      <c r="J1009" s="959"/>
      <c r="K1009" s="944"/>
      <c r="L1009" s="946"/>
      <c r="M1009" s="944"/>
      <c r="N1009" s="946"/>
      <c r="W1009" s="303" t="b">
        <f>W1008</f>
        <v>0</v>
      </c>
    </row>
    <row r="1010" spans="1:23" ht="12.75" customHeight="1" x14ac:dyDescent="0.2">
      <c r="B1010" s="273"/>
      <c r="C1010" s="354"/>
      <c r="D1010" s="358"/>
      <c r="E1010" s="360" t="s">
        <v>867</v>
      </c>
      <c r="F1010" s="1069" t="str">
        <f>Translations!$B$344</f>
        <v>Conținut de biomasă</v>
      </c>
      <c r="G1010" s="1069"/>
      <c r="H1010" s="1067"/>
      <c r="I1010" s="942"/>
      <c r="J1010" s="959"/>
      <c r="K1010" s="944"/>
      <c r="L1010" s="946"/>
      <c r="M1010" s="944"/>
      <c r="N1010" s="946"/>
      <c r="W1010" s="303" t="b">
        <f>W1009</f>
        <v>0</v>
      </c>
    </row>
    <row r="1011" spans="1:23" ht="5.0999999999999996" customHeight="1" x14ac:dyDescent="0.2">
      <c r="B1011" s="273"/>
      <c r="C1011" s="354"/>
      <c r="D1011" s="358"/>
      <c r="E1011" s="355"/>
      <c r="F1011" s="355"/>
      <c r="G1011" s="355"/>
      <c r="H1011" s="355"/>
      <c r="I1011" s="355"/>
      <c r="J1011" s="355"/>
      <c r="K1011" s="355"/>
      <c r="L1011" s="355"/>
      <c r="M1011" s="355"/>
      <c r="N1011" s="356"/>
      <c r="P1011" s="280"/>
      <c r="W1011" s="283"/>
    </row>
    <row r="1012" spans="1:23" ht="12.75" customHeight="1" x14ac:dyDescent="0.2">
      <c r="B1012" s="273"/>
      <c r="C1012" s="354"/>
      <c r="D1012" s="358"/>
      <c r="E1012" s="360" t="s">
        <v>868</v>
      </c>
      <c r="F1012" s="1073" t="str">
        <f>Translations!$B$257</f>
        <v>Descrierea metodologiei aplicate</v>
      </c>
      <c r="G1012" s="1073"/>
      <c r="H1012" s="1073"/>
      <c r="I1012" s="1073"/>
      <c r="J1012" s="1073"/>
      <c r="K1012" s="1073"/>
      <c r="L1012" s="1073"/>
      <c r="M1012" s="1073"/>
      <c r="N1012" s="1074"/>
      <c r="P1012" s="280"/>
      <c r="W1012" s="283"/>
    </row>
    <row r="1013" spans="1:23" ht="5.0999999999999996" customHeight="1" x14ac:dyDescent="0.2">
      <c r="B1013" s="273"/>
      <c r="C1013" s="354"/>
      <c r="D1013" s="355"/>
      <c r="E1013" s="359"/>
      <c r="F1013" s="572"/>
      <c r="G1013" s="579"/>
      <c r="H1013" s="579"/>
      <c r="I1013" s="579"/>
      <c r="J1013" s="579"/>
      <c r="K1013" s="579"/>
      <c r="L1013" s="579"/>
      <c r="M1013" s="579"/>
      <c r="N1013" s="580"/>
      <c r="W1013" s="283"/>
    </row>
    <row r="1014" spans="1:23" ht="12.75" customHeight="1" x14ac:dyDescent="0.2">
      <c r="B1014" s="273"/>
      <c r="C1014" s="354"/>
      <c r="D1014" s="358"/>
      <c r="E1014" s="360"/>
      <c r="F1014" s="990" t="str">
        <f>IF(I923&lt;&gt;"",HYPERLINK("#" &amp; Q1014,EUConst_MsgDescription),"")</f>
        <v/>
      </c>
      <c r="G1014" s="969"/>
      <c r="H1014" s="969"/>
      <c r="I1014" s="969"/>
      <c r="J1014" s="969"/>
      <c r="K1014" s="969"/>
      <c r="L1014" s="969"/>
      <c r="M1014" s="969"/>
      <c r="N1014" s="970"/>
      <c r="P1014" s="24" t="s">
        <v>441</v>
      </c>
      <c r="Q1014" s="414" t="str">
        <f>"#"&amp;ADDRESS(ROW($C$10),COLUMN($C$10))</f>
        <v>#$C$10</v>
      </c>
      <c r="W1014" s="283"/>
    </row>
    <row r="1015" spans="1:23" ht="5.0999999999999996" customHeight="1" x14ac:dyDescent="0.2">
      <c r="B1015" s="273"/>
      <c r="C1015" s="354"/>
      <c r="D1015" s="358"/>
      <c r="E1015" s="361"/>
      <c r="F1015" s="991"/>
      <c r="G1015" s="991"/>
      <c r="H1015" s="991"/>
      <c r="I1015" s="991"/>
      <c r="J1015" s="991"/>
      <c r="K1015" s="991"/>
      <c r="L1015" s="991"/>
      <c r="M1015" s="991"/>
      <c r="N1015" s="992"/>
      <c r="P1015" s="280"/>
      <c r="W1015" s="283"/>
    </row>
    <row r="1016" spans="1:23" s="278" customFormat="1" ht="50.1" customHeight="1" x14ac:dyDescent="0.2">
      <c r="A1016" s="285"/>
      <c r="B1016" s="12"/>
      <c r="C1016" s="354"/>
      <c r="D1016" s="361"/>
      <c r="E1016" s="361"/>
      <c r="F1016" s="932"/>
      <c r="G1016" s="933"/>
      <c r="H1016" s="933"/>
      <c r="I1016" s="933"/>
      <c r="J1016" s="933"/>
      <c r="K1016" s="933"/>
      <c r="L1016" s="933"/>
      <c r="M1016" s="933"/>
      <c r="N1016" s="934"/>
      <c r="O1016" s="38"/>
      <c r="P1016" s="284"/>
      <c r="Q1016" s="285"/>
      <c r="R1016" s="285"/>
      <c r="S1016" s="274"/>
      <c r="T1016" s="274"/>
      <c r="U1016" s="285"/>
      <c r="V1016" s="285"/>
      <c r="W1016" s="286" t="b">
        <f>W1010</f>
        <v>0</v>
      </c>
    </row>
    <row r="1017" spans="1:23" ht="5.0999999999999996" customHeight="1" x14ac:dyDescent="0.2">
      <c r="C1017" s="354"/>
      <c r="D1017" s="358"/>
      <c r="E1017" s="355"/>
      <c r="F1017" s="355"/>
      <c r="G1017" s="355"/>
      <c r="H1017" s="355"/>
      <c r="I1017" s="355"/>
      <c r="J1017" s="355"/>
      <c r="K1017" s="355"/>
      <c r="L1017" s="355"/>
      <c r="M1017" s="355"/>
      <c r="N1017" s="356"/>
      <c r="W1017" s="283"/>
    </row>
    <row r="1018" spans="1:23" ht="12.75" customHeight="1" thickBot="1" x14ac:dyDescent="0.25">
      <c r="C1018" s="354"/>
      <c r="D1018" s="358"/>
      <c r="E1018" s="360"/>
      <c r="F1018" s="1054" t="str">
        <f>Translations!$B$210</f>
        <v>Trimitere la fișierele externe, dacă este cazul</v>
      </c>
      <c r="G1018" s="1054"/>
      <c r="H1018" s="1054"/>
      <c r="I1018" s="1054"/>
      <c r="J1018" s="1054"/>
      <c r="K1018" s="904"/>
      <c r="L1018" s="904"/>
      <c r="M1018" s="904"/>
      <c r="N1018" s="904"/>
      <c r="W1018" s="290" t="b">
        <f>W1016</f>
        <v>0</v>
      </c>
    </row>
    <row r="1019" spans="1:23" ht="5.0999999999999996" customHeight="1" x14ac:dyDescent="0.2">
      <c r="C1019" s="354"/>
      <c r="D1019" s="358"/>
      <c r="E1019" s="355"/>
      <c r="F1019" s="355"/>
      <c r="G1019" s="355"/>
      <c r="H1019" s="355"/>
      <c r="I1019" s="355"/>
      <c r="J1019" s="355"/>
      <c r="K1019" s="355"/>
      <c r="L1019" s="355"/>
      <c r="M1019" s="355"/>
      <c r="N1019" s="356"/>
      <c r="P1019" s="280"/>
    </row>
    <row r="1020" spans="1:23" ht="12.75" customHeight="1" thickBot="1" x14ac:dyDescent="0.25">
      <c r="C1020" s="354"/>
      <c r="D1020" s="358" t="s">
        <v>120</v>
      </c>
      <c r="E1020" s="995" t="str">
        <f>Translations!$B$345</f>
        <v>Este relevant CO2 transferat, importat sau exportat?</v>
      </c>
      <c r="F1020" s="995"/>
      <c r="G1020" s="995"/>
      <c r="H1020" s="995"/>
      <c r="I1020" s="995"/>
      <c r="J1020" s="995"/>
      <c r="K1020" s="995"/>
      <c r="L1020" s="995"/>
      <c r="M1020" s="996"/>
      <c r="N1020" s="996"/>
      <c r="P1020" s="280"/>
      <c r="T1020" s="19"/>
    </row>
    <row r="1021" spans="1:23" ht="5.0999999999999996" customHeight="1" thickBot="1" x14ac:dyDescent="0.25">
      <c r="C1021" s="354"/>
      <c r="D1021" s="355"/>
      <c r="E1021" s="997"/>
      <c r="F1021" s="998"/>
      <c r="G1021" s="998"/>
      <c r="H1021" s="998"/>
      <c r="I1021" s="998"/>
      <c r="J1021" s="998"/>
      <c r="K1021" s="998"/>
      <c r="L1021" s="998"/>
      <c r="M1021" s="998"/>
      <c r="N1021" s="999"/>
      <c r="W1021" s="297" t="s">
        <v>417</v>
      </c>
    </row>
    <row r="1022" spans="1:23" ht="25.5" customHeight="1" x14ac:dyDescent="0.2">
      <c r="C1022" s="354"/>
      <c r="D1022" s="355"/>
      <c r="E1022" s="355"/>
      <c r="F1022" s="972"/>
      <c r="G1022" s="973"/>
      <c r="H1022" s="973"/>
      <c r="I1022" s="973"/>
      <c r="J1022" s="973"/>
      <c r="K1022" s="973"/>
      <c r="L1022" s="973"/>
      <c r="M1022" s="973"/>
      <c r="N1022" s="974"/>
      <c r="W1022" s="281" t="b">
        <f>AND(M1020&lt;&gt;"",M1020=FALSE)</f>
        <v>0</v>
      </c>
    </row>
    <row r="1023" spans="1:23" ht="5.0999999999999996" customHeight="1" x14ac:dyDescent="0.2">
      <c r="C1023" s="354"/>
      <c r="D1023" s="355"/>
      <c r="E1023" s="355"/>
      <c r="F1023" s="355"/>
      <c r="G1023" s="355"/>
      <c r="H1023" s="355"/>
      <c r="I1023" s="355"/>
      <c r="J1023" s="355"/>
      <c r="K1023" s="355"/>
      <c r="L1023" s="355"/>
      <c r="M1023" s="355"/>
      <c r="N1023" s="356"/>
      <c r="W1023" s="283"/>
    </row>
    <row r="1024" spans="1:23" ht="12.75" customHeight="1" thickBot="1" x14ac:dyDescent="0.25">
      <c r="C1024" s="354"/>
      <c r="D1024" s="355"/>
      <c r="E1024" s="355"/>
      <c r="F1024" s="1054" t="str">
        <f>Translations!$B$210</f>
        <v>Trimitere la fișierele externe, dacă este cazul</v>
      </c>
      <c r="G1024" s="1054"/>
      <c r="H1024" s="1054"/>
      <c r="I1024" s="1054"/>
      <c r="J1024" s="1054"/>
      <c r="K1024" s="904"/>
      <c r="L1024" s="904"/>
      <c r="M1024" s="904"/>
      <c r="N1024" s="904"/>
      <c r="W1024" s="305" t="b">
        <f>W1022</f>
        <v>0</v>
      </c>
    </row>
    <row r="1025" spans="2:17" ht="5.0999999999999996" customHeight="1" x14ac:dyDescent="0.2">
      <c r="C1025" s="354"/>
      <c r="D1025" s="358"/>
      <c r="E1025" s="355"/>
      <c r="F1025" s="355"/>
      <c r="G1025" s="355"/>
      <c r="H1025" s="355"/>
      <c r="I1025" s="355"/>
      <c r="J1025" s="355"/>
      <c r="K1025" s="355"/>
      <c r="L1025" s="355"/>
      <c r="M1025" s="355"/>
      <c r="N1025" s="356"/>
    </row>
    <row r="1026" spans="2:17" ht="5.0999999999999996" customHeight="1" x14ac:dyDescent="0.2">
      <c r="C1026" s="351"/>
      <c r="D1026" s="364"/>
      <c r="E1026" s="352"/>
      <c r="F1026" s="352"/>
      <c r="G1026" s="352"/>
      <c r="H1026" s="352"/>
      <c r="I1026" s="352"/>
      <c r="J1026" s="352"/>
      <c r="K1026" s="352"/>
      <c r="L1026" s="352"/>
      <c r="M1026" s="352"/>
      <c r="N1026" s="353"/>
    </row>
    <row r="1027" spans="2:17" ht="12.75" customHeight="1" x14ac:dyDescent="0.2">
      <c r="C1027" s="354"/>
      <c r="D1027" s="357" t="s">
        <v>117</v>
      </c>
      <c r="E1027" s="1071" t="str">
        <f>Translations!$B$831</f>
        <v>Aportul de energie pentru această subinstalație și factorul de emisie relevant</v>
      </c>
      <c r="F1027" s="1071"/>
      <c r="G1027" s="1071"/>
      <c r="H1027" s="1071"/>
      <c r="I1027" s="1071"/>
      <c r="J1027" s="1071"/>
      <c r="K1027" s="1071"/>
      <c r="L1027" s="1071"/>
      <c r="M1027" s="1071"/>
      <c r="N1027" s="1072"/>
    </row>
    <row r="1028" spans="2:17" ht="5.0999999999999996" customHeight="1" x14ac:dyDescent="0.2">
      <c r="C1028" s="354"/>
      <c r="D1028" s="355"/>
      <c r="E1028" s="1064"/>
      <c r="F1028" s="1065"/>
      <c r="G1028" s="1065"/>
      <c r="H1028" s="1065"/>
      <c r="I1028" s="1065"/>
      <c r="J1028" s="1065"/>
      <c r="K1028" s="1065"/>
      <c r="L1028" s="1065"/>
      <c r="M1028" s="1065"/>
      <c r="N1028" s="1066"/>
    </row>
    <row r="1029" spans="2:17" ht="12.75" customHeight="1" x14ac:dyDescent="0.2">
      <c r="C1029" s="354"/>
      <c r="D1029" s="358" t="s">
        <v>118</v>
      </c>
      <c r="E1029" s="995" t="str">
        <f>Translations!$B$249</f>
        <v>Informații privind metodologia aplicată</v>
      </c>
      <c r="F1029" s="995"/>
      <c r="G1029" s="995"/>
      <c r="H1029" s="995"/>
      <c r="I1029" s="995"/>
      <c r="J1029" s="995"/>
      <c r="K1029" s="995"/>
      <c r="L1029" s="995"/>
      <c r="M1029" s="995"/>
      <c r="N1029" s="1063"/>
      <c r="P1029" s="280"/>
    </row>
    <row r="1030" spans="2:17" ht="25.5" customHeight="1" x14ac:dyDescent="0.2">
      <c r="B1030" s="273"/>
      <c r="C1030" s="354"/>
      <c r="D1030" s="355"/>
      <c r="E1030" s="355"/>
      <c r="F1030" s="372"/>
      <c r="G1030" s="355"/>
      <c r="H1030" s="355"/>
      <c r="I1030" s="1070" t="str">
        <f>Translations!$B$254</f>
        <v>Sursa de date</v>
      </c>
      <c r="J1030" s="1070"/>
      <c r="K1030" s="1070" t="str">
        <f>Translations!$B$255</f>
        <v>Altă sursă de date (dacă este cazul)</v>
      </c>
      <c r="L1030" s="1070"/>
      <c r="M1030" s="1070" t="str">
        <f>Translations!$B$255</f>
        <v>Altă sursă de date (dacă este cazul)</v>
      </c>
      <c r="N1030" s="1070"/>
    </row>
    <row r="1031" spans="2:17" ht="12.75" customHeight="1" x14ac:dyDescent="0.2">
      <c r="B1031" s="273"/>
      <c r="C1031" s="354"/>
      <c r="D1031" s="358"/>
      <c r="E1031" s="360" t="s">
        <v>864</v>
      </c>
      <c r="F1031" s="1069" t="str">
        <f>Translations!$B$833</f>
        <v>Aportul de combustibil și de materiale</v>
      </c>
      <c r="G1031" s="1069"/>
      <c r="H1031" s="1067"/>
      <c r="I1031" s="942"/>
      <c r="J1031" s="943"/>
      <c r="K1031" s="944"/>
      <c r="L1031" s="945"/>
      <c r="M1031" s="944"/>
      <c r="N1031" s="946"/>
    </row>
    <row r="1032" spans="2:17" ht="12.75" customHeight="1" x14ac:dyDescent="0.2">
      <c r="B1032" s="273"/>
      <c r="C1032" s="354"/>
      <c r="D1032" s="358"/>
      <c r="E1032" s="360" t="s">
        <v>865</v>
      </c>
      <c r="F1032" s="1069" t="str">
        <f>Translations!$B$826</f>
        <v>Consumul de energie electrică pentru producerea de energie termică</v>
      </c>
      <c r="G1032" s="1069"/>
      <c r="H1032" s="1067"/>
      <c r="I1032" s="1039"/>
      <c r="J1032" s="1039"/>
      <c r="K1032" s="966"/>
      <c r="L1032" s="966"/>
      <c r="M1032" s="966"/>
      <c r="N1032" s="966"/>
    </row>
    <row r="1033" spans="2:17" ht="12.75" customHeight="1" x14ac:dyDescent="0.2">
      <c r="B1033" s="273"/>
      <c r="C1033" s="354"/>
      <c r="D1033" s="358"/>
      <c r="E1033" s="360" t="s">
        <v>866</v>
      </c>
      <c r="F1033" s="1069" t="str">
        <f>Translations!$B$353</f>
        <v>Factorul de emisie ponderat</v>
      </c>
      <c r="G1033" s="1069"/>
      <c r="H1033" s="1067"/>
      <c r="I1033" s="942"/>
      <c r="J1033" s="943"/>
      <c r="K1033" s="944"/>
      <c r="L1033" s="945"/>
      <c r="M1033" s="944"/>
      <c r="N1033" s="946"/>
    </row>
    <row r="1034" spans="2:17" ht="5.0999999999999996" customHeight="1" x14ac:dyDescent="0.2">
      <c r="B1034" s="273"/>
      <c r="C1034" s="354"/>
      <c r="D1034" s="358"/>
      <c r="E1034" s="355"/>
      <c r="F1034" s="355"/>
      <c r="G1034" s="355"/>
      <c r="H1034" s="355"/>
      <c r="I1034" s="355"/>
      <c r="J1034" s="355"/>
      <c r="K1034" s="355"/>
      <c r="L1034" s="355"/>
      <c r="M1034" s="355"/>
      <c r="N1034" s="356"/>
    </row>
    <row r="1035" spans="2:17" ht="12.75" customHeight="1" x14ac:dyDescent="0.2">
      <c r="B1035" s="273"/>
      <c r="C1035" s="354"/>
      <c r="D1035" s="358"/>
      <c r="E1035" s="360" t="s">
        <v>867</v>
      </c>
      <c r="F1035" s="1073" t="str">
        <f>Translations!$B$257</f>
        <v>Descrierea metodologiei aplicate</v>
      </c>
      <c r="G1035" s="1073"/>
      <c r="H1035" s="1073"/>
      <c r="I1035" s="1073"/>
      <c r="J1035" s="1073"/>
      <c r="K1035" s="1073"/>
      <c r="L1035" s="1073"/>
      <c r="M1035" s="1073"/>
      <c r="N1035" s="1074"/>
    </row>
    <row r="1036" spans="2:17" ht="5.0999999999999996" customHeight="1" x14ac:dyDescent="0.2">
      <c r="B1036" s="273"/>
      <c r="C1036" s="354"/>
      <c r="D1036" s="355"/>
      <c r="E1036" s="359"/>
      <c r="F1036" s="369"/>
      <c r="G1036" s="370"/>
      <c r="H1036" s="370"/>
      <c r="I1036" s="370"/>
      <c r="J1036" s="370"/>
      <c r="K1036" s="370"/>
      <c r="L1036" s="370"/>
      <c r="M1036" s="370"/>
      <c r="N1036" s="371"/>
    </row>
    <row r="1037" spans="2:17" ht="12.75" customHeight="1" x14ac:dyDescent="0.2">
      <c r="B1037" s="273"/>
      <c r="C1037" s="354"/>
      <c r="D1037" s="358"/>
      <c r="E1037" s="360"/>
      <c r="F1037" s="990" t="str">
        <f>IF(I923&lt;&gt;"",HYPERLINK("#" &amp; Q1037,EUConst_MsgDescription),"")</f>
        <v/>
      </c>
      <c r="G1037" s="969"/>
      <c r="H1037" s="969"/>
      <c r="I1037" s="969"/>
      <c r="J1037" s="969"/>
      <c r="K1037" s="969"/>
      <c r="L1037" s="969"/>
      <c r="M1037" s="969"/>
      <c r="N1037" s="970"/>
      <c r="P1037" s="24" t="s">
        <v>441</v>
      </c>
      <c r="Q1037" s="414" t="str">
        <f>"#"&amp;ADDRESS(ROW($C$10),COLUMN($C$10))</f>
        <v>#$C$10</v>
      </c>
    </row>
    <row r="1038" spans="2:17" ht="5.0999999999999996" customHeight="1" x14ac:dyDescent="0.2">
      <c r="B1038" s="273"/>
      <c r="C1038" s="354"/>
      <c r="D1038" s="358"/>
      <c r="E1038" s="361"/>
      <c r="F1038" s="991"/>
      <c r="G1038" s="991"/>
      <c r="H1038" s="991"/>
      <c r="I1038" s="991"/>
      <c r="J1038" s="991"/>
      <c r="K1038" s="991"/>
      <c r="L1038" s="991"/>
      <c r="M1038" s="991"/>
      <c r="N1038" s="992"/>
      <c r="P1038" s="280"/>
    </row>
    <row r="1039" spans="2:17" ht="50.1" customHeight="1" x14ac:dyDescent="0.2">
      <c r="B1039" s="273"/>
      <c r="C1039" s="354"/>
      <c r="D1039" s="361"/>
      <c r="E1039" s="361"/>
      <c r="F1039" s="932"/>
      <c r="G1039" s="933"/>
      <c r="H1039" s="933"/>
      <c r="I1039" s="933"/>
      <c r="J1039" s="933"/>
      <c r="K1039" s="933"/>
      <c r="L1039" s="933"/>
      <c r="M1039" s="933"/>
      <c r="N1039" s="934"/>
    </row>
    <row r="1040" spans="2:17" ht="5.0999999999999996" customHeight="1" thickBot="1" x14ac:dyDescent="0.25">
      <c r="B1040" s="273"/>
      <c r="C1040" s="354"/>
      <c r="D1040" s="358"/>
      <c r="E1040" s="355"/>
      <c r="F1040" s="355"/>
      <c r="G1040" s="355"/>
      <c r="H1040" s="355"/>
      <c r="I1040" s="355"/>
      <c r="J1040" s="355"/>
      <c r="K1040" s="355"/>
      <c r="L1040" s="355"/>
      <c r="M1040" s="355"/>
      <c r="N1040" s="356"/>
    </row>
    <row r="1041" spans="2:23" ht="12.75" customHeight="1" x14ac:dyDescent="0.2">
      <c r="B1041" s="273"/>
      <c r="C1041" s="354"/>
      <c r="D1041" s="358"/>
      <c r="E1041" s="360"/>
      <c r="F1041" s="1054" t="str">
        <f>Translations!$B$210</f>
        <v>Trimitere la fișierele externe, dacă este cazul</v>
      </c>
      <c r="G1041" s="1054"/>
      <c r="H1041" s="1054"/>
      <c r="I1041" s="1054"/>
      <c r="J1041" s="1054"/>
      <c r="K1041" s="904"/>
      <c r="L1041" s="904"/>
      <c r="M1041" s="904"/>
      <c r="N1041" s="904"/>
      <c r="W1041" s="297" t="s">
        <v>417</v>
      </c>
    </row>
    <row r="1042" spans="2:23" ht="5.0999999999999996" customHeight="1" x14ac:dyDescent="0.2">
      <c r="B1042" s="273"/>
      <c r="C1042" s="354"/>
      <c r="D1042" s="358"/>
      <c r="E1042" s="355"/>
      <c r="F1042" s="355"/>
      <c r="G1042" s="355"/>
      <c r="H1042" s="355"/>
      <c r="I1042" s="355"/>
      <c r="J1042" s="355"/>
      <c r="K1042" s="355"/>
      <c r="L1042" s="355"/>
      <c r="M1042" s="355"/>
      <c r="N1042" s="356"/>
      <c r="P1042" s="280"/>
      <c r="W1042" s="283"/>
    </row>
    <row r="1043" spans="2:23" ht="12.75" customHeight="1" x14ac:dyDescent="0.2">
      <c r="B1043" s="273"/>
      <c r="C1043" s="354"/>
      <c r="D1043" s="358" t="s">
        <v>119</v>
      </c>
      <c r="E1043" s="1075" t="str">
        <f>Translations!$B$258</f>
        <v>A fost respectată ordinea ierarhică?</v>
      </c>
      <c r="F1043" s="1075"/>
      <c r="G1043" s="1075"/>
      <c r="H1043" s="1076"/>
      <c r="I1043" s="291"/>
      <c r="J1043" s="366" t="str">
        <f>Translations!$B$259</f>
        <v xml:space="preserve"> Dacă nu, de ce?</v>
      </c>
      <c r="K1043" s="942"/>
      <c r="L1043" s="943"/>
      <c r="M1043" s="943"/>
      <c r="N1043" s="959"/>
      <c r="P1043" s="280"/>
      <c r="W1043" s="289" t="b">
        <f>AND(I1043&lt;&gt;"",I1043=TRUE)</f>
        <v>0</v>
      </c>
    </row>
    <row r="1044" spans="2:23" ht="5.0999999999999996" customHeight="1" x14ac:dyDescent="0.2">
      <c r="B1044" s="273"/>
      <c r="C1044" s="354"/>
      <c r="D1044" s="355"/>
      <c r="E1044" s="576"/>
      <c r="F1044" s="576"/>
      <c r="G1044" s="576"/>
      <c r="H1044" s="576"/>
      <c r="I1044" s="576"/>
      <c r="J1044" s="576"/>
      <c r="K1044" s="576"/>
      <c r="L1044" s="576"/>
      <c r="M1044" s="576"/>
      <c r="N1044" s="577"/>
      <c r="P1044" s="280"/>
      <c r="V1044" s="285"/>
      <c r="W1044" s="283"/>
    </row>
    <row r="1045" spans="2:23" ht="12.75" customHeight="1" x14ac:dyDescent="0.2">
      <c r="B1045" s="273"/>
      <c r="C1045" s="354"/>
      <c r="D1045" s="367"/>
      <c r="E1045" s="367"/>
      <c r="F1045" s="1073" t="str">
        <f>Translations!$B$264</f>
        <v>Detalii suplimentare privind orice abatere de la ierarhie</v>
      </c>
      <c r="G1045" s="1073"/>
      <c r="H1045" s="1073"/>
      <c r="I1045" s="1073"/>
      <c r="J1045" s="1073"/>
      <c r="K1045" s="1073"/>
      <c r="L1045" s="1073"/>
      <c r="M1045" s="1073"/>
      <c r="N1045" s="1074"/>
      <c r="P1045" s="280"/>
      <c r="V1045" s="285"/>
      <c r="W1045" s="283"/>
    </row>
    <row r="1046" spans="2:23" ht="25.5" customHeight="1" thickBot="1" x14ac:dyDescent="0.25">
      <c r="B1046" s="273"/>
      <c r="C1046" s="354"/>
      <c r="D1046" s="367"/>
      <c r="E1046" s="367"/>
      <c r="F1046" s="932"/>
      <c r="G1046" s="933"/>
      <c r="H1046" s="933"/>
      <c r="I1046" s="933"/>
      <c r="J1046" s="933"/>
      <c r="K1046" s="933"/>
      <c r="L1046" s="933"/>
      <c r="M1046" s="933"/>
      <c r="N1046" s="934"/>
      <c r="P1046" s="280"/>
      <c r="V1046" s="285"/>
      <c r="W1046" s="300" t="b">
        <f>W1043</f>
        <v>0</v>
      </c>
    </row>
    <row r="1047" spans="2:23" ht="5.0999999999999996" customHeight="1" x14ac:dyDescent="0.2">
      <c r="B1047" s="273"/>
      <c r="C1047" s="354"/>
      <c r="D1047" s="358"/>
      <c r="E1047" s="355"/>
      <c r="F1047" s="355"/>
      <c r="G1047" s="355"/>
      <c r="H1047" s="355"/>
      <c r="I1047" s="355"/>
      <c r="J1047" s="355"/>
      <c r="K1047" s="355"/>
      <c r="L1047" s="355"/>
      <c r="M1047" s="355"/>
      <c r="N1047" s="356"/>
      <c r="W1047" s="285"/>
    </row>
    <row r="1048" spans="2:23" ht="5.0999999999999996" customHeight="1" x14ac:dyDescent="0.2">
      <c r="B1048" s="273"/>
      <c r="C1048" s="351"/>
      <c r="D1048" s="364"/>
      <c r="E1048" s="352"/>
      <c r="F1048" s="352"/>
      <c r="G1048" s="352"/>
      <c r="H1048" s="352"/>
      <c r="I1048" s="352"/>
      <c r="J1048" s="352"/>
      <c r="K1048" s="352"/>
      <c r="L1048" s="352"/>
      <c r="M1048" s="352"/>
      <c r="N1048" s="353"/>
    </row>
    <row r="1049" spans="2:23" ht="12.75" customHeight="1" x14ac:dyDescent="0.2">
      <c r="B1049" s="273"/>
      <c r="C1049" s="354"/>
      <c r="D1049" s="357" t="s">
        <v>943</v>
      </c>
      <c r="E1049" s="1071" t="str">
        <f>Translations!$B$354</f>
        <v>Importul și exportul de energie termică măsurabilă către și de la această subinstalație</v>
      </c>
      <c r="F1049" s="1071"/>
      <c r="G1049" s="1071"/>
      <c r="H1049" s="1071"/>
      <c r="I1049" s="1071"/>
      <c r="J1049" s="1071"/>
      <c r="K1049" s="1071"/>
      <c r="L1049" s="1071"/>
      <c r="M1049" s="1071"/>
      <c r="N1049" s="1072"/>
      <c r="P1049" s="280"/>
      <c r="S1049" s="285"/>
      <c r="T1049" s="285"/>
    </row>
    <row r="1050" spans="2:23" ht="12.75" customHeight="1" x14ac:dyDescent="0.2">
      <c r="B1050" s="273"/>
      <c r="C1050" s="354"/>
      <c r="D1050" s="358" t="s">
        <v>118</v>
      </c>
      <c r="E1050" s="995" t="str">
        <f>Translations!$B$357</f>
        <v>Sunt relevante fluxurile de energie termică măsurabilă pentru această subinstalație?</v>
      </c>
      <c r="F1050" s="995"/>
      <c r="G1050" s="995"/>
      <c r="H1050" s="995"/>
      <c r="I1050" s="995"/>
      <c r="J1050" s="995"/>
      <c r="K1050" s="995"/>
      <c r="L1050" s="995"/>
      <c r="M1050" s="996"/>
      <c r="N1050" s="996"/>
      <c r="P1050" s="280"/>
    </row>
    <row r="1051" spans="2:23" ht="12.75" customHeight="1" x14ac:dyDescent="0.2">
      <c r="B1051" s="273"/>
      <c r="C1051" s="354"/>
      <c r="D1051" s="358"/>
      <c r="E1051" s="355"/>
      <c r="F1051" s="355"/>
      <c r="G1051" s="355"/>
      <c r="H1051" s="355"/>
      <c r="I1051" s="355"/>
      <c r="J1051" s="976" t="str">
        <f>IF(I923="","",IF(AND(M1050&lt;&gt;"",M1050=FALSE),HYPERLINK(Q1051,EUconst_MsgGoOn),""))</f>
        <v/>
      </c>
      <c r="K1051" s="977"/>
      <c r="L1051" s="977"/>
      <c r="M1051" s="977"/>
      <c r="N1051" s="978"/>
      <c r="P1051" s="24" t="s">
        <v>441</v>
      </c>
      <c r="Q1051" s="414" t="str">
        <f>"#"&amp;ADDRESS(ROW(D1091),COLUMN(D1091))</f>
        <v>#$D$1091</v>
      </c>
    </row>
    <row r="1052" spans="2:23" ht="5.0999999999999996" customHeight="1" x14ac:dyDescent="0.2">
      <c r="B1052" s="273"/>
      <c r="C1052" s="354"/>
      <c r="D1052" s="358"/>
      <c r="E1052" s="358"/>
      <c r="F1052" s="358"/>
      <c r="G1052" s="358"/>
      <c r="H1052" s="358"/>
      <c r="I1052" s="358"/>
      <c r="J1052" s="358"/>
      <c r="K1052" s="358"/>
      <c r="L1052" s="358"/>
      <c r="M1052" s="358"/>
      <c r="N1052" s="365"/>
      <c r="P1052" s="24"/>
    </row>
    <row r="1053" spans="2:23" ht="12.75" customHeight="1" x14ac:dyDescent="0.2">
      <c r="B1053" s="273"/>
      <c r="C1053" s="354"/>
      <c r="D1053" s="358" t="s">
        <v>119</v>
      </c>
      <c r="E1053" s="995" t="str">
        <f>Translations!$B$249</f>
        <v>Informații privind metodologia aplicată</v>
      </c>
      <c r="F1053" s="995"/>
      <c r="G1053" s="995"/>
      <c r="H1053" s="995"/>
      <c r="I1053" s="995"/>
      <c r="J1053" s="995"/>
      <c r="K1053" s="995"/>
      <c r="L1053" s="995"/>
      <c r="M1053" s="995"/>
      <c r="N1053" s="1063"/>
      <c r="P1053" s="280"/>
    </row>
    <row r="1054" spans="2:23" ht="25.5" customHeight="1" thickBot="1" x14ac:dyDescent="0.25">
      <c r="B1054" s="273"/>
      <c r="C1054" s="354"/>
      <c r="D1054" s="355"/>
      <c r="E1054" s="355"/>
      <c r="F1054" s="355"/>
      <c r="G1054" s="355"/>
      <c r="H1054" s="355"/>
      <c r="I1054" s="1070" t="str">
        <f>Translations!$B$254</f>
        <v>Sursa de date</v>
      </c>
      <c r="J1054" s="1070"/>
      <c r="K1054" s="1070" t="str">
        <f>Translations!$B$255</f>
        <v>Altă sursă de date (dacă este cazul)</v>
      </c>
      <c r="L1054" s="1070"/>
      <c r="M1054" s="1070" t="str">
        <f>Translations!$B$255</f>
        <v>Altă sursă de date (dacă este cazul)</v>
      </c>
      <c r="N1054" s="1070"/>
      <c r="P1054" s="280"/>
      <c r="W1054" s="274" t="s">
        <v>417</v>
      </c>
    </row>
    <row r="1055" spans="2:23" ht="12.75" customHeight="1" x14ac:dyDescent="0.2">
      <c r="B1055" s="273"/>
      <c r="C1055" s="354"/>
      <c r="D1055" s="358"/>
      <c r="E1055" s="360" t="s">
        <v>864</v>
      </c>
      <c r="F1055" s="1077" t="str">
        <f>Translations!$B$359</f>
        <v>Energie termică măsurabilă importată</v>
      </c>
      <c r="G1055" s="1077"/>
      <c r="H1055" s="1078"/>
      <c r="I1055" s="937"/>
      <c r="J1055" s="938"/>
      <c r="K1055" s="939"/>
      <c r="L1055" s="940"/>
      <c r="M1055" s="939"/>
      <c r="N1055" s="941"/>
      <c r="W1055" s="281" t="b">
        <f>AND(M1050&lt;&gt;"",M1050=FALSE)</f>
        <v>0</v>
      </c>
    </row>
    <row r="1056" spans="2:23" ht="12.75" customHeight="1" x14ac:dyDescent="0.2">
      <c r="B1056" s="273"/>
      <c r="C1056" s="354"/>
      <c r="D1056" s="358"/>
      <c r="E1056" s="360" t="s">
        <v>865</v>
      </c>
      <c r="F1056" s="1079" t="str">
        <f>Translations!$B$360</f>
        <v>Energie termică măsurabilă din pastă de celuloză</v>
      </c>
      <c r="G1056" s="1079"/>
      <c r="H1056" s="1080"/>
      <c r="I1056" s="1081"/>
      <c r="J1056" s="1082"/>
      <c r="K1056" s="993"/>
      <c r="L1056" s="1083"/>
      <c r="M1056" s="993"/>
      <c r="N1056" s="994"/>
      <c r="W1056" s="282" t="b">
        <f>W1055</f>
        <v>0</v>
      </c>
    </row>
    <row r="1057" spans="1:23" ht="12.75" customHeight="1" x14ac:dyDescent="0.2">
      <c r="B1057" s="273"/>
      <c r="C1057" s="354"/>
      <c r="D1057" s="358"/>
      <c r="E1057" s="360" t="s">
        <v>866</v>
      </c>
      <c r="F1057" s="1079" t="str">
        <f>Translations!$B$361</f>
        <v>Energie termică măsurabilă din acid azotic</v>
      </c>
      <c r="G1057" s="1079"/>
      <c r="H1057" s="1080"/>
      <c r="I1057" s="1081"/>
      <c r="J1057" s="1082"/>
      <c r="K1057" s="993"/>
      <c r="L1057" s="1083"/>
      <c r="M1057" s="993"/>
      <c r="N1057" s="994"/>
      <c r="W1057" s="282" t="b">
        <f>W1056</f>
        <v>0</v>
      </c>
    </row>
    <row r="1058" spans="1:23" ht="12.75" customHeight="1" x14ac:dyDescent="0.2">
      <c r="B1058" s="273"/>
      <c r="C1058" s="354"/>
      <c r="D1058" s="358"/>
      <c r="E1058" s="360" t="s">
        <v>867</v>
      </c>
      <c r="F1058" s="1084" t="str">
        <f>Translations!$B$362</f>
        <v>Energie termică măsurabilă exportată</v>
      </c>
      <c r="G1058" s="1084"/>
      <c r="H1058" s="1085"/>
      <c r="I1058" s="949"/>
      <c r="J1058" s="986"/>
      <c r="K1058" s="951"/>
      <c r="L1058" s="987"/>
      <c r="M1058" s="951"/>
      <c r="N1058" s="952"/>
      <c r="W1058" s="282" t="b">
        <f>W1057</f>
        <v>0</v>
      </c>
    </row>
    <row r="1059" spans="1:23" ht="12.75" customHeight="1" x14ac:dyDescent="0.2">
      <c r="B1059" s="273"/>
      <c r="C1059" s="354"/>
      <c r="D1059" s="358"/>
      <c r="E1059" s="360" t="s">
        <v>868</v>
      </c>
      <c r="F1059" s="1069" t="str">
        <f>Translations!$B$274</f>
        <v>Fluxuri de energie termică măsurabilă netă</v>
      </c>
      <c r="G1059" s="1069"/>
      <c r="H1059" s="1067"/>
      <c r="I1059" s="942"/>
      <c r="J1059" s="943"/>
      <c r="K1059" s="944"/>
      <c r="L1059" s="945"/>
      <c r="M1059" s="944"/>
      <c r="N1059" s="946"/>
      <c r="W1059" s="282" t="b">
        <f>W1058</f>
        <v>0</v>
      </c>
    </row>
    <row r="1060" spans="1:23" ht="5.0999999999999996" customHeight="1" x14ac:dyDescent="0.2">
      <c r="B1060" s="273"/>
      <c r="C1060" s="354"/>
      <c r="D1060" s="358"/>
      <c r="E1060" s="355"/>
      <c r="F1060" s="355"/>
      <c r="G1060" s="355"/>
      <c r="H1060" s="355"/>
      <c r="I1060" s="355"/>
      <c r="J1060" s="355"/>
      <c r="K1060" s="355"/>
      <c r="L1060" s="355"/>
      <c r="M1060" s="355"/>
      <c r="N1060" s="356"/>
      <c r="P1060" s="280"/>
      <c r="W1060" s="283"/>
    </row>
    <row r="1061" spans="1:23" ht="12.75" customHeight="1" x14ac:dyDescent="0.2">
      <c r="B1061" s="273"/>
      <c r="C1061" s="354"/>
      <c r="D1061" s="358"/>
      <c r="E1061" s="360" t="s">
        <v>868</v>
      </c>
      <c r="F1061" s="1073" t="str">
        <f>Translations!$B$257</f>
        <v>Descrierea metodologiei aplicate</v>
      </c>
      <c r="G1061" s="1073"/>
      <c r="H1061" s="1073"/>
      <c r="I1061" s="1073"/>
      <c r="J1061" s="1073"/>
      <c r="K1061" s="1073"/>
      <c r="L1061" s="1073"/>
      <c r="M1061" s="1073"/>
      <c r="N1061" s="1074"/>
      <c r="P1061" s="280"/>
      <c r="W1061" s="283"/>
    </row>
    <row r="1062" spans="1:23" ht="5.0999999999999996" customHeight="1" x14ac:dyDescent="0.2">
      <c r="B1062" s="273"/>
      <c r="C1062" s="354"/>
      <c r="D1062" s="355"/>
      <c r="E1062" s="359"/>
      <c r="F1062" s="572"/>
      <c r="G1062" s="579"/>
      <c r="H1062" s="579"/>
      <c r="I1062" s="579"/>
      <c r="J1062" s="579"/>
      <c r="K1062" s="579"/>
      <c r="L1062" s="579"/>
      <c r="M1062" s="579"/>
      <c r="N1062" s="580"/>
      <c r="W1062" s="283"/>
    </row>
    <row r="1063" spans="1:23" ht="12.75" customHeight="1" x14ac:dyDescent="0.2">
      <c r="B1063" s="273"/>
      <c r="C1063" s="354"/>
      <c r="D1063" s="358"/>
      <c r="E1063" s="360"/>
      <c r="F1063" s="990" t="str">
        <f>IF(I923&lt;&gt;"",HYPERLINK("#" &amp; Q1063,EUConst_MsgDescription),"")</f>
        <v/>
      </c>
      <c r="G1063" s="969"/>
      <c r="H1063" s="969"/>
      <c r="I1063" s="969"/>
      <c r="J1063" s="969"/>
      <c r="K1063" s="969"/>
      <c r="L1063" s="969"/>
      <c r="M1063" s="969"/>
      <c r="N1063" s="970"/>
      <c r="P1063" s="24" t="s">
        <v>441</v>
      </c>
      <c r="Q1063" s="414" t="str">
        <f>"#"&amp;ADDRESS(ROW($C$10),COLUMN($C$10))</f>
        <v>#$C$10</v>
      </c>
      <c r="W1063" s="283"/>
    </row>
    <row r="1064" spans="1:23" ht="5.0999999999999996" customHeight="1" x14ac:dyDescent="0.2">
      <c r="C1064" s="354"/>
      <c r="D1064" s="358"/>
      <c r="E1064" s="361"/>
      <c r="F1064" s="991"/>
      <c r="G1064" s="991"/>
      <c r="H1064" s="991"/>
      <c r="I1064" s="991"/>
      <c r="J1064" s="991"/>
      <c r="K1064" s="991"/>
      <c r="L1064" s="991"/>
      <c r="M1064" s="991"/>
      <c r="N1064" s="992"/>
      <c r="P1064" s="280"/>
      <c r="W1064" s="283"/>
    </row>
    <row r="1065" spans="1:23" s="278" customFormat="1" ht="50.1" customHeight="1" x14ac:dyDescent="0.2">
      <c r="A1065" s="285"/>
      <c r="B1065" s="12"/>
      <c r="C1065" s="354"/>
      <c r="D1065" s="361"/>
      <c r="E1065" s="361"/>
      <c r="F1065" s="932"/>
      <c r="G1065" s="933"/>
      <c r="H1065" s="933"/>
      <c r="I1065" s="933"/>
      <c r="J1065" s="933"/>
      <c r="K1065" s="933"/>
      <c r="L1065" s="933"/>
      <c r="M1065" s="933"/>
      <c r="N1065" s="934"/>
      <c r="O1065" s="38"/>
      <c r="P1065" s="284"/>
      <c r="Q1065" s="285"/>
      <c r="R1065" s="285"/>
      <c r="S1065" s="274"/>
      <c r="T1065" s="274"/>
      <c r="U1065" s="285"/>
      <c r="V1065" s="285"/>
      <c r="W1065" s="286" t="b">
        <f>W1059</f>
        <v>0</v>
      </c>
    </row>
    <row r="1066" spans="1:23" ht="5.0999999999999996" customHeight="1" x14ac:dyDescent="0.2">
      <c r="C1066" s="354"/>
      <c r="D1066" s="358"/>
      <c r="E1066" s="355"/>
      <c r="F1066" s="355"/>
      <c r="G1066" s="355"/>
      <c r="H1066" s="355"/>
      <c r="I1066" s="355"/>
      <c r="J1066" s="355"/>
      <c r="K1066" s="355"/>
      <c r="L1066" s="355"/>
      <c r="M1066" s="355"/>
      <c r="N1066" s="356"/>
      <c r="W1066" s="283"/>
    </row>
    <row r="1067" spans="1:23" ht="12.75" customHeight="1" x14ac:dyDescent="0.2">
      <c r="C1067" s="354"/>
      <c r="D1067" s="358"/>
      <c r="E1067" s="360"/>
      <c r="F1067" s="1054" t="str">
        <f>Translations!$B$210</f>
        <v>Trimitere la fișierele externe, dacă este cazul</v>
      </c>
      <c r="G1067" s="1054"/>
      <c r="H1067" s="1054"/>
      <c r="I1067" s="1054"/>
      <c r="J1067" s="1054"/>
      <c r="K1067" s="904"/>
      <c r="L1067" s="904"/>
      <c r="M1067" s="904"/>
      <c r="N1067" s="904"/>
      <c r="W1067" s="286" t="b">
        <f>W1065</f>
        <v>0</v>
      </c>
    </row>
    <row r="1068" spans="1:23" ht="5.0999999999999996" customHeight="1" x14ac:dyDescent="0.2">
      <c r="C1068" s="354"/>
      <c r="D1068" s="358"/>
      <c r="E1068" s="355"/>
      <c r="F1068" s="355"/>
      <c r="G1068" s="355"/>
      <c r="H1068" s="355"/>
      <c r="I1068" s="355"/>
      <c r="J1068" s="355"/>
      <c r="K1068" s="355"/>
      <c r="L1068" s="355"/>
      <c r="M1068" s="355"/>
      <c r="N1068" s="356"/>
      <c r="P1068" s="280"/>
      <c r="V1068" s="285"/>
      <c r="W1068" s="283"/>
    </row>
    <row r="1069" spans="1:23" ht="12.75" customHeight="1" x14ac:dyDescent="0.2">
      <c r="C1069" s="354"/>
      <c r="D1069" s="358" t="s">
        <v>120</v>
      </c>
      <c r="E1069" s="1075" t="str">
        <f>Translations!$B$258</f>
        <v>A fost respectată ordinea ierarhică?</v>
      </c>
      <c r="F1069" s="1075"/>
      <c r="G1069" s="1075"/>
      <c r="H1069" s="1076"/>
      <c r="I1069" s="291"/>
      <c r="J1069" s="366" t="str">
        <f>Translations!$B$259</f>
        <v xml:space="preserve"> Dacă nu, de ce?</v>
      </c>
      <c r="K1069" s="942"/>
      <c r="L1069" s="943"/>
      <c r="M1069" s="943"/>
      <c r="N1069" s="959"/>
      <c r="P1069" s="280"/>
      <c r="V1069" s="288" t="b">
        <f>W1067</f>
        <v>0</v>
      </c>
      <c r="W1069" s="289" t="b">
        <f>OR(W1065,AND(I1069&lt;&gt;"",I1069=TRUE))</f>
        <v>0</v>
      </c>
    </row>
    <row r="1070" spans="1:23" ht="5.0999999999999996" customHeight="1" x14ac:dyDescent="0.2">
      <c r="C1070" s="354"/>
      <c r="D1070" s="355"/>
      <c r="E1070" s="576"/>
      <c r="F1070" s="576"/>
      <c r="G1070" s="576"/>
      <c r="H1070" s="576"/>
      <c r="I1070" s="576"/>
      <c r="J1070" s="576"/>
      <c r="K1070" s="576"/>
      <c r="L1070" s="576"/>
      <c r="M1070" s="576"/>
      <c r="N1070" s="577"/>
      <c r="P1070" s="280"/>
      <c r="V1070" s="285"/>
      <c r="W1070" s="283"/>
    </row>
    <row r="1071" spans="1:23" ht="12.75" customHeight="1" x14ac:dyDescent="0.2">
      <c r="C1071" s="354"/>
      <c r="D1071" s="367"/>
      <c r="E1071" s="367"/>
      <c r="F1071" s="1073" t="str">
        <f>Translations!$B$264</f>
        <v>Detalii suplimentare privind orice abatere de la ierarhie</v>
      </c>
      <c r="G1071" s="1073"/>
      <c r="H1071" s="1073"/>
      <c r="I1071" s="1073"/>
      <c r="J1071" s="1073"/>
      <c r="K1071" s="1073"/>
      <c r="L1071" s="1073"/>
      <c r="M1071" s="1073"/>
      <c r="N1071" s="1074"/>
      <c r="P1071" s="280"/>
      <c r="V1071" s="285"/>
      <c r="W1071" s="283"/>
    </row>
    <row r="1072" spans="1:23" ht="25.5" customHeight="1" x14ac:dyDescent="0.2">
      <c r="C1072" s="354"/>
      <c r="D1072" s="367"/>
      <c r="E1072" s="367"/>
      <c r="F1072" s="932"/>
      <c r="G1072" s="933"/>
      <c r="H1072" s="933"/>
      <c r="I1072" s="933"/>
      <c r="J1072" s="933"/>
      <c r="K1072" s="933"/>
      <c r="L1072" s="933"/>
      <c r="M1072" s="933"/>
      <c r="N1072" s="934"/>
      <c r="P1072" s="280"/>
      <c r="V1072" s="285"/>
      <c r="W1072" s="286" t="b">
        <f>W1069</f>
        <v>0</v>
      </c>
    </row>
    <row r="1073" spans="1:23" ht="5.0999999999999996" customHeight="1" x14ac:dyDescent="0.2">
      <c r="C1073" s="354"/>
      <c r="D1073" s="355"/>
      <c r="E1073" s="576"/>
      <c r="F1073" s="576"/>
      <c r="G1073" s="576"/>
      <c r="H1073" s="576"/>
      <c r="I1073" s="576"/>
      <c r="J1073" s="576"/>
      <c r="K1073" s="576"/>
      <c r="L1073" s="576"/>
      <c r="M1073" s="576"/>
      <c r="N1073" s="577"/>
      <c r="P1073" s="280"/>
      <c r="V1073" s="285"/>
      <c r="W1073" s="283"/>
    </row>
    <row r="1074" spans="1:23" ht="12.75" customHeight="1" x14ac:dyDescent="0.2">
      <c r="C1074" s="354"/>
      <c r="D1074" s="358" t="s">
        <v>121</v>
      </c>
      <c r="E1074" s="995" t="str">
        <f>Translations!$B$363</f>
        <v>Descrierea metodologiei de determinare a factorilor de emisie relevanți care pot fi atribuiți în conformitate cu secțiunile 10.1.2. și 10.1.3. din anexa VII (FAR).</v>
      </c>
      <c r="F1074" s="995"/>
      <c r="G1074" s="995"/>
      <c r="H1074" s="995"/>
      <c r="I1074" s="995"/>
      <c r="J1074" s="995"/>
      <c r="K1074" s="995"/>
      <c r="L1074" s="995"/>
      <c r="M1074" s="995"/>
      <c r="N1074" s="1063"/>
      <c r="P1074" s="280"/>
      <c r="V1074" s="285"/>
      <c r="W1074" s="283"/>
    </row>
    <row r="1075" spans="1:23" ht="5.0999999999999996" customHeight="1" x14ac:dyDescent="0.2">
      <c r="C1075" s="354"/>
      <c r="D1075" s="355"/>
      <c r="E1075" s="359"/>
      <c r="F1075" s="572"/>
      <c r="G1075" s="579"/>
      <c r="H1075" s="579"/>
      <c r="I1075" s="579"/>
      <c r="J1075" s="579"/>
      <c r="K1075" s="579"/>
      <c r="L1075" s="579"/>
      <c r="M1075" s="579"/>
      <c r="N1075" s="580"/>
      <c r="W1075" s="283"/>
    </row>
    <row r="1076" spans="1:23" ht="12.75" customHeight="1" x14ac:dyDescent="0.2">
      <c r="C1076" s="354"/>
      <c r="D1076" s="358"/>
      <c r="E1076" s="360"/>
      <c r="F1076" s="990" t="str">
        <f>IF(I923&lt;&gt;"",HYPERLINK("#" &amp; Q1076,EUConst_MsgDescription),"")</f>
        <v/>
      </c>
      <c r="G1076" s="969"/>
      <c r="H1076" s="969"/>
      <c r="I1076" s="969"/>
      <c r="J1076" s="969"/>
      <c r="K1076" s="969"/>
      <c r="L1076" s="969"/>
      <c r="M1076" s="969"/>
      <c r="N1076" s="970"/>
      <c r="P1076" s="24" t="s">
        <v>441</v>
      </c>
      <c r="Q1076" s="414" t="str">
        <f>"#"&amp;ADDRESS(ROW($C$10),COLUMN($C$10))</f>
        <v>#$C$10</v>
      </c>
      <c r="W1076" s="283"/>
    </row>
    <row r="1077" spans="1:23" ht="5.0999999999999996" customHeight="1" x14ac:dyDescent="0.2">
      <c r="C1077" s="354"/>
      <c r="D1077" s="358"/>
      <c r="E1077" s="361"/>
      <c r="F1077" s="991"/>
      <c r="G1077" s="991"/>
      <c r="H1077" s="991"/>
      <c r="I1077" s="991"/>
      <c r="J1077" s="991"/>
      <c r="K1077" s="991"/>
      <c r="L1077" s="991"/>
      <c r="M1077" s="991"/>
      <c r="N1077" s="992"/>
      <c r="P1077" s="280"/>
      <c r="W1077" s="283"/>
    </row>
    <row r="1078" spans="1:23" s="278" customFormat="1" ht="50.1" customHeight="1" x14ac:dyDescent="0.2">
      <c r="A1078" s="285"/>
      <c r="B1078" s="12"/>
      <c r="C1078" s="354"/>
      <c r="D1078" s="367"/>
      <c r="E1078" s="368"/>
      <c r="F1078" s="932"/>
      <c r="G1078" s="933"/>
      <c r="H1078" s="933"/>
      <c r="I1078" s="933"/>
      <c r="J1078" s="933"/>
      <c r="K1078" s="933"/>
      <c r="L1078" s="933"/>
      <c r="M1078" s="933"/>
      <c r="N1078" s="934"/>
      <c r="O1078" s="38"/>
      <c r="P1078" s="301"/>
      <c r="Q1078" s="274"/>
      <c r="R1078" s="285"/>
      <c r="S1078" s="274"/>
      <c r="T1078" s="274"/>
      <c r="U1078" s="285"/>
      <c r="V1078" s="285"/>
      <c r="W1078" s="286" t="b">
        <f>W1067</f>
        <v>0</v>
      </c>
    </row>
    <row r="1079" spans="1:23" ht="5.0999999999999996" customHeight="1" x14ac:dyDescent="0.2">
      <c r="C1079" s="354"/>
      <c r="D1079" s="358"/>
      <c r="E1079" s="355"/>
      <c r="F1079" s="355"/>
      <c r="G1079" s="355"/>
      <c r="H1079" s="355"/>
      <c r="I1079" s="355"/>
      <c r="J1079" s="355"/>
      <c r="K1079" s="355"/>
      <c r="L1079" s="355"/>
      <c r="M1079" s="355"/>
      <c r="N1079" s="356"/>
      <c r="W1079" s="283"/>
    </row>
    <row r="1080" spans="1:23" ht="12.75" customHeight="1" x14ac:dyDescent="0.2">
      <c r="C1080" s="354"/>
      <c r="D1080" s="358"/>
      <c r="E1080" s="360"/>
      <c r="F1080" s="1054" t="str">
        <f>Translations!$B$210</f>
        <v>Trimitere la fișierele externe, dacă este cazul</v>
      </c>
      <c r="G1080" s="1054"/>
      <c r="H1080" s="1054"/>
      <c r="I1080" s="1054"/>
      <c r="J1080" s="1054"/>
      <c r="K1080" s="904"/>
      <c r="L1080" s="904"/>
      <c r="M1080" s="904"/>
      <c r="N1080" s="904"/>
      <c r="W1080" s="286" t="b">
        <f>W1078</f>
        <v>0</v>
      </c>
    </row>
    <row r="1081" spans="1:23" ht="5.0999999999999996" customHeight="1" x14ac:dyDescent="0.2">
      <c r="C1081" s="354"/>
      <c r="D1081" s="355"/>
      <c r="E1081" s="576"/>
      <c r="F1081" s="576"/>
      <c r="G1081" s="576"/>
      <c r="H1081" s="576"/>
      <c r="I1081" s="576"/>
      <c r="J1081" s="576"/>
      <c r="K1081" s="576"/>
      <c r="L1081" s="576"/>
      <c r="M1081" s="576"/>
      <c r="N1081" s="577"/>
      <c r="P1081" s="280"/>
      <c r="R1081" s="285"/>
      <c r="V1081" s="285"/>
      <c r="W1081" s="283"/>
    </row>
    <row r="1082" spans="1:23" ht="12.75" customHeight="1" x14ac:dyDescent="0.2">
      <c r="C1082" s="354"/>
      <c r="D1082" s="358" t="s">
        <v>122</v>
      </c>
      <c r="E1082" s="995" t="str">
        <f>Translations!$B$366</f>
        <v>Sunt relevante fluxurile de energie termică măsurabilă importate de la subinstalațiile care produc pastă de celuloză?</v>
      </c>
      <c r="F1082" s="995"/>
      <c r="G1082" s="995"/>
      <c r="H1082" s="995"/>
      <c r="I1082" s="995"/>
      <c r="J1082" s="995"/>
      <c r="K1082" s="995"/>
      <c r="L1082" s="995"/>
      <c r="M1082" s="996"/>
      <c r="N1082" s="996"/>
      <c r="P1082" s="280"/>
      <c r="R1082" s="285"/>
      <c r="V1082" s="285"/>
      <c r="W1082" s="286" t="b">
        <f>W1080</f>
        <v>0</v>
      </c>
    </row>
    <row r="1083" spans="1:23" ht="5.0999999999999996" customHeight="1" x14ac:dyDescent="0.2">
      <c r="C1083" s="354"/>
      <c r="D1083" s="355"/>
      <c r="E1083" s="576"/>
      <c r="F1083" s="576"/>
      <c r="G1083" s="576"/>
      <c r="H1083" s="576"/>
      <c r="I1083" s="576"/>
      <c r="J1083" s="576"/>
      <c r="K1083" s="576"/>
      <c r="L1083" s="576"/>
      <c r="M1083" s="576"/>
      <c r="N1083" s="577"/>
      <c r="P1083" s="280"/>
      <c r="R1083" s="285"/>
      <c r="V1083" s="285"/>
      <c r="W1083" s="283"/>
    </row>
    <row r="1084" spans="1:23" ht="12.75" customHeight="1" x14ac:dyDescent="0.2">
      <c r="C1084" s="354"/>
      <c r="D1084" s="355"/>
      <c r="E1084" s="355"/>
      <c r="F1084" s="1073" t="str">
        <f>Translations!$B$257</f>
        <v>Descrierea metodologiei aplicate</v>
      </c>
      <c r="G1084" s="1073"/>
      <c r="H1084" s="1073"/>
      <c r="I1084" s="1073"/>
      <c r="J1084" s="1073"/>
      <c r="K1084" s="1073"/>
      <c r="L1084" s="1073"/>
      <c r="M1084" s="1073"/>
      <c r="N1084" s="1074"/>
      <c r="P1084" s="280"/>
      <c r="R1084" s="285"/>
      <c r="V1084" s="285"/>
      <c r="W1084" s="283"/>
    </row>
    <row r="1085" spans="1:23" ht="5.0999999999999996" customHeight="1" x14ac:dyDescent="0.2">
      <c r="C1085" s="354"/>
      <c r="D1085" s="355"/>
      <c r="E1085" s="576"/>
      <c r="F1085" s="576"/>
      <c r="G1085" s="576"/>
      <c r="H1085" s="576"/>
      <c r="I1085" s="576"/>
      <c r="J1085" s="576"/>
      <c r="K1085" s="576"/>
      <c r="L1085" s="576"/>
      <c r="M1085" s="576"/>
      <c r="N1085" s="577"/>
      <c r="P1085" s="280"/>
      <c r="R1085" s="285"/>
      <c r="V1085" s="285"/>
      <c r="W1085" s="283"/>
    </row>
    <row r="1086" spans="1:23" ht="12.75" customHeight="1" x14ac:dyDescent="0.2">
      <c r="C1086" s="354"/>
      <c r="D1086" s="358"/>
      <c r="E1086" s="360"/>
      <c r="F1086" s="990" t="str">
        <f>IF(I923&lt;&gt;"",HYPERLINK("#" &amp; Q1086,EUConst_MsgDescription),"")</f>
        <v/>
      </c>
      <c r="G1086" s="969"/>
      <c r="H1086" s="969"/>
      <c r="I1086" s="969"/>
      <c r="J1086" s="969"/>
      <c r="K1086" s="969"/>
      <c r="L1086" s="969"/>
      <c r="M1086" s="969"/>
      <c r="N1086" s="970"/>
      <c r="P1086" s="24" t="s">
        <v>441</v>
      </c>
      <c r="Q1086" s="414" t="str">
        <f>"#"&amp;ADDRESS(ROW($C$10),COLUMN($C$10))</f>
        <v>#$C$10</v>
      </c>
      <c r="W1086" s="283"/>
    </row>
    <row r="1087" spans="1:23" ht="5.0999999999999996" customHeight="1" x14ac:dyDescent="0.2">
      <c r="C1087" s="354"/>
      <c r="D1087" s="358"/>
      <c r="E1087" s="361"/>
      <c r="F1087" s="991"/>
      <c r="G1087" s="991"/>
      <c r="H1087" s="991"/>
      <c r="I1087" s="991"/>
      <c r="J1087" s="991"/>
      <c r="K1087" s="991"/>
      <c r="L1087" s="991"/>
      <c r="M1087" s="991"/>
      <c r="N1087" s="992"/>
      <c r="P1087" s="280"/>
      <c r="W1087" s="283"/>
    </row>
    <row r="1088" spans="1:23" ht="50.1" customHeight="1" thickBot="1" x14ac:dyDescent="0.25">
      <c r="C1088" s="354"/>
      <c r="D1088" s="355"/>
      <c r="E1088" s="355"/>
      <c r="F1088" s="932"/>
      <c r="G1088" s="933"/>
      <c r="H1088" s="933"/>
      <c r="I1088" s="933"/>
      <c r="J1088" s="933"/>
      <c r="K1088" s="933"/>
      <c r="L1088" s="933"/>
      <c r="M1088" s="933"/>
      <c r="N1088" s="934"/>
      <c r="P1088" s="280"/>
      <c r="R1088" s="285"/>
      <c r="V1088" s="285"/>
      <c r="W1088" s="302" t="b">
        <f>OR(W1082,AND(M1082&lt;&gt;"",M1082=FALSE))</f>
        <v>0</v>
      </c>
    </row>
    <row r="1089" spans="2:23" ht="5.0999999999999996" customHeight="1" x14ac:dyDescent="0.2">
      <c r="C1089" s="354"/>
      <c r="D1089" s="358"/>
      <c r="E1089" s="355"/>
      <c r="F1089" s="355"/>
      <c r="G1089" s="355"/>
      <c r="H1089" s="355"/>
      <c r="I1089" s="355"/>
      <c r="J1089" s="355"/>
      <c r="K1089" s="355"/>
      <c r="L1089" s="355"/>
      <c r="M1089" s="355"/>
      <c r="N1089" s="356"/>
    </row>
    <row r="1090" spans="2:23" ht="5.0999999999999996" customHeight="1" x14ac:dyDescent="0.2">
      <c r="B1090" s="273"/>
      <c r="C1090" s="351"/>
      <c r="D1090" s="364"/>
      <c r="E1090" s="352"/>
      <c r="F1090" s="352"/>
      <c r="G1090" s="352"/>
      <c r="H1090" s="352"/>
      <c r="I1090" s="352"/>
      <c r="J1090" s="352"/>
      <c r="K1090" s="352"/>
      <c r="L1090" s="352"/>
      <c r="M1090" s="352"/>
      <c r="N1090" s="353"/>
    </row>
    <row r="1091" spans="2:23" ht="12.75" customHeight="1" x14ac:dyDescent="0.2">
      <c r="B1091" s="273"/>
      <c r="C1091" s="354"/>
      <c r="D1091" s="357" t="s">
        <v>951</v>
      </c>
      <c r="E1091" s="1071" t="str">
        <f>Translations!$B$367</f>
        <v>Bilanțul de gaze reziduale pentru această subinstalație</v>
      </c>
      <c r="F1091" s="1071"/>
      <c r="G1091" s="1071"/>
      <c r="H1091" s="1071"/>
      <c r="I1091" s="1071"/>
      <c r="J1091" s="1071"/>
      <c r="K1091" s="1071"/>
      <c r="L1091" s="1071"/>
      <c r="M1091" s="1071"/>
      <c r="N1091" s="1072"/>
    </row>
    <row r="1092" spans="2:23" ht="12.75" customHeight="1" x14ac:dyDescent="0.2">
      <c r="B1092" s="273"/>
      <c r="C1092" s="354"/>
      <c r="D1092" s="358" t="s">
        <v>118</v>
      </c>
      <c r="E1092" s="995" t="str">
        <f>Translations!$B$370</f>
        <v>Sunt relevante gazele reziduale pentru această subinstalație?</v>
      </c>
      <c r="F1092" s="995"/>
      <c r="G1092" s="995"/>
      <c r="H1092" s="995"/>
      <c r="I1092" s="995"/>
      <c r="J1092" s="995"/>
      <c r="K1092" s="995"/>
      <c r="L1092" s="995"/>
      <c r="M1092" s="996"/>
      <c r="N1092" s="996"/>
    </row>
    <row r="1093" spans="2:23" ht="12.75" customHeight="1" x14ac:dyDescent="0.2">
      <c r="B1093" s="273"/>
      <c r="C1093" s="354"/>
      <c r="D1093" s="358"/>
      <c r="E1093" s="355"/>
      <c r="F1093" s="355"/>
      <c r="G1093" s="355"/>
      <c r="H1093" s="355"/>
      <c r="I1093" s="355"/>
      <c r="J1093" s="976" t="str">
        <f>IF(I923="","",IF(AND(M1092&lt;&gt;"",M1092=FALSE),HYPERLINK(Q1093,EUconst_MsgGoOn),""))</f>
        <v/>
      </c>
      <c r="K1093" s="977"/>
      <c r="L1093" s="977"/>
      <c r="M1093" s="977"/>
      <c r="N1093" s="978"/>
      <c r="P1093" s="24" t="s">
        <v>441</v>
      </c>
      <c r="Q1093" s="414" t="str">
        <f>"#JUMP_F"&amp;P923+1</f>
        <v>#JUMP_F2</v>
      </c>
    </row>
    <row r="1094" spans="2:23" ht="5.0999999999999996" customHeight="1" x14ac:dyDescent="0.2">
      <c r="B1094" s="273"/>
      <c r="C1094" s="354"/>
      <c r="D1094" s="358"/>
      <c r="E1094" s="355"/>
      <c r="F1094" s="355"/>
      <c r="G1094" s="355"/>
      <c r="H1094" s="355"/>
      <c r="I1094" s="355"/>
      <c r="J1094" s="355"/>
      <c r="K1094" s="355"/>
      <c r="L1094" s="355"/>
      <c r="M1094" s="355"/>
      <c r="N1094" s="356"/>
    </row>
    <row r="1095" spans="2:23" ht="12.75" customHeight="1" x14ac:dyDescent="0.2">
      <c r="B1095" s="273"/>
      <c r="C1095" s="354"/>
      <c r="D1095" s="358" t="s">
        <v>119</v>
      </c>
      <c r="E1095" s="995" t="str">
        <f>Translations!$B$249</f>
        <v>Informații privind metodologia aplicată</v>
      </c>
      <c r="F1095" s="995"/>
      <c r="G1095" s="995"/>
      <c r="H1095" s="995"/>
      <c r="I1095" s="995"/>
      <c r="J1095" s="995"/>
      <c r="K1095" s="995"/>
      <c r="L1095" s="995"/>
      <c r="M1095" s="995"/>
      <c r="N1095" s="1063"/>
    </row>
    <row r="1096" spans="2:23" ht="25.5" customHeight="1" thickBot="1" x14ac:dyDescent="0.25">
      <c r="B1096" s="273"/>
      <c r="C1096" s="354"/>
      <c r="D1096" s="355"/>
      <c r="E1096" s="355"/>
      <c r="F1096" s="372"/>
      <c r="G1096" s="355"/>
      <c r="H1096" s="355"/>
      <c r="I1096" s="1070" t="str">
        <f>Translations!$B$254</f>
        <v>Sursa de date</v>
      </c>
      <c r="J1096" s="1070"/>
      <c r="K1096" s="1070" t="str">
        <f>Translations!$B$255</f>
        <v>Altă sursă de date (dacă este cazul)</v>
      </c>
      <c r="L1096" s="1070"/>
      <c r="M1096" s="1070" t="str">
        <f>Translations!$B$255</f>
        <v>Altă sursă de date (dacă este cazul)</v>
      </c>
      <c r="N1096" s="1070"/>
      <c r="W1096" s="274" t="s">
        <v>417</v>
      </c>
    </row>
    <row r="1097" spans="2:23" ht="12.75" customHeight="1" x14ac:dyDescent="0.2">
      <c r="B1097" s="273"/>
      <c r="C1097" s="354"/>
      <c r="D1097" s="358"/>
      <c r="E1097" s="360" t="s">
        <v>864</v>
      </c>
      <c r="F1097" s="1077" t="str">
        <f>Translations!$B$374</f>
        <v>Gaze reziduale produse</v>
      </c>
      <c r="G1097" s="1077"/>
      <c r="H1097" s="1078"/>
      <c r="I1097" s="937"/>
      <c r="J1097" s="938"/>
      <c r="K1097" s="939"/>
      <c r="L1097" s="940"/>
      <c r="M1097" s="939"/>
      <c r="N1097" s="941"/>
      <c r="W1097" s="281" t="b">
        <f>AND(M1092&lt;&gt;"",M1092=FALSE)</f>
        <v>0</v>
      </c>
    </row>
    <row r="1098" spans="2:23" ht="12.75" customHeight="1" x14ac:dyDescent="0.2">
      <c r="B1098" s="273"/>
      <c r="C1098" s="354"/>
      <c r="D1098" s="358"/>
      <c r="E1098" s="360" t="s">
        <v>865</v>
      </c>
      <c r="F1098" s="1079" t="str">
        <f>Translations!$B$256</f>
        <v>Valoare energetică</v>
      </c>
      <c r="G1098" s="1079"/>
      <c r="H1098" s="1080"/>
      <c r="I1098" s="1081"/>
      <c r="J1098" s="1082"/>
      <c r="K1098" s="993"/>
      <c r="L1098" s="1083"/>
      <c r="M1098" s="993"/>
      <c r="N1098" s="994"/>
      <c r="W1098" s="282" t="b">
        <f>W1097</f>
        <v>0</v>
      </c>
    </row>
    <row r="1099" spans="2:23" ht="12.75" customHeight="1" x14ac:dyDescent="0.2">
      <c r="B1099" s="273"/>
      <c r="C1099" s="354"/>
      <c r="D1099" s="358"/>
      <c r="E1099" s="360" t="s">
        <v>866</v>
      </c>
      <c r="F1099" s="1084" t="str">
        <f>Translations!$B$375</f>
        <v>Factorul de emisie</v>
      </c>
      <c r="G1099" s="1084"/>
      <c r="H1099" s="1085"/>
      <c r="I1099" s="949"/>
      <c r="J1099" s="986"/>
      <c r="K1099" s="951"/>
      <c r="L1099" s="987"/>
      <c r="M1099" s="951"/>
      <c r="N1099" s="952"/>
      <c r="W1099" s="282" t="b">
        <f>W1098</f>
        <v>0</v>
      </c>
    </row>
    <row r="1100" spans="2:23" ht="12.75" customHeight="1" x14ac:dyDescent="0.2">
      <c r="B1100" s="273"/>
      <c r="C1100" s="354"/>
      <c r="D1100" s="358"/>
      <c r="E1100" s="360" t="s">
        <v>867</v>
      </c>
      <c r="F1100" s="1077" t="str">
        <f>Translations!$B$376</f>
        <v>Gaze reziduale consumate</v>
      </c>
      <c r="G1100" s="1077"/>
      <c r="H1100" s="1078"/>
      <c r="I1100" s="937"/>
      <c r="J1100" s="938"/>
      <c r="K1100" s="939"/>
      <c r="L1100" s="940"/>
      <c r="M1100" s="939"/>
      <c r="N1100" s="941"/>
      <c r="W1100" s="282" t="b">
        <f t="shared" ref="W1100:W1111" si="4">W1099</f>
        <v>0</v>
      </c>
    </row>
    <row r="1101" spans="2:23" ht="12.75" customHeight="1" x14ac:dyDescent="0.2">
      <c r="B1101" s="273"/>
      <c r="C1101" s="354"/>
      <c r="D1101" s="358"/>
      <c r="E1101" s="360" t="s">
        <v>868</v>
      </c>
      <c r="F1101" s="1079" t="str">
        <f>Translations!$B$256</f>
        <v>Valoare energetică</v>
      </c>
      <c r="G1101" s="1079"/>
      <c r="H1101" s="1080"/>
      <c r="I1101" s="1081"/>
      <c r="J1101" s="1082"/>
      <c r="K1101" s="993"/>
      <c r="L1101" s="1083"/>
      <c r="M1101" s="993"/>
      <c r="N1101" s="994"/>
      <c r="W1101" s="282" t="b">
        <f t="shared" si="4"/>
        <v>0</v>
      </c>
    </row>
    <row r="1102" spans="2:23" ht="12.75" customHeight="1" x14ac:dyDescent="0.2">
      <c r="B1102" s="273"/>
      <c r="C1102" s="354"/>
      <c r="D1102" s="358"/>
      <c r="E1102" s="360" t="s">
        <v>869</v>
      </c>
      <c r="F1102" s="1084" t="str">
        <f>Translations!$B$375</f>
        <v>Factorul de emisie</v>
      </c>
      <c r="G1102" s="1084"/>
      <c r="H1102" s="1085"/>
      <c r="I1102" s="949"/>
      <c r="J1102" s="986"/>
      <c r="K1102" s="951"/>
      <c r="L1102" s="987"/>
      <c r="M1102" s="951"/>
      <c r="N1102" s="952"/>
      <c r="W1102" s="282" t="b">
        <f t="shared" si="4"/>
        <v>0</v>
      </c>
    </row>
    <row r="1103" spans="2:23" ht="12.75" customHeight="1" x14ac:dyDescent="0.2">
      <c r="B1103" s="273"/>
      <c r="C1103" s="354"/>
      <c r="D1103" s="358"/>
      <c r="E1103" s="360" t="s">
        <v>870</v>
      </c>
      <c r="F1103" s="1077" t="str">
        <f>Translations!$B$377</f>
        <v>Gaze reziduale arse (altele decât arderea cu flacără liberă din motive de siguranță)</v>
      </c>
      <c r="G1103" s="1077"/>
      <c r="H1103" s="1078"/>
      <c r="I1103" s="937"/>
      <c r="J1103" s="938"/>
      <c r="K1103" s="939"/>
      <c r="L1103" s="940"/>
      <c r="M1103" s="939"/>
      <c r="N1103" s="941"/>
      <c r="W1103" s="282" t="b">
        <f t="shared" si="4"/>
        <v>0</v>
      </c>
    </row>
    <row r="1104" spans="2:23" ht="12.75" customHeight="1" x14ac:dyDescent="0.2">
      <c r="B1104" s="273"/>
      <c r="C1104" s="354"/>
      <c r="D1104" s="358"/>
      <c r="E1104" s="360" t="s">
        <v>871</v>
      </c>
      <c r="F1104" s="1079" t="str">
        <f>Translations!$B$256</f>
        <v>Valoare energetică</v>
      </c>
      <c r="G1104" s="1079"/>
      <c r="H1104" s="1080"/>
      <c r="I1104" s="1081"/>
      <c r="J1104" s="1082"/>
      <c r="K1104" s="993"/>
      <c r="L1104" s="1083"/>
      <c r="M1104" s="993"/>
      <c r="N1104" s="994"/>
      <c r="W1104" s="282" t="b">
        <f t="shared" si="4"/>
        <v>0</v>
      </c>
    </row>
    <row r="1105" spans="2:23" ht="12.75" customHeight="1" x14ac:dyDescent="0.2">
      <c r="B1105" s="273"/>
      <c r="C1105" s="354"/>
      <c r="D1105" s="358"/>
      <c r="E1105" s="360" t="s">
        <v>872</v>
      </c>
      <c r="F1105" s="1084" t="str">
        <f>Translations!$B$375</f>
        <v>Factorul de emisie</v>
      </c>
      <c r="G1105" s="1084"/>
      <c r="H1105" s="1085"/>
      <c r="I1105" s="949"/>
      <c r="J1105" s="986"/>
      <c r="K1105" s="951"/>
      <c r="L1105" s="987"/>
      <c r="M1105" s="951"/>
      <c r="N1105" s="952"/>
      <c r="W1105" s="282" t="b">
        <f t="shared" si="4"/>
        <v>0</v>
      </c>
    </row>
    <row r="1106" spans="2:23" ht="12.75" customHeight="1" x14ac:dyDescent="0.2">
      <c r="B1106" s="273"/>
      <c r="C1106" s="354"/>
      <c r="D1106" s="358"/>
      <c r="E1106" s="360" t="s">
        <v>873</v>
      </c>
      <c r="F1106" s="1077" t="str">
        <f>Translations!$B$378</f>
        <v>Gaze reziduale importate</v>
      </c>
      <c r="G1106" s="1077"/>
      <c r="H1106" s="1078"/>
      <c r="I1106" s="937"/>
      <c r="J1106" s="938"/>
      <c r="K1106" s="939"/>
      <c r="L1106" s="940"/>
      <c r="M1106" s="939"/>
      <c r="N1106" s="941"/>
      <c r="W1106" s="282" t="b">
        <f t="shared" si="4"/>
        <v>0</v>
      </c>
    </row>
    <row r="1107" spans="2:23" ht="12.75" customHeight="1" x14ac:dyDescent="0.2">
      <c r="B1107" s="273"/>
      <c r="C1107" s="354"/>
      <c r="D1107" s="358"/>
      <c r="E1107" s="360" t="s">
        <v>874</v>
      </c>
      <c r="F1107" s="1079" t="str">
        <f>Translations!$B$256</f>
        <v>Valoare energetică</v>
      </c>
      <c r="G1107" s="1079"/>
      <c r="H1107" s="1080"/>
      <c r="I1107" s="1081"/>
      <c r="J1107" s="1082"/>
      <c r="K1107" s="993"/>
      <c r="L1107" s="1083"/>
      <c r="M1107" s="993"/>
      <c r="N1107" s="994"/>
      <c r="W1107" s="282" t="b">
        <f t="shared" si="4"/>
        <v>0</v>
      </c>
    </row>
    <row r="1108" spans="2:23" ht="12.75" customHeight="1" x14ac:dyDescent="0.2">
      <c r="B1108" s="273"/>
      <c r="C1108" s="354"/>
      <c r="D1108" s="358"/>
      <c r="E1108" s="360" t="s">
        <v>875</v>
      </c>
      <c r="F1108" s="1084" t="str">
        <f>Translations!$B$375</f>
        <v>Factorul de emisie</v>
      </c>
      <c r="G1108" s="1084"/>
      <c r="H1108" s="1085"/>
      <c r="I1108" s="949"/>
      <c r="J1108" s="986"/>
      <c r="K1108" s="951"/>
      <c r="L1108" s="987"/>
      <c r="M1108" s="951"/>
      <c r="N1108" s="952"/>
      <c r="W1108" s="282" t="b">
        <f t="shared" si="4"/>
        <v>0</v>
      </c>
    </row>
    <row r="1109" spans="2:23" ht="12.75" customHeight="1" x14ac:dyDescent="0.2">
      <c r="B1109" s="273"/>
      <c r="C1109" s="354"/>
      <c r="D1109" s="358"/>
      <c r="E1109" s="360" t="s">
        <v>876</v>
      </c>
      <c r="F1109" s="1077" t="str">
        <f>Translations!$B$379</f>
        <v>Gaze reziduale exportate</v>
      </c>
      <c r="G1109" s="1077"/>
      <c r="H1109" s="1078"/>
      <c r="I1109" s="937"/>
      <c r="J1109" s="938"/>
      <c r="K1109" s="939"/>
      <c r="L1109" s="940"/>
      <c r="M1109" s="939"/>
      <c r="N1109" s="941"/>
      <c r="W1109" s="282" t="b">
        <f t="shared" si="4"/>
        <v>0</v>
      </c>
    </row>
    <row r="1110" spans="2:23" ht="12.75" customHeight="1" x14ac:dyDescent="0.2">
      <c r="B1110" s="273"/>
      <c r="C1110" s="354"/>
      <c r="D1110" s="358"/>
      <c r="E1110" s="360" t="s">
        <v>877</v>
      </c>
      <c r="F1110" s="1079" t="str">
        <f>Translations!$B$256</f>
        <v>Valoare energetică</v>
      </c>
      <c r="G1110" s="1079"/>
      <c r="H1110" s="1080"/>
      <c r="I1110" s="1081"/>
      <c r="J1110" s="1082"/>
      <c r="K1110" s="993"/>
      <c r="L1110" s="1083"/>
      <c r="M1110" s="993"/>
      <c r="N1110" s="994"/>
      <c r="W1110" s="282" t="b">
        <f t="shared" si="4"/>
        <v>0</v>
      </c>
    </row>
    <row r="1111" spans="2:23" ht="12.75" customHeight="1" x14ac:dyDescent="0.2">
      <c r="B1111" s="273"/>
      <c r="C1111" s="354"/>
      <c r="D1111" s="358"/>
      <c r="E1111" s="360" t="s">
        <v>878</v>
      </c>
      <c r="F1111" s="1084" t="str">
        <f>Translations!$B$375</f>
        <v>Factorul de emisie</v>
      </c>
      <c r="G1111" s="1084"/>
      <c r="H1111" s="1085"/>
      <c r="I1111" s="949"/>
      <c r="J1111" s="986"/>
      <c r="K1111" s="951"/>
      <c r="L1111" s="987"/>
      <c r="M1111" s="951"/>
      <c r="N1111" s="952"/>
      <c r="W1111" s="282" t="b">
        <f t="shared" si="4"/>
        <v>0</v>
      </c>
    </row>
    <row r="1112" spans="2:23" ht="5.0999999999999996" customHeight="1" x14ac:dyDescent="0.2">
      <c r="B1112" s="273"/>
      <c r="C1112" s="354"/>
      <c r="D1112" s="358"/>
      <c r="E1112" s="355"/>
      <c r="F1112" s="355"/>
      <c r="G1112" s="355"/>
      <c r="H1112" s="355"/>
      <c r="I1112" s="355"/>
      <c r="J1112" s="355"/>
      <c r="K1112" s="355"/>
      <c r="L1112" s="355"/>
      <c r="M1112" s="355"/>
      <c r="N1112" s="356"/>
      <c r="W1112" s="299"/>
    </row>
    <row r="1113" spans="2:23" ht="12.75" customHeight="1" x14ac:dyDescent="0.2">
      <c r="B1113" s="273"/>
      <c r="C1113" s="354"/>
      <c r="D1113" s="358"/>
      <c r="E1113" s="360" t="s">
        <v>879</v>
      </c>
      <c r="F1113" s="1073" t="str">
        <f>Translations!$B$257</f>
        <v>Descrierea metodologiei aplicate</v>
      </c>
      <c r="G1113" s="1073"/>
      <c r="H1113" s="1073"/>
      <c r="I1113" s="1073"/>
      <c r="J1113" s="1073"/>
      <c r="K1113" s="1073"/>
      <c r="L1113" s="1073"/>
      <c r="M1113" s="1073"/>
      <c r="N1113" s="1074"/>
      <c r="W1113" s="283"/>
    </row>
    <row r="1114" spans="2:23" ht="5.0999999999999996" customHeight="1" x14ac:dyDescent="0.2">
      <c r="C1114" s="354"/>
      <c r="D1114" s="355"/>
      <c r="E1114" s="359"/>
      <c r="F1114" s="369"/>
      <c r="G1114" s="370"/>
      <c r="H1114" s="370"/>
      <c r="I1114" s="370"/>
      <c r="J1114" s="370"/>
      <c r="K1114" s="370"/>
      <c r="L1114" s="370"/>
      <c r="M1114" s="370"/>
      <c r="N1114" s="371"/>
      <c r="W1114" s="283"/>
    </row>
    <row r="1115" spans="2:23" ht="12.75" customHeight="1" x14ac:dyDescent="0.2">
      <c r="C1115" s="354"/>
      <c r="D1115" s="358"/>
      <c r="E1115" s="360"/>
      <c r="F1115" s="990" t="str">
        <f>IF(I923&lt;&gt;"",HYPERLINK("#" &amp; Q1115,EUConst_MsgDescription),"")</f>
        <v/>
      </c>
      <c r="G1115" s="969"/>
      <c r="H1115" s="969"/>
      <c r="I1115" s="969"/>
      <c r="J1115" s="969"/>
      <c r="K1115" s="969"/>
      <c r="L1115" s="969"/>
      <c r="M1115" s="969"/>
      <c r="N1115" s="970"/>
      <c r="P1115" s="24" t="s">
        <v>441</v>
      </c>
      <c r="Q1115" s="414" t="str">
        <f>"#"&amp;ADDRESS(ROW($C$10),COLUMN($C$10))</f>
        <v>#$C$10</v>
      </c>
      <c r="W1115" s="283"/>
    </row>
    <row r="1116" spans="2:23" ht="5.0999999999999996" customHeight="1" x14ac:dyDescent="0.2">
      <c r="C1116" s="354"/>
      <c r="D1116" s="358"/>
      <c r="E1116" s="361"/>
      <c r="F1116" s="991"/>
      <c r="G1116" s="991"/>
      <c r="H1116" s="991"/>
      <c r="I1116" s="991"/>
      <c r="J1116" s="991"/>
      <c r="K1116" s="991"/>
      <c r="L1116" s="991"/>
      <c r="M1116" s="991"/>
      <c r="N1116" s="992"/>
      <c r="P1116" s="280"/>
      <c r="W1116" s="283"/>
    </row>
    <row r="1117" spans="2:23" ht="50.1" customHeight="1" x14ac:dyDescent="0.2">
      <c r="C1117" s="354"/>
      <c r="D1117" s="361"/>
      <c r="E1117" s="361"/>
      <c r="F1117" s="932"/>
      <c r="G1117" s="933"/>
      <c r="H1117" s="933"/>
      <c r="I1117" s="933"/>
      <c r="J1117" s="933"/>
      <c r="K1117" s="933"/>
      <c r="L1117" s="933"/>
      <c r="M1117" s="933"/>
      <c r="N1117" s="934"/>
      <c r="W1117" s="282" t="b">
        <f>W1099</f>
        <v>0</v>
      </c>
    </row>
    <row r="1118" spans="2:23" ht="5.0999999999999996" customHeight="1" x14ac:dyDescent="0.2">
      <c r="C1118" s="354"/>
      <c r="D1118" s="358"/>
      <c r="E1118" s="355"/>
      <c r="F1118" s="355"/>
      <c r="G1118" s="355"/>
      <c r="H1118" s="355"/>
      <c r="I1118" s="355"/>
      <c r="J1118" s="355"/>
      <c r="K1118" s="355"/>
      <c r="L1118" s="355"/>
      <c r="M1118" s="355"/>
      <c r="N1118" s="356"/>
      <c r="W1118" s="282"/>
    </row>
    <row r="1119" spans="2:23" ht="12.75" customHeight="1" x14ac:dyDescent="0.2">
      <c r="C1119" s="354"/>
      <c r="D1119" s="358"/>
      <c r="E1119" s="360"/>
      <c r="F1119" s="1054" t="str">
        <f>Translations!$B$210</f>
        <v>Trimitere la fișierele externe, dacă este cazul</v>
      </c>
      <c r="G1119" s="1054"/>
      <c r="H1119" s="1054"/>
      <c r="I1119" s="1054"/>
      <c r="J1119" s="1054"/>
      <c r="K1119" s="904"/>
      <c r="L1119" s="904"/>
      <c r="M1119" s="904"/>
      <c r="N1119" s="904"/>
      <c r="W1119" s="282" t="b">
        <f>W1117</f>
        <v>0</v>
      </c>
    </row>
    <row r="1120" spans="2:23" ht="5.0999999999999996" customHeight="1" x14ac:dyDescent="0.2">
      <c r="C1120" s="354"/>
      <c r="D1120" s="358"/>
      <c r="E1120" s="355"/>
      <c r="F1120" s="355"/>
      <c r="G1120" s="355"/>
      <c r="H1120" s="355"/>
      <c r="I1120" s="355"/>
      <c r="J1120" s="355"/>
      <c r="K1120" s="355"/>
      <c r="L1120" s="355"/>
      <c r="M1120" s="355"/>
      <c r="N1120" s="356"/>
      <c r="W1120" s="303"/>
    </row>
    <row r="1121" spans="1:26" ht="12.75" customHeight="1" x14ac:dyDescent="0.2">
      <c r="C1121" s="354"/>
      <c r="D1121" s="358" t="s">
        <v>120</v>
      </c>
      <c r="E1121" s="1075" t="str">
        <f>Translations!$B$258</f>
        <v>A fost respectată ordinea ierarhică?</v>
      </c>
      <c r="F1121" s="1075"/>
      <c r="G1121" s="1075"/>
      <c r="H1121" s="1076"/>
      <c r="I1121" s="291"/>
      <c r="J1121" s="366" t="str">
        <f>Translations!$B$259</f>
        <v xml:space="preserve"> Dacă nu, de ce?</v>
      </c>
      <c r="K1121" s="942"/>
      <c r="L1121" s="943"/>
      <c r="M1121" s="943"/>
      <c r="N1121" s="959"/>
      <c r="V1121" s="304" t="b">
        <f>W1119</f>
        <v>0</v>
      </c>
      <c r="W1121" s="289" t="b">
        <f>OR(W1117,AND(I1121&lt;&gt;"",I1121=TRUE))</f>
        <v>0</v>
      </c>
    </row>
    <row r="1122" spans="1:26" ht="5.0999999999999996" customHeight="1" x14ac:dyDescent="0.2">
      <c r="C1122" s="354"/>
      <c r="D1122" s="355"/>
      <c r="E1122" s="576"/>
      <c r="F1122" s="576"/>
      <c r="G1122" s="576"/>
      <c r="H1122" s="576"/>
      <c r="I1122" s="576"/>
      <c r="J1122" s="576"/>
      <c r="K1122" s="576"/>
      <c r="L1122" s="576"/>
      <c r="M1122" s="576"/>
      <c r="N1122" s="577"/>
      <c r="W1122" s="299"/>
    </row>
    <row r="1123" spans="1:26" ht="12.75" customHeight="1" x14ac:dyDescent="0.2">
      <c r="C1123" s="354"/>
      <c r="D1123" s="367"/>
      <c r="E1123" s="367"/>
      <c r="F1123" s="1073" t="str">
        <f>Translations!$B$264</f>
        <v>Detalii suplimentare privind orice abatere de la ierarhie</v>
      </c>
      <c r="G1123" s="1073"/>
      <c r="H1123" s="1073"/>
      <c r="I1123" s="1073"/>
      <c r="J1123" s="1073"/>
      <c r="K1123" s="1073"/>
      <c r="L1123" s="1073"/>
      <c r="M1123" s="1073"/>
      <c r="N1123" s="1074"/>
      <c r="W1123" s="303"/>
    </row>
    <row r="1124" spans="1:26" ht="25.5" customHeight="1" thickBot="1" x14ac:dyDescent="0.25">
      <c r="C1124" s="354"/>
      <c r="D1124" s="367"/>
      <c r="E1124" s="367"/>
      <c r="F1124" s="932"/>
      <c r="G1124" s="933"/>
      <c r="H1124" s="933"/>
      <c r="I1124" s="933"/>
      <c r="J1124" s="933"/>
      <c r="K1124" s="933"/>
      <c r="L1124" s="933"/>
      <c r="M1124" s="933"/>
      <c r="N1124" s="934"/>
      <c r="W1124" s="305" t="b">
        <f>W1121</f>
        <v>0</v>
      </c>
    </row>
    <row r="1125" spans="1:26" s="21" customFormat="1" ht="12.75" x14ac:dyDescent="0.2">
      <c r="A1125" s="19"/>
      <c r="B1125" s="38"/>
      <c r="C1125" s="373"/>
      <c r="D1125" s="374"/>
      <c r="E1125" s="374"/>
      <c r="F1125" s="374"/>
      <c r="G1125" s="374"/>
      <c r="H1125" s="374"/>
      <c r="I1125" s="374"/>
      <c r="J1125" s="374"/>
      <c r="K1125" s="374"/>
      <c r="L1125" s="374"/>
      <c r="M1125" s="374"/>
      <c r="N1125" s="375"/>
      <c r="O1125" s="38"/>
      <c r="P1125" s="140" t="str">
        <f>IF(OR(P923=1,AND(I923&lt;&gt;"",COUNTIF(P$2153:$P2749,"PRINT")=0)),"PRINT","")</f>
        <v>PRINT</v>
      </c>
      <c r="Q1125" s="24" t="s">
        <v>587</v>
      </c>
      <c r="R1125" s="25"/>
      <c r="S1125" s="25"/>
      <c r="T1125" s="24"/>
      <c r="U1125" s="24"/>
      <c r="V1125" s="24"/>
      <c r="W1125" s="24"/>
    </row>
    <row r="1126" spans="1:26" s="21" customFormat="1" ht="15" thickBot="1" x14ac:dyDescent="0.25">
      <c r="A1126" s="19"/>
      <c r="B1126" s="38"/>
      <c r="C1126" s="38"/>
      <c r="D1126" s="38"/>
      <c r="E1126" s="38"/>
      <c r="F1126" s="38"/>
      <c r="G1126" s="38"/>
      <c r="H1126" s="38"/>
      <c r="I1126" s="38"/>
      <c r="J1126" s="38"/>
      <c r="K1126" s="38"/>
      <c r="L1126" s="38"/>
      <c r="M1126" s="38"/>
      <c r="N1126" s="38"/>
      <c r="O1126" s="38"/>
      <c r="P1126" s="24"/>
      <c r="Q1126" s="24"/>
      <c r="R1126" s="25"/>
      <c r="S1126" s="25"/>
      <c r="T1126" s="24"/>
      <c r="U1126" s="24"/>
      <c r="V1126" s="24"/>
      <c r="W1126" s="24"/>
      <c r="X1126" s="273"/>
      <c r="Y1126" s="273"/>
      <c r="Z1126" s="273"/>
    </row>
    <row r="1127" spans="1:26" s="21" customFormat="1" ht="12.75" customHeight="1" thickBot="1" x14ac:dyDescent="0.3">
      <c r="A1127" s="19"/>
      <c r="B1127" s="38"/>
      <c r="C1127" s="315"/>
      <c r="D1127" s="315"/>
      <c r="E1127" s="315"/>
      <c r="F1127" s="315"/>
      <c r="G1127" s="315"/>
      <c r="H1127" s="315"/>
      <c r="I1127" s="315"/>
      <c r="J1127" s="315"/>
      <c r="K1127" s="315"/>
      <c r="L1127" s="315"/>
      <c r="M1127" s="315"/>
      <c r="N1127" s="315"/>
      <c r="O1127" s="38"/>
      <c r="P1127" s="24"/>
      <c r="Q1127" s="24"/>
      <c r="R1127" s="25"/>
      <c r="S1127" s="25"/>
      <c r="T1127" s="24"/>
      <c r="U1127" s="24"/>
      <c r="V1127" s="24"/>
      <c r="W1127" s="24"/>
      <c r="X1127" s="273"/>
      <c r="Y1127" s="273"/>
      <c r="Z1127" s="273"/>
    </row>
    <row r="1128" spans="1:26" s="270" customFormat="1" ht="15" customHeight="1" thickBot="1" x14ac:dyDescent="0.25">
      <c r="A1128" s="269"/>
      <c r="B1128" s="187"/>
      <c r="C1128" s="268">
        <f>C923+1</f>
        <v>6</v>
      </c>
      <c r="D1128" s="1015" t="str">
        <f>Translations!$B$295</f>
        <v>Subinstalație cu referință pentru produse:</v>
      </c>
      <c r="E1128" s="1016"/>
      <c r="F1128" s="1016"/>
      <c r="G1128" s="1016"/>
      <c r="H1128" s="1016"/>
      <c r="I1128" s="1017" t="str">
        <f>IF(INDEX(CNTR_SubInstListIsProdBM,$C1128),INDEX(CNTR_SubInstListNames,$C1128),"")</f>
        <v/>
      </c>
      <c r="J1128" s="1018"/>
      <c r="K1128" s="1018"/>
      <c r="L1128" s="1018"/>
      <c r="M1128" s="1018"/>
      <c r="N1128" s="1019"/>
      <c r="O1128" s="38"/>
      <c r="P1128" s="417">
        <v>1</v>
      </c>
      <c r="Q1128" s="274"/>
      <c r="R1128" s="293"/>
      <c r="S1128" s="293"/>
      <c r="T1128" s="293"/>
      <c r="U1128" s="269"/>
      <c r="V1128" s="397" t="s">
        <v>891</v>
      </c>
      <c r="W1128" s="398" t="b">
        <f>AND(CNTR_ExistSubInstEntries,I1128="")</f>
        <v>0</v>
      </c>
    </row>
    <row r="1129" spans="1:26" ht="12.75" customHeight="1" thickBot="1" x14ac:dyDescent="0.25">
      <c r="C1129" s="265"/>
      <c r="D1129" s="266"/>
      <c r="E1129" s="1028" t="str">
        <f>Translations!$B$296</f>
        <v>Denumirea subinstalației cu referință pentru produse este afișată automat pe baza datelor introduse în foaia „C_InstallationDescription”.</v>
      </c>
      <c r="F1129" s="1029"/>
      <c r="G1129" s="1029"/>
      <c r="H1129" s="1029"/>
      <c r="I1129" s="1029"/>
      <c r="J1129" s="1029"/>
      <c r="K1129" s="1029"/>
      <c r="L1129" s="1029"/>
      <c r="M1129" s="1029"/>
      <c r="N1129" s="1030"/>
    </row>
    <row r="1130" spans="1:26" ht="5.0999999999999996" customHeight="1" x14ac:dyDescent="0.2">
      <c r="C1130" s="250"/>
      <c r="N1130" s="251"/>
    </row>
    <row r="1131" spans="1:26" ht="12.75" customHeight="1" x14ac:dyDescent="0.2">
      <c r="C1131" s="250"/>
      <c r="D1131" s="22" t="s">
        <v>112</v>
      </c>
      <c r="E1131" s="917" t="str">
        <f>Translations!$B$297</f>
        <v>Limitele sistemului subinstalației</v>
      </c>
      <c r="F1131" s="917"/>
      <c r="G1131" s="917"/>
      <c r="H1131" s="917"/>
      <c r="I1131" s="917"/>
      <c r="J1131" s="917"/>
      <c r="K1131" s="917"/>
      <c r="L1131" s="917"/>
      <c r="M1131" s="917"/>
      <c r="N1131" s="1031"/>
    </row>
    <row r="1132" spans="1:26" ht="5.0999999999999996" customHeight="1" x14ac:dyDescent="0.2">
      <c r="C1132" s="250"/>
      <c r="N1132" s="251"/>
    </row>
    <row r="1133" spans="1:26" ht="12.75" customHeight="1" x14ac:dyDescent="0.2">
      <c r="C1133" s="250"/>
      <c r="D1133" s="564" t="s">
        <v>118</v>
      </c>
      <c r="E1133" s="963" t="str">
        <f>Translations!$B$249</f>
        <v>Informații privind metodologia aplicată</v>
      </c>
      <c r="F1133" s="963"/>
      <c r="G1133" s="963"/>
      <c r="H1133" s="963"/>
      <c r="I1133" s="963"/>
      <c r="J1133" s="963"/>
      <c r="K1133" s="963"/>
      <c r="L1133" s="963"/>
      <c r="M1133" s="963"/>
      <c r="N1133" s="1003"/>
    </row>
    <row r="1134" spans="1:26" s="345" customFormat="1" ht="5.0999999999999996" customHeight="1" x14ac:dyDescent="0.25">
      <c r="A1134" s="344"/>
      <c r="B1134" s="341"/>
      <c r="C1134" s="342"/>
      <c r="D1134" s="343"/>
      <c r="E1134" s="961"/>
      <c r="F1134" s="961"/>
      <c r="G1134" s="961"/>
      <c r="H1134" s="961"/>
      <c r="I1134" s="961"/>
      <c r="J1134" s="961"/>
      <c r="K1134" s="961"/>
      <c r="L1134" s="961"/>
      <c r="M1134" s="961"/>
      <c r="N1134" s="1032"/>
      <c r="O1134" s="38"/>
      <c r="P1134" s="344"/>
      <c r="Q1134" s="344"/>
      <c r="R1134" s="344"/>
      <c r="S1134" s="344"/>
      <c r="T1134" s="344"/>
      <c r="U1134" s="344"/>
      <c r="V1134" s="344"/>
      <c r="W1134" s="344"/>
    </row>
    <row r="1135" spans="1:26" ht="50.1" customHeight="1" x14ac:dyDescent="0.2">
      <c r="C1135" s="250"/>
      <c r="D1135" s="564"/>
      <c r="E1135" s="1033"/>
      <c r="F1135" s="1034"/>
      <c r="G1135" s="1034"/>
      <c r="H1135" s="1034"/>
      <c r="I1135" s="1034"/>
      <c r="J1135" s="1034"/>
      <c r="K1135" s="1034"/>
      <c r="L1135" s="1034"/>
      <c r="M1135" s="1034"/>
      <c r="N1135" s="1035"/>
    </row>
    <row r="1136" spans="1:26" ht="5.0999999999999996" customHeight="1" x14ac:dyDescent="0.2">
      <c r="C1136" s="250"/>
      <c r="D1136" s="564"/>
      <c r="N1136" s="251"/>
    </row>
    <row r="1137" spans="1:23" ht="12.75" customHeight="1" x14ac:dyDescent="0.2">
      <c r="C1137" s="250"/>
      <c r="D1137" s="564" t="s">
        <v>119</v>
      </c>
      <c r="E1137" s="1036" t="str">
        <f>Translations!$B$210</f>
        <v>Trimitere la fișierele externe, dacă este cazul</v>
      </c>
      <c r="F1137" s="1036"/>
      <c r="G1137" s="1036"/>
      <c r="H1137" s="1036"/>
      <c r="I1137" s="1036"/>
      <c r="J1137" s="1037"/>
      <c r="K1137" s="904"/>
      <c r="L1137" s="904"/>
      <c r="M1137" s="904"/>
      <c r="N1137" s="904"/>
    </row>
    <row r="1138" spans="1:23" ht="5.0999999999999996" customHeight="1" x14ac:dyDescent="0.2">
      <c r="C1138" s="250"/>
      <c r="D1138" s="564"/>
      <c r="N1138" s="251"/>
    </row>
    <row r="1139" spans="1:23" ht="12.75" customHeight="1" x14ac:dyDescent="0.2">
      <c r="C1139" s="250"/>
      <c r="D1139" s="27" t="s">
        <v>120</v>
      </c>
      <c r="E1139" s="1036" t="str">
        <f>Translations!$B$305</f>
        <v>Trimitere la o diagramă detaliată separată a fluxurilor, dacă este cazul</v>
      </c>
      <c r="F1139" s="1036"/>
      <c r="G1139" s="1036"/>
      <c r="H1139" s="1036"/>
      <c r="I1139" s="1036"/>
      <c r="J1139" s="1037"/>
      <c r="K1139" s="904"/>
      <c r="L1139" s="904"/>
      <c r="M1139" s="904"/>
      <c r="N1139" s="904"/>
    </row>
    <row r="1140" spans="1:23" ht="5.0999999999999996" customHeight="1" x14ac:dyDescent="0.2">
      <c r="C1140" s="257"/>
      <c r="D1140" s="258"/>
      <c r="E1140" s="259"/>
      <c r="F1140" s="259"/>
      <c r="G1140" s="259"/>
      <c r="H1140" s="259"/>
      <c r="I1140" s="259"/>
      <c r="J1140" s="259"/>
      <c r="K1140" s="259"/>
      <c r="L1140" s="259"/>
      <c r="M1140" s="259"/>
      <c r="N1140" s="260"/>
    </row>
    <row r="1141" spans="1:23" ht="5.0999999999999996" customHeight="1" x14ac:dyDescent="0.2">
      <c r="C1141" s="250"/>
      <c r="D1141" s="564"/>
      <c r="N1141" s="251"/>
    </row>
    <row r="1142" spans="1:23" ht="12.75" customHeight="1" x14ac:dyDescent="0.2">
      <c r="C1142" s="250"/>
      <c r="D1142" s="22" t="s">
        <v>113</v>
      </c>
      <c r="E1142" s="917" t="str">
        <f>Translations!$B$307</f>
        <v>Metoda de determinare a nivelurilor producției (activității) anuale</v>
      </c>
      <c r="F1142" s="917"/>
      <c r="G1142" s="917"/>
      <c r="H1142" s="917"/>
      <c r="I1142" s="917"/>
      <c r="J1142" s="917"/>
      <c r="K1142" s="917"/>
      <c r="L1142" s="917"/>
      <c r="M1142" s="917"/>
      <c r="N1142" s="1031"/>
    </row>
    <row r="1143" spans="1:23" ht="5.0999999999999996" customHeight="1" x14ac:dyDescent="0.2">
      <c r="C1143" s="250"/>
      <c r="D1143" s="22"/>
      <c r="E1143" s="564"/>
      <c r="F1143" s="564"/>
      <c r="G1143" s="564"/>
      <c r="H1143" s="564"/>
      <c r="I1143" s="564"/>
      <c r="J1143" s="564"/>
      <c r="K1143" s="564"/>
      <c r="L1143" s="564"/>
      <c r="M1143" s="564"/>
      <c r="N1143" s="565"/>
    </row>
    <row r="1144" spans="1:23" ht="12.75" customHeight="1" x14ac:dyDescent="0.2">
      <c r="C1144" s="250"/>
      <c r="D1144" s="564" t="s">
        <v>118</v>
      </c>
      <c r="E1144" s="963" t="str">
        <f>Translations!$B$249</f>
        <v>Informații privind metodologia aplicată</v>
      </c>
      <c r="F1144" s="963"/>
      <c r="G1144" s="963"/>
      <c r="H1144" s="963"/>
      <c r="I1144" s="963"/>
      <c r="J1144" s="963"/>
      <c r="K1144" s="963"/>
      <c r="L1144" s="963"/>
      <c r="M1144" s="963"/>
      <c r="N1144" s="1003"/>
    </row>
    <row r="1145" spans="1:23" s="295" customFormat="1" ht="25.5" customHeight="1" x14ac:dyDescent="0.25">
      <c r="A1145" s="293"/>
      <c r="B1145" s="136"/>
      <c r="C1145" s="250"/>
      <c r="D1145" s="137"/>
      <c r="E1145" s="138"/>
      <c r="F1145" s="138"/>
      <c r="G1145" s="138"/>
      <c r="H1145" s="138"/>
      <c r="I1145" s="967" t="str">
        <f>Translations!$B$254</f>
        <v>Sursa de date</v>
      </c>
      <c r="J1145" s="967"/>
      <c r="K1145" s="967" t="str">
        <f>Translations!$B$255</f>
        <v>Altă sursă de date (dacă este cazul)</v>
      </c>
      <c r="L1145" s="967"/>
      <c r="M1145" s="967" t="str">
        <f>Translations!$B$255</f>
        <v>Altă sursă de date (dacă este cazul)</v>
      </c>
      <c r="N1145" s="967"/>
      <c r="O1145" s="38"/>
      <c r="P1145" s="293"/>
      <c r="Q1145" s="293"/>
      <c r="R1145" s="293"/>
      <c r="S1145" s="293"/>
      <c r="T1145" s="293"/>
      <c r="U1145" s="293"/>
      <c r="V1145" s="293"/>
      <c r="W1145" s="293"/>
    </row>
    <row r="1146" spans="1:23" ht="12.75" customHeight="1" x14ac:dyDescent="0.2">
      <c r="C1146" s="250"/>
      <c r="D1146" s="27"/>
      <c r="E1146" s="135" t="s">
        <v>864</v>
      </c>
      <c r="F1146" s="929" t="str">
        <f>Translations!$B$310</f>
        <v>Cantitățile de produse</v>
      </c>
      <c r="G1146" s="929"/>
      <c r="H1146" s="930"/>
      <c r="I1146" s="942"/>
      <c r="J1146" s="943"/>
      <c r="K1146" s="944"/>
      <c r="L1146" s="945"/>
      <c r="M1146" s="944"/>
      <c r="N1146" s="946"/>
    </row>
    <row r="1147" spans="1:23" ht="5.0999999999999996" customHeight="1" x14ac:dyDescent="0.2">
      <c r="C1147" s="250"/>
      <c r="D1147" s="27"/>
      <c r="E1147" s="135"/>
      <c r="F1147" s="568"/>
      <c r="G1147" s="568"/>
      <c r="H1147" s="568"/>
      <c r="I1147" s="568"/>
      <c r="J1147" s="568"/>
      <c r="K1147" s="568"/>
      <c r="L1147" s="568"/>
      <c r="M1147" s="568"/>
      <c r="N1147" s="569"/>
    </row>
    <row r="1148" spans="1:23" ht="12.75" customHeight="1" x14ac:dyDescent="0.2">
      <c r="C1148" s="250"/>
      <c r="D1148" s="564"/>
      <c r="E1148" s="135" t="s">
        <v>865</v>
      </c>
      <c r="F1148" s="929" t="str">
        <f>Translations!$B$311</f>
        <v>Cantităţile anuale de produse</v>
      </c>
      <c r="G1148" s="929"/>
      <c r="H1148" s="930"/>
      <c r="I1148" s="1039"/>
      <c r="J1148" s="1039"/>
      <c r="K1148" s="1039"/>
      <c r="L1148" s="1039"/>
      <c r="M1148" s="1039"/>
      <c r="N1148" s="1039"/>
    </row>
    <row r="1149" spans="1:23" ht="5.0999999999999996" customHeight="1" x14ac:dyDescent="0.2">
      <c r="C1149" s="250"/>
      <c r="D1149" s="564"/>
      <c r="N1149" s="251"/>
    </row>
    <row r="1150" spans="1:23" s="21" customFormat="1" ht="12.75" customHeight="1" x14ac:dyDescent="0.25">
      <c r="A1150" s="19"/>
      <c r="B1150" s="219"/>
      <c r="C1150" s="253"/>
      <c r="D1150" s="254"/>
      <c r="E1150" s="135" t="s">
        <v>866</v>
      </c>
      <c r="F1150" s="929" t="str">
        <f>Translations!$B$312</f>
        <v>Cerințe speciale de raportare:</v>
      </c>
      <c r="G1150" s="929"/>
      <c r="H1150" s="930"/>
      <c r="I1150" s="979" t="str">
        <f>IF(I1128="","",HYPERLINK(INDEX(EUconst_BMlistSpecialJumpTable,MATCH(I1128,EUconst_BMlistNames,0)),INDEX(EUconst_BMlistSpecialReporting,MATCH(I1128,EUconst_BMlistNames,0))))</f>
        <v/>
      </c>
      <c r="J1150" s="980"/>
      <c r="K1150" s="980"/>
      <c r="L1150" s="980"/>
      <c r="M1150" s="980"/>
      <c r="N1150" s="981"/>
      <c r="O1150" s="38"/>
      <c r="P1150" s="220" t="s">
        <v>695</v>
      </c>
      <c r="Q1150" s="221" t="str">
        <f>IF(I1128="","",IF(AND(INDEX(EUconst_BMlistSpecialJumpTable,MATCH(I1128,EUconst_BMlistNames,0))&lt;&gt;"",INDEX(EUconst_BMlistMainNumberOfBM,MATCH(I1128,EUconst_BMlistNames,0))&lt;&gt;47),TRUE,FALSE))</f>
        <v/>
      </c>
      <c r="R1150" s="25"/>
      <c r="S1150" s="25"/>
      <c r="T1150" s="24"/>
      <c r="U1150" s="24"/>
      <c r="V1150" s="24"/>
      <c r="W1150" s="24"/>
    </row>
    <row r="1151" spans="1:23" s="21" customFormat="1" ht="5.0999999999999996" customHeight="1" x14ac:dyDescent="0.25">
      <c r="A1151" s="19"/>
      <c r="B1151" s="219"/>
      <c r="C1151" s="253"/>
      <c r="D1151" s="255"/>
      <c r="F1151" s="971"/>
      <c r="G1151" s="971"/>
      <c r="H1151" s="971"/>
      <c r="I1151" s="971"/>
      <c r="J1151" s="971"/>
      <c r="K1151" s="971"/>
      <c r="L1151" s="971"/>
      <c r="M1151" s="971"/>
      <c r="N1151" s="1038"/>
      <c r="O1151" s="38"/>
      <c r="P1151" s="25"/>
      <c r="Q1151" s="24"/>
      <c r="R1151" s="25"/>
      <c r="S1151" s="25"/>
      <c r="T1151" s="24"/>
      <c r="U1151" s="24"/>
      <c r="V1151" s="24"/>
      <c r="W1151" s="24"/>
    </row>
    <row r="1152" spans="1:23" ht="12.75" customHeight="1" x14ac:dyDescent="0.2">
      <c r="C1152" s="250"/>
      <c r="D1152" s="564"/>
      <c r="E1152" s="135" t="s">
        <v>867</v>
      </c>
      <c r="F1152" s="931" t="str">
        <f>Translations!$B$257</f>
        <v>Descrierea metodologiei aplicate</v>
      </c>
      <c r="G1152" s="931"/>
      <c r="H1152" s="931"/>
      <c r="I1152" s="931"/>
      <c r="J1152" s="931"/>
      <c r="K1152" s="931"/>
      <c r="L1152" s="931"/>
      <c r="M1152" s="931"/>
      <c r="N1152" s="1022"/>
    </row>
    <row r="1153" spans="3:23" ht="12.75" customHeight="1" x14ac:dyDescent="0.2">
      <c r="C1153" s="250"/>
      <c r="D1153" s="564"/>
      <c r="E1153" s="135"/>
      <c r="F1153" s="990" t="str">
        <f>IF(I1128&lt;&gt;"",HYPERLINK("#" &amp; Q1153,EUConst_MsgDescription),"")</f>
        <v/>
      </c>
      <c r="G1153" s="969"/>
      <c r="H1153" s="969"/>
      <c r="I1153" s="969"/>
      <c r="J1153" s="969"/>
      <c r="K1153" s="969"/>
      <c r="L1153" s="969"/>
      <c r="M1153" s="969"/>
      <c r="N1153" s="970"/>
      <c r="P1153" s="24" t="s">
        <v>441</v>
      </c>
      <c r="Q1153" s="414" t="str">
        <f>"#"&amp;ADDRESS(ROW($C$11),COLUMN($C$11))</f>
        <v>#$C$11</v>
      </c>
    </row>
    <row r="1154" spans="3:23" ht="5.0999999999999996" customHeight="1" x14ac:dyDescent="0.2">
      <c r="C1154" s="250"/>
      <c r="D1154" s="564"/>
      <c r="E1154" s="26"/>
      <c r="F1154" s="971"/>
      <c r="G1154" s="971"/>
      <c r="H1154" s="971"/>
      <c r="I1154" s="971"/>
      <c r="J1154" s="971"/>
      <c r="K1154" s="971"/>
      <c r="L1154" s="971"/>
      <c r="M1154" s="971"/>
      <c r="N1154" s="1038"/>
      <c r="P1154" s="280"/>
    </row>
    <row r="1155" spans="3:23" ht="50.1" customHeight="1" x14ac:dyDescent="0.2">
      <c r="C1155" s="250"/>
      <c r="D1155" s="26"/>
      <c r="E1155" s="296"/>
      <c r="F1155" s="972"/>
      <c r="G1155" s="973"/>
      <c r="H1155" s="973"/>
      <c r="I1155" s="973"/>
      <c r="J1155" s="973"/>
      <c r="K1155" s="973"/>
      <c r="L1155" s="973"/>
      <c r="M1155" s="973"/>
      <c r="N1155" s="974"/>
    </row>
    <row r="1156" spans="3:23" ht="5.0999999999999996" customHeight="1" thickBot="1" x14ac:dyDescent="0.25">
      <c r="C1156" s="250"/>
      <c r="N1156" s="251"/>
    </row>
    <row r="1157" spans="3:23" ht="12.75" customHeight="1" x14ac:dyDescent="0.2">
      <c r="C1157" s="250"/>
      <c r="D1157" s="564"/>
      <c r="E1157" s="135"/>
      <c r="F1157" s="975" t="str">
        <f>Translations!$B$210</f>
        <v>Trimitere la fișierele externe, dacă este cazul</v>
      </c>
      <c r="G1157" s="975"/>
      <c r="H1157" s="975"/>
      <c r="I1157" s="975"/>
      <c r="J1157" s="975"/>
      <c r="K1157" s="904"/>
      <c r="L1157" s="904"/>
      <c r="M1157" s="904"/>
      <c r="N1157" s="904"/>
      <c r="W1157" s="297" t="s">
        <v>417</v>
      </c>
    </row>
    <row r="1158" spans="3:23" ht="5.0999999999999996" customHeight="1" x14ac:dyDescent="0.2">
      <c r="C1158" s="250"/>
      <c r="D1158" s="564"/>
      <c r="N1158" s="251"/>
      <c r="W1158" s="283"/>
    </row>
    <row r="1159" spans="3:23" ht="12.75" customHeight="1" x14ac:dyDescent="0.2">
      <c r="C1159" s="250"/>
      <c r="D1159" s="564" t="s">
        <v>119</v>
      </c>
      <c r="E1159" s="957" t="str">
        <f>Translations!$B$258</f>
        <v>A fost respectată ordinea ierarhică?</v>
      </c>
      <c r="F1159" s="957"/>
      <c r="G1159" s="957"/>
      <c r="H1159" s="958"/>
      <c r="I1159" s="291"/>
      <c r="J1159" s="298" t="str">
        <f>Translations!$B$259</f>
        <v xml:space="preserve"> Dacă nu, de ce?</v>
      </c>
      <c r="K1159" s="942"/>
      <c r="L1159" s="943"/>
      <c r="M1159" s="943"/>
      <c r="N1159" s="959"/>
      <c r="W1159" s="289" t="b">
        <f>AND(I1159&lt;&gt;"",I1159=TRUE)</f>
        <v>0</v>
      </c>
    </row>
    <row r="1160" spans="3:23" ht="5.0999999999999996" customHeight="1" x14ac:dyDescent="0.2">
      <c r="C1160" s="250"/>
      <c r="E1160" s="570"/>
      <c r="F1160" s="570"/>
      <c r="G1160" s="570"/>
      <c r="H1160" s="570"/>
      <c r="I1160" s="570"/>
      <c r="J1160" s="570"/>
      <c r="K1160" s="570"/>
      <c r="L1160" s="570"/>
      <c r="M1160" s="570"/>
      <c r="N1160" s="578"/>
      <c r="W1160" s="283"/>
    </row>
    <row r="1161" spans="3:23" ht="12.75" customHeight="1" x14ac:dyDescent="0.2">
      <c r="C1161" s="250"/>
      <c r="D1161" s="564"/>
      <c r="E1161" s="564"/>
      <c r="F1161" s="931" t="str">
        <f>Translations!$B$264</f>
        <v>Detalii suplimentare privind orice abatere de la ierarhie</v>
      </c>
      <c r="G1161" s="931"/>
      <c r="H1161" s="931"/>
      <c r="I1161" s="931"/>
      <c r="J1161" s="931"/>
      <c r="K1161" s="931"/>
      <c r="L1161" s="931"/>
      <c r="M1161" s="931"/>
      <c r="N1161" s="1022"/>
      <c r="W1161" s="283"/>
    </row>
    <row r="1162" spans="3:23" ht="25.5" customHeight="1" thickBot="1" x14ac:dyDescent="0.25">
      <c r="C1162" s="250"/>
      <c r="E1162" s="564"/>
      <c r="F1162" s="1023"/>
      <c r="G1162" s="1024"/>
      <c r="H1162" s="1024"/>
      <c r="I1162" s="1024"/>
      <c r="J1162" s="1024"/>
      <c r="K1162" s="1024"/>
      <c r="L1162" s="1024"/>
      <c r="M1162" s="1024"/>
      <c r="N1162" s="1025"/>
      <c r="W1162" s="300" t="b">
        <f>W1159</f>
        <v>0</v>
      </c>
    </row>
    <row r="1163" spans="3:23" ht="5.0999999999999996" customHeight="1" x14ac:dyDescent="0.2">
      <c r="C1163" s="250"/>
      <c r="D1163" s="564"/>
      <c r="N1163" s="251"/>
    </row>
    <row r="1164" spans="3:23" ht="12.75" customHeight="1" x14ac:dyDescent="0.2">
      <c r="C1164" s="250"/>
      <c r="D1164" s="27" t="s">
        <v>120</v>
      </c>
      <c r="E1164" s="1026" t="str">
        <f>Translations!$B$828</f>
        <v>Descrierea metodologiei de trasare a produselor și mărfurilor fabricate</v>
      </c>
      <c r="F1164" s="1026"/>
      <c r="G1164" s="1026"/>
      <c r="H1164" s="1026"/>
      <c r="I1164" s="1026"/>
      <c r="J1164" s="1026"/>
      <c r="K1164" s="1026"/>
      <c r="L1164" s="1026"/>
      <c r="M1164" s="1026"/>
      <c r="N1164" s="1027"/>
    </row>
    <row r="1165" spans="3:23" ht="5.0999999999999996" customHeight="1" x14ac:dyDescent="0.2">
      <c r="C1165" s="250"/>
      <c r="E1165" s="900"/>
      <c r="F1165" s="901"/>
      <c r="G1165" s="901"/>
      <c r="H1165" s="901"/>
      <c r="I1165" s="901"/>
      <c r="J1165" s="901"/>
      <c r="K1165" s="901"/>
      <c r="L1165" s="901"/>
      <c r="M1165" s="901"/>
      <c r="N1165" s="1020"/>
    </row>
    <row r="1166" spans="3:23" ht="50.1" customHeight="1" x14ac:dyDescent="0.2">
      <c r="C1166" s="250"/>
      <c r="D1166" s="564"/>
      <c r="E1166" s="296"/>
      <c r="F1166" s="942"/>
      <c r="G1166" s="943"/>
      <c r="H1166" s="943"/>
      <c r="I1166" s="943"/>
      <c r="J1166" s="943"/>
      <c r="K1166" s="943"/>
      <c r="L1166" s="943"/>
      <c r="M1166" s="943"/>
      <c r="N1166" s="959"/>
    </row>
    <row r="1167" spans="3:23" ht="5.0999999999999996" customHeight="1" x14ac:dyDescent="0.2">
      <c r="C1167" s="250"/>
      <c r="N1167" s="251"/>
    </row>
    <row r="1168" spans="3:23" ht="5.0999999999999996" customHeight="1" x14ac:dyDescent="0.2">
      <c r="C1168" s="261"/>
      <c r="D1168" s="264"/>
      <c r="E1168" s="262"/>
      <c r="F1168" s="262"/>
      <c r="G1168" s="262"/>
      <c r="H1168" s="262"/>
      <c r="I1168" s="262"/>
      <c r="J1168" s="262"/>
      <c r="K1168" s="262"/>
      <c r="L1168" s="262"/>
      <c r="M1168" s="262"/>
      <c r="N1168" s="263"/>
    </row>
    <row r="1169" spans="1:23" s="21" customFormat="1" ht="14.25" customHeight="1" x14ac:dyDescent="0.2">
      <c r="A1169" s="19"/>
      <c r="B1169" s="38"/>
      <c r="C1169" s="250"/>
      <c r="D1169" s="22" t="s">
        <v>114</v>
      </c>
      <c r="E1169" s="960" t="str">
        <f>Translations!$B$322</f>
        <v>Consumul de energie electrică relevant</v>
      </c>
      <c r="F1169" s="960"/>
      <c r="G1169" s="960"/>
      <c r="H1169" s="960"/>
      <c r="I1169" s="960"/>
      <c r="J1169" s="960"/>
      <c r="K1169" s="960"/>
      <c r="L1169" s="960"/>
      <c r="M1169" s="960"/>
      <c r="N1169" s="1044"/>
      <c r="O1169" s="38"/>
      <c r="P1169" s="24" t="s">
        <v>441</v>
      </c>
      <c r="Q1169" s="414" t="str">
        <f>"#"&amp;ADDRESS(ROW(D1254),COLUMN(D1254))</f>
        <v>#$D$1254</v>
      </c>
      <c r="R1169" s="25"/>
      <c r="S1169" s="25"/>
      <c r="T1169" s="19"/>
      <c r="U1169" s="19"/>
      <c r="V1169" s="274"/>
      <c r="W1169" s="274"/>
    </row>
    <row r="1170" spans="1:23" ht="12.75" customHeight="1" thickBot="1" x14ac:dyDescent="0.25">
      <c r="C1170" s="250"/>
      <c r="D1170" s="564" t="s">
        <v>118</v>
      </c>
      <c r="E1170" s="963" t="str">
        <f>Translations!$B$249</f>
        <v>Informații privind metodologia aplicată</v>
      </c>
      <c r="F1170" s="963"/>
      <c r="G1170" s="963"/>
      <c r="H1170" s="963"/>
      <c r="I1170" s="963"/>
      <c r="J1170" s="963"/>
      <c r="K1170" s="963"/>
      <c r="L1170" s="963"/>
      <c r="M1170" s="963"/>
      <c r="N1170" s="1003"/>
      <c r="P1170" s="280"/>
      <c r="T1170" s="19"/>
    </row>
    <row r="1171" spans="1:23" ht="25.5" customHeight="1" thickBot="1" x14ac:dyDescent="0.25">
      <c r="B1171" s="273"/>
      <c r="C1171" s="250"/>
      <c r="E1171" s="564"/>
      <c r="I1171" s="967" t="str">
        <f>Translations!$B$254</f>
        <v>Sursa de date</v>
      </c>
      <c r="J1171" s="967"/>
      <c r="K1171" s="967" t="str">
        <f>Translations!$B$255</f>
        <v>Altă sursă de date (dacă este cazul)</v>
      </c>
      <c r="L1171" s="967"/>
      <c r="M1171" s="967" t="str">
        <f>Translations!$B$255</f>
        <v>Altă sursă de date (dacă este cazul)</v>
      </c>
      <c r="N1171" s="967"/>
      <c r="S1171" s="297" t="s">
        <v>1911</v>
      </c>
      <c r="U1171" s="280"/>
      <c r="V1171" s="280"/>
      <c r="W1171" s="297" t="s">
        <v>417</v>
      </c>
    </row>
    <row r="1172" spans="1:23" ht="12.75" customHeight="1" x14ac:dyDescent="0.2">
      <c r="B1172" s="273"/>
      <c r="C1172" s="250"/>
      <c r="E1172" s="564" t="s">
        <v>864</v>
      </c>
      <c r="F1172" s="929" t="str">
        <f>Translations!$B$322</f>
        <v>Consumul de energie electrică relevant</v>
      </c>
      <c r="G1172" s="929"/>
      <c r="H1172" s="930"/>
      <c r="I1172" s="1039"/>
      <c r="J1172" s="1039"/>
      <c r="K1172" s="966"/>
      <c r="L1172" s="966"/>
      <c r="M1172" s="966"/>
      <c r="N1172" s="966"/>
      <c r="S1172" s="282" t="b">
        <f>IF(I1128&lt;&gt;"",IF(INDEX(EUconst_BMlistElExchangability,MATCH(I1128,EUconst_BMlistNames,0))=TRUE,FALSE,TRUE),FALSE)</f>
        <v>0</v>
      </c>
      <c r="U1172" s="280"/>
      <c r="V1172" s="280"/>
      <c r="W1172" s="540"/>
    </row>
    <row r="1173" spans="1:23" ht="5.0999999999999996" customHeight="1" x14ac:dyDescent="0.2">
      <c r="B1173" s="273"/>
      <c r="C1173" s="250"/>
      <c r="D1173" s="564"/>
      <c r="N1173" s="251"/>
      <c r="S1173" s="283"/>
      <c r="W1173" s="283"/>
    </row>
    <row r="1174" spans="1:23" ht="12.75" customHeight="1" x14ac:dyDescent="0.2">
      <c r="B1174" s="273"/>
      <c r="C1174" s="250"/>
      <c r="D1174" s="564"/>
      <c r="E1174" s="135" t="s">
        <v>865</v>
      </c>
      <c r="F1174" s="931" t="str">
        <f>Translations!$B$257</f>
        <v>Descrierea metodologiei aplicate</v>
      </c>
      <c r="G1174" s="931"/>
      <c r="H1174" s="931"/>
      <c r="I1174" s="931"/>
      <c r="J1174" s="931"/>
      <c r="K1174" s="931"/>
      <c r="L1174" s="931"/>
      <c r="M1174" s="931"/>
      <c r="N1174" s="1022"/>
      <c r="S1174" s="283"/>
      <c r="W1174" s="283"/>
    </row>
    <row r="1175" spans="1:23" ht="5.0999999999999996" customHeight="1" x14ac:dyDescent="0.2">
      <c r="B1175" s="273"/>
      <c r="C1175" s="250"/>
      <c r="E1175" s="252"/>
      <c r="F1175" s="566"/>
      <c r="G1175" s="567"/>
      <c r="H1175" s="567"/>
      <c r="I1175" s="567"/>
      <c r="J1175" s="567"/>
      <c r="K1175" s="567"/>
      <c r="L1175" s="567"/>
      <c r="M1175" s="567"/>
      <c r="N1175" s="573"/>
      <c r="S1175" s="283"/>
      <c r="W1175" s="283"/>
    </row>
    <row r="1176" spans="1:23" ht="12.75" customHeight="1" x14ac:dyDescent="0.2">
      <c r="B1176" s="273"/>
      <c r="C1176" s="250"/>
      <c r="D1176" s="564"/>
      <c r="E1176" s="135"/>
      <c r="F1176" s="990" t="str">
        <f>IF(AND(I1128&lt;&gt;"",J1169=""),HYPERLINK("#" &amp; Q1176,EUConst_MsgDescription),"")</f>
        <v/>
      </c>
      <c r="G1176" s="969"/>
      <c r="H1176" s="969"/>
      <c r="I1176" s="969"/>
      <c r="J1176" s="969"/>
      <c r="K1176" s="969"/>
      <c r="L1176" s="969"/>
      <c r="M1176" s="969"/>
      <c r="N1176" s="970"/>
      <c r="P1176" s="24" t="s">
        <v>441</v>
      </c>
      <c r="Q1176" s="414" t="str">
        <f>"#"&amp;ADDRESS(ROW($C$10),COLUMN($C$10))</f>
        <v>#$C$10</v>
      </c>
      <c r="S1176" s="283"/>
      <c r="W1176" s="283"/>
    </row>
    <row r="1177" spans="1:23" ht="5.0999999999999996" customHeight="1" x14ac:dyDescent="0.2">
      <c r="B1177" s="273"/>
      <c r="C1177" s="250"/>
      <c r="D1177" s="564"/>
      <c r="E1177" s="26"/>
      <c r="F1177" s="1049"/>
      <c r="G1177" s="1049"/>
      <c r="H1177" s="1049"/>
      <c r="I1177" s="1049"/>
      <c r="J1177" s="1049"/>
      <c r="K1177" s="1049"/>
      <c r="L1177" s="1049"/>
      <c r="M1177" s="1049"/>
      <c r="N1177" s="1050"/>
      <c r="P1177" s="280"/>
      <c r="S1177" s="283"/>
      <c r="W1177" s="283"/>
    </row>
    <row r="1178" spans="1:23" ht="50.1" customHeight="1" x14ac:dyDescent="0.2">
      <c r="B1178" s="273"/>
      <c r="C1178" s="250"/>
      <c r="D1178" s="26"/>
      <c r="E1178" s="296"/>
      <c r="F1178" s="1051"/>
      <c r="G1178" s="1052"/>
      <c r="H1178" s="1052"/>
      <c r="I1178" s="1052"/>
      <c r="J1178" s="1052"/>
      <c r="K1178" s="1052"/>
      <c r="L1178" s="1052"/>
      <c r="M1178" s="1052"/>
      <c r="N1178" s="1053"/>
      <c r="S1178" s="282" t="b">
        <f>S1172</f>
        <v>0</v>
      </c>
      <c r="W1178" s="282"/>
    </row>
    <row r="1179" spans="1:23" ht="5.0999999999999996" customHeight="1" x14ac:dyDescent="0.2">
      <c r="B1179" s="273"/>
      <c r="C1179" s="250"/>
      <c r="D1179" s="564"/>
      <c r="N1179" s="251"/>
      <c r="S1179" s="283"/>
      <c r="W1179" s="283"/>
    </row>
    <row r="1180" spans="1:23" ht="12.75" customHeight="1" x14ac:dyDescent="0.2">
      <c r="B1180" s="273"/>
      <c r="C1180" s="250"/>
      <c r="D1180" s="564"/>
      <c r="E1180" s="135"/>
      <c r="F1180" s="975" t="str">
        <f>Translations!$B$210</f>
        <v>Trimitere la fișierele externe, dacă este cazul</v>
      </c>
      <c r="G1180" s="975"/>
      <c r="H1180" s="975"/>
      <c r="I1180" s="975"/>
      <c r="J1180" s="975"/>
      <c r="K1180" s="904"/>
      <c r="L1180" s="904"/>
      <c r="M1180" s="904"/>
      <c r="N1180" s="904"/>
      <c r="S1180" s="283"/>
      <c r="W1180" s="282"/>
    </row>
    <row r="1181" spans="1:23" ht="5.0999999999999996" customHeight="1" x14ac:dyDescent="0.2">
      <c r="B1181" s="273"/>
      <c r="C1181" s="250"/>
      <c r="D1181" s="564"/>
      <c r="N1181" s="251"/>
      <c r="S1181" s="283"/>
      <c r="W1181" s="283"/>
    </row>
    <row r="1182" spans="1:23" ht="12.75" customHeight="1" x14ac:dyDescent="0.2">
      <c r="B1182" s="273"/>
      <c r="C1182" s="250"/>
      <c r="D1182" s="564" t="s">
        <v>119</v>
      </c>
      <c r="E1182" s="957" t="str">
        <f>Translations!$B$258</f>
        <v>A fost respectată ordinea ierarhică?</v>
      </c>
      <c r="F1182" s="957"/>
      <c r="G1182" s="957"/>
      <c r="H1182" s="958"/>
      <c r="I1182" s="291"/>
      <c r="J1182" s="298" t="str">
        <f>Translations!$B$259</f>
        <v xml:space="preserve"> Dacă nu, de ce?</v>
      </c>
      <c r="K1182" s="942"/>
      <c r="L1182" s="943"/>
      <c r="M1182" s="943"/>
      <c r="N1182" s="959"/>
      <c r="S1182" s="282" t="b">
        <f>S1178</f>
        <v>0</v>
      </c>
      <c r="W1182" s="289" t="b">
        <f>OR(W1180,AND(I1182&lt;&gt;"",I1182=TRUE))</f>
        <v>0</v>
      </c>
    </row>
    <row r="1183" spans="1:23" ht="12.75" customHeight="1" x14ac:dyDescent="0.2">
      <c r="B1183" s="273"/>
      <c r="C1183" s="250"/>
      <c r="D1183" s="564"/>
      <c r="E1183" s="252" t="s">
        <v>263</v>
      </c>
      <c r="F1183" s="905" t="str">
        <f>Translations!$B$263</f>
        <v>Costuri nerezonabile: utilizarea unor surse de date mai bune ar conduce la costuri nerezonabile.</v>
      </c>
      <c r="G1183" s="953"/>
      <c r="H1183" s="953"/>
      <c r="I1183" s="953"/>
      <c r="J1183" s="953"/>
      <c r="K1183" s="953"/>
      <c r="L1183" s="953"/>
      <c r="M1183" s="953"/>
      <c r="N1183" s="989"/>
      <c r="S1183" s="283"/>
      <c r="W1183" s="283"/>
    </row>
    <row r="1184" spans="1:23" ht="5.0999999999999996" customHeight="1" x14ac:dyDescent="0.2">
      <c r="B1184" s="273"/>
      <c r="C1184" s="250"/>
      <c r="E1184" s="570"/>
      <c r="F1184" s="570"/>
      <c r="G1184" s="570"/>
      <c r="H1184" s="570"/>
      <c r="I1184" s="570"/>
      <c r="J1184" s="570"/>
      <c r="K1184" s="570"/>
      <c r="L1184" s="570"/>
      <c r="M1184" s="570"/>
      <c r="N1184" s="578"/>
      <c r="S1184" s="283"/>
      <c r="W1184" s="283"/>
    </row>
    <row r="1185" spans="2:23" ht="12.75" customHeight="1" x14ac:dyDescent="0.2">
      <c r="B1185" s="273"/>
      <c r="C1185" s="250"/>
      <c r="D1185" s="564"/>
      <c r="E1185" s="564"/>
      <c r="F1185" s="931" t="str">
        <f>Translations!$B$264</f>
        <v>Detalii suplimentare privind orice abatere de la ierarhie</v>
      </c>
      <c r="G1185" s="931"/>
      <c r="H1185" s="931"/>
      <c r="I1185" s="931"/>
      <c r="J1185" s="931"/>
      <c r="K1185" s="931"/>
      <c r="L1185" s="931"/>
      <c r="M1185" s="931"/>
      <c r="N1185" s="1022"/>
      <c r="S1185" s="283"/>
      <c r="W1185" s="283"/>
    </row>
    <row r="1186" spans="2:23" ht="25.5" customHeight="1" thickBot="1" x14ac:dyDescent="0.25">
      <c r="B1186" s="273"/>
      <c r="C1186" s="250"/>
      <c r="E1186" s="564"/>
      <c r="F1186" s="932"/>
      <c r="G1186" s="933"/>
      <c r="H1186" s="933"/>
      <c r="I1186" s="933"/>
      <c r="J1186" s="933"/>
      <c r="K1186" s="933"/>
      <c r="L1186" s="933"/>
      <c r="M1186" s="933"/>
      <c r="N1186" s="934"/>
      <c r="S1186" s="305" t="b">
        <f>S1182</f>
        <v>0</v>
      </c>
      <c r="W1186" s="300" t="b">
        <f>W1182</f>
        <v>0</v>
      </c>
    </row>
    <row r="1187" spans="2:23" ht="5.0999999999999996" customHeight="1" x14ac:dyDescent="0.2">
      <c r="B1187" s="273"/>
      <c r="C1187" s="250"/>
      <c r="N1187" s="251"/>
    </row>
    <row r="1188" spans="2:23" ht="5.0999999999999996" customHeight="1" x14ac:dyDescent="0.2">
      <c r="B1188" s="273"/>
      <c r="C1188" s="261"/>
      <c r="D1188" s="264"/>
      <c r="E1188" s="262"/>
      <c r="F1188" s="262"/>
      <c r="G1188" s="262"/>
      <c r="H1188" s="262"/>
      <c r="I1188" s="262"/>
      <c r="J1188" s="262"/>
      <c r="K1188" s="262"/>
      <c r="L1188" s="262"/>
      <c r="M1188" s="262"/>
      <c r="N1188" s="263"/>
    </row>
    <row r="1189" spans="2:23" ht="12.75" customHeight="1" x14ac:dyDescent="0.2">
      <c r="B1189" s="273"/>
      <c r="C1189" s="385"/>
      <c r="D1189" s="386" t="s">
        <v>115</v>
      </c>
      <c r="E1189" s="1045" t="str">
        <f>Translations!$B$324</f>
        <v>Sunt fluxurile de energie termică măsurabilă importate din instalații sau entități relevante din afara EU ETS?</v>
      </c>
      <c r="F1189" s="1045"/>
      <c r="G1189" s="1045"/>
      <c r="H1189" s="1045"/>
      <c r="I1189" s="1045"/>
      <c r="J1189" s="1045"/>
      <c r="K1189" s="1045"/>
      <c r="L1189" s="1045"/>
      <c r="M1189" s="996"/>
      <c r="N1189" s="996"/>
      <c r="P1189" s="280"/>
      <c r="R1189" s="285"/>
    </row>
    <row r="1190" spans="2:23" ht="5.0999999999999996" customHeight="1" x14ac:dyDescent="0.2">
      <c r="B1190" s="273"/>
      <c r="C1190" s="385"/>
      <c r="D1190" s="21"/>
      <c r="E1190" s="574"/>
      <c r="F1190" s="574"/>
      <c r="G1190" s="574"/>
      <c r="H1190" s="574"/>
      <c r="I1190" s="574"/>
      <c r="J1190" s="574"/>
      <c r="K1190" s="574"/>
      <c r="L1190" s="574"/>
      <c r="M1190" s="574"/>
      <c r="N1190" s="582"/>
      <c r="P1190" s="280"/>
      <c r="R1190" s="285"/>
    </row>
    <row r="1191" spans="2:23" ht="12.75" customHeight="1" x14ac:dyDescent="0.2">
      <c r="B1191" s="273"/>
      <c r="C1191" s="385"/>
      <c r="D1191" s="21"/>
      <c r="E1191" s="21"/>
      <c r="F1191" s="1047" t="str">
        <f>Translations!$B$257</f>
        <v>Descrierea metodologiei aplicate</v>
      </c>
      <c r="G1191" s="1047"/>
      <c r="H1191" s="1047"/>
      <c r="I1191" s="1047"/>
      <c r="J1191" s="1047"/>
      <c r="K1191" s="1047"/>
      <c r="L1191" s="1047"/>
      <c r="M1191" s="1047"/>
      <c r="N1191" s="1048"/>
      <c r="P1191" s="280"/>
      <c r="R1191" s="285"/>
    </row>
    <row r="1192" spans="2:23" ht="5.0999999999999996" customHeight="1" thickBot="1" x14ac:dyDescent="0.25">
      <c r="B1192" s="273"/>
      <c r="C1192" s="385"/>
      <c r="D1192" s="21"/>
      <c r="E1192" s="252"/>
      <c r="F1192" s="388"/>
      <c r="G1192" s="389"/>
      <c r="H1192" s="389"/>
      <c r="I1192" s="389"/>
      <c r="J1192" s="389"/>
      <c r="K1192" s="389"/>
      <c r="L1192" s="389"/>
      <c r="M1192" s="389"/>
      <c r="N1192" s="390"/>
    </row>
    <row r="1193" spans="2:23" ht="12.75" customHeight="1" x14ac:dyDescent="0.2">
      <c r="B1193" s="273"/>
      <c r="C1193" s="385"/>
      <c r="D1193" s="387"/>
      <c r="E1193" s="391"/>
      <c r="F1193" s="990" t="str">
        <f>IF(I1128&lt;&gt;"",HYPERLINK("#" &amp; Q1193,EUConst_MsgDescription),"")</f>
        <v/>
      </c>
      <c r="G1193" s="969"/>
      <c r="H1193" s="969"/>
      <c r="I1193" s="969"/>
      <c r="J1193" s="969"/>
      <c r="K1193" s="969"/>
      <c r="L1193" s="969"/>
      <c r="M1193" s="969"/>
      <c r="N1193" s="970"/>
      <c r="P1193" s="24" t="s">
        <v>441</v>
      </c>
      <c r="Q1193" s="414" t="str">
        <f>"#"&amp;ADDRESS(ROW($C$10),COLUMN($C$10))</f>
        <v>#$C$10</v>
      </c>
      <c r="W1193" s="297" t="s">
        <v>417</v>
      </c>
    </row>
    <row r="1194" spans="2:23" ht="5.0999999999999996" customHeight="1" thickBot="1" x14ac:dyDescent="0.25">
      <c r="B1194" s="273"/>
      <c r="C1194" s="385"/>
      <c r="D1194" s="387"/>
      <c r="E1194" s="391"/>
      <c r="F1194" s="1055"/>
      <c r="G1194" s="1056"/>
      <c r="H1194" s="1056"/>
      <c r="I1194" s="1056"/>
      <c r="J1194" s="1056"/>
      <c r="K1194" s="1056"/>
      <c r="L1194" s="1056"/>
      <c r="M1194" s="1056"/>
      <c r="N1194" s="1057"/>
      <c r="P1194" s="24"/>
      <c r="W1194" s="283"/>
    </row>
    <row r="1195" spans="2:23" ht="50.1" customHeight="1" thickBot="1" x14ac:dyDescent="0.25">
      <c r="B1195" s="273"/>
      <c r="C1195" s="385"/>
      <c r="D1195" s="21"/>
      <c r="E1195" s="21"/>
      <c r="F1195" s="932"/>
      <c r="G1195" s="933"/>
      <c r="H1195" s="933"/>
      <c r="I1195" s="933"/>
      <c r="J1195" s="933"/>
      <c r="K1195" s="933"/>
      <c r="L1195" s="933"/>
      <c r="M1195" s="933"/>
      <c r="N1195" s="934"/>
      <c r="P1195" s="280"/>
      <c r="R1195" s="285"/>
      <c r="V1195" s="285"/>
      <c r="W1195" s="421" t="b">
        <f>OR(W1189,AND(M1189&lt;&gt;"",M1189=FALSE))</f>
        <v>0</v>
      </c>
    </row>
    <row r="1196" spans="2:23" ht="5.0999999999999996" customHeight="1" x14ac:dyDescent="0.2">
      <c r="B1196" s="273"/>
      <c r="C1196" s="385"/>
      <c r="D1196" s="387"/>
      <c r="E1196" s="392"/>
      <c r="F1196" s="575"/>
      <c r="G1196" s="575"/>
      <c r="H1196" s="575"/>
      <c r="I1196" s="575"/>
      <c r="J1196" s="575"/>
      <c r="K1196" s="575"/>
      <c r="L1196" s="575"/>
      <c r="M1196" s="575"/>
      <c r="N1196" s="393"/>
      <c r="P1196" s="280"/>
      <c r="R1196" s="285"/>
    </row>
    <row r="1197" spans="2:23" ht="12.75" customHeight="1" x14ac:dyDescent="0.2">
      <c r="B1197" s="273"/>
      <c r="C1197" s="394"/>
      <c r="D1197" s="395"/>
      <c r="E1197" s="395"/>
      <c r="F1197" s="395"/>
      <c r="G1197" s="395"/>
      <c r="H1197" s="395"/>
      <c r="I1197" s="395"/>
      <c r="J1197" s="395"/>
      <c r="K1197" s="395"/>
      <c r="L1197" s="395"/>
      <c r="M1197" s="395"/>
      <c r="N1197" s="396"/>
    </row>
    <row r="1198" spans="2:23" ht="15" customHeight="1" x14ac:dyDescent="0.2">
      <c r="B1198" s="273"/>
      <c r="C1198" s="354"/>
      <c r="D1198" s="1058" t="str">
        <f>Translations!$B$329</f>
        <v>Datele necesare pentru determinarea ratei de îmbunătățire a indicelui de referință în conformitate cu articolul 10a alineatul (2) din directivă</v>
      </c>
      <c r="E1198" s="1059"/>
      <c r="F1198" s="1059"/>
      <c r="G1198" s="1059"/>
      <c r="H1198" s="1059"/>
      <c r="I1198" s="1059"/>
      <c r="J1198" s="1059"/>
      <c r="K1198" s="1059"/>
      <c r="L1198" s="1059"/>
      <c r="M1198" s="1059"/>
      <c r="N1198" s="1060"/>
    </row>
    <row r="1199" spans="2:23" ht="5.0999999999999996" customHeight="1" x14ac:dyDescent="0.2">
      <c r="B1199" s="273"/>
      <c r="C1199" s="354"/>
      <c r="D1199" s="355"/>
      <c r="E1199" s="355"/>
      <c r="F1199" s="355"/>
      <c r="G1199" s="355"/>
      <c r="H1199" s="355"/>
      <c r="I1199" s="355"/>
      <c r="J1199" s="355"/>
      <c r="K1199" s="355"/>
      <c r="L1199" s="355"/>
      <c r="M1199" s="355"/>
      <c r="N1199" s="356"/>
    </row>
    <row r="1200" spans="2:23" ht="12.75" customHeight="1" x14ac:dyDescent="0.2">
      <c r="B1200" s="273"/>
      <c r="C1200" s="354"/>
      <c r="D1200" s="357" t="s">
        <v>116</v>
      </c>
      <c r="E1200" s="1061" t="str">
        <f>Translations!$B$330</f>
        <v>Emisii care pot fi atribuite în mod direct</v>
      </c>
      <c r="F1200" s="1061"/>
      <c r="G1200" s="1061"/>
      <c r="H1200" s="1061"/>
      <c r="I1200" s="1061"/>
      <c r="J1200" s="1061"/>
      <c r="K1200" s="1061"/>
      <c r="L1200" s="1061"/>
      <c r="M1200" s="1061"/>
      <c r="N1200" s="1062"/>
    </row>
    <row r="1201" spans="2:23" ht="12.75" customHeight="1" x14ac:dyDescent="0.2">
      <c r="B1201" s="273"/>
      <c r="C1201" s="354"/>
      <c r="D1201" s="358" t="s">
        <v>118</v>
      </c>
      <c r="E1201" s="995" t="str">
        <f>Translations!$B$331</f>
        <v>Atribuirea emisiilor în mod direct</v>
      </c>
      <c r="F1201" s="995"/>
      <c r="G1201" s="995"/>
      <c r="H1201" s="995"/>
      <c r="I1201" s="995"/>
      <c r="J1201" s="995"/>
      <c r="K1201" s="995"/>
      <c r="L1201" s="995"/>
      <c r="M1201" s="995"/>
      <c r="N1201" s="1063"/>
      <c r="P1201" s="280"/>
      <c r="T1201" s="19"/>
    </row>
    <row r="1202" spans="2:23" ht="5.0999999999999996" customHeight="1" x14ac:dyDescent="0.2">
      <c r="B1202" s="273"/>
      <c r="C1202" s="354"/>
      <c r="D1202" s="355"/>
      <c r="E1202" s="997"/>
      <c r="F1202" s="998"/>
      <c r="G1202" s="998"/>
      <c r="H1202" s="998"/>
      <c r="I1202" s="998"/>
      <c r="J1202" s="998"/>
      <c r="K1202" s="998"/>
      <c r="L1202" s="998"/>
      <c r="M1202" s="998"/>
      <c r="N1202" s="999"/>
    </row>
    <row r="1203" spans="2:23" ht="12.75" customHeight="1" x14ac:dyDescent="0.2">
      <c r="B1203" s="273"/>
      <c r="C1203" s="354"/>
      <c r="D1203" s="358"/>
      <c r="E1203" s="360"/>
      <c r="F1203" s="990" t="str">
        <f>IF(I1128&lt;&gt;"",HYPERLINK("#" &amp; Q1203,EUConst_MsgDescription),"")</f>
        <v/>
      </c>
      <c r="G1203" s="969"/>
      <c r="H1203" s="969"/>
      <c r="I1203" s="969"/>
      <c r="J1203" s="969"/>
      <c r="K1203" s="969"/>
      <c r="L1203" s="969"/>
      <c r="M1203" s="969"/>
      <c r="N1203" s="970"/>
      <c r="P1203" s="24" t="s">
        <v>441</v>
      </c>
      <c r="Q1203" s="414" t="str">
        <f>"#"&amp;ADDRESS(ROW($C$10),COLUMN($C$10))</f>
        <v>#$C$10</v>
      </c>
    </row>
    <row r="1204" spans="2:23" ht="5.0999999999999996" customHeight="1" x14ac:dyDescent="0.2">
      <c r="B1204" s="273"/>
      <c r="C1204" s="354"/>
      <c r="D1204" s="358"/>
      <c r="E1204" s="361"/>
      <c r="F1204" s="991"/>
      <c r="G1204" s="991"/>
      <c r="H1204" s="991"/>
      <c r="I1204" s="991"/>
      <c r="J1204" s="991"/>
      <c r="K1204" s="991"/>
      <c r="L1204" s="991"/>
      <c r="M1204" s="991"/>
      <c r="N1204" s="992"/>
      <c r="P1204" s="280"/>
    </row>
    <row r="1205" spans="2:23" ht="50.1" customHeight="1" x14ac:dyDescent="0.2">
      <c r="B1205" s="273"/>
      <c r="C1205" s="354"/>
      <c r="D1205" s="355"/>
      <c r="E1205" s="355"/>
      <c r="F1205" s="972"/>
      <c r="G1205" s="973"/>
      <c r="H1205" s="973"/>
      <c r="I1205" s="973"/>
      <c r="J1205" s="973"/>
      <c r="K1205" s="973"/>
      <c r="L1205" s="973"/>
      <c r="M1205" s="973"/>
      <c r="N1205" s="974"/>
    </row>
    <row r="1206" spans="2:23" ht="5.0999999999999996" customHeight="1" x14ac:dyDescent="0.2">
      <c r="B1206" s="273"/>
      <c r="C1206" s="354"/>
      <c r="D1206" s="355"/>
      <c r="E1206" s="355"/>
      <c r="F1206" s="355"/>
      <c r="G1206" s="355"/>
      <c r="H1206" s="355"/>
      <c r="I1206" s="355"/>
      <c r="J1206" s="355"/>
      <c r="K1206" s="355"/>
      <c r="L1206" s="355"/>
      <c r="M1206" s="355"/>
      <c r="N1206" s="356"/>
    </row>
    <row r="1207" spans="2:23" ht="12.75" customHeight="1" x14ac:dyDescent="0.2">
      <c r="B1207" s="273"/>
      <c r="C1207" s="354"/>
      <c r="D1207" s="355"/>
      <c r="E1207" s="355"/>
      <c r="F1207" s="1054" t="str">
        <f>Translations!$B$210</f>
        <v>Trimitere la fișierele externe, dacă este cazul</v>
      </c>
      <c r="G1207" s="1054"/>
      <c r="H1207" s="1054"/>
      <c r="I1207" s="1054"/>
      <c r="J1207" s="1054"/>
      <c r="K1207" s="904"/>
      <c r="L1207" s="904"/>
      <c r="M1207" s="904"/>
      <c r="N1207" s="904"/>
    </row>
    <row r="1208" spans="2:23" ht="5.0999999999999996" customHeight="1" x14ac:dyDescent="0.2">
      <c r="B1208" s="273"/>
      <c r="C1208" s="354"/>
      <c r="D1208" s="355"/>
      <c r="E1208" s="355"/>
      <c r="F1208" s="362"/>
      <c r="G1208" s="362"/>
      <c r="H1208" s="362"/>
      <c r="I1208" s="362"/>
      <c r="J1208" s="362"/>
      <c r="K1208" s="362"/>
      <c r="L1208" s="362"/>
      <c r="M1208" s="362"/>
      <c r="N1208" s="363"/>
    </row>
    <row r="1209" spans="2:23" ht="12.75" customHeight="1" x14ac:dyDescent="0.2">
      <c r="B1209" s="273"/>
      <c r="C1209" s="354"/>
      <c r="D1209" s="358" t="s">
        <v>119</v>
      </c>
      <c r="E1209" s="995" t="str">
        <f>Translations!$B$337</f>
        <v>Sunt relevante și alte fluxuri de surse interne?</v>
      </c>
      <c r="F1209" s="995"/>
      <c r="G1209" s="995"/>
      <c r="H1209" s="995"/>
      <c r="I1209" s="995"/>
      <c r="J1209" s="995"/>
      <c r="K1209" s="995"/>
      <c r="L1209" s="995"/>
      <c r="M1209" s="996"/>
      <c r="N1209" s="996"/>
      <c r="P1209" s="280"/>
      <c r="T1209" s="19"/>
    </row>
    <row r="1210" spans="2:23" ht="5.0999999999999996" customHeight="1" x14ac:dyDescent="0.2">
      <c r="B1210" s="273"/>
      <c r="C1210" s="354"/>
      <c r="D1210" s="358"/>
      <c r="E1210" s="359"/>
      <c r="F1210" s="997"/>
      <c r="G1210" s="997"/>
      <c r="H1210" s="997"/>
      <c r="I1210" s="997"/>
      <c r="J1210" s="997"/>
      <c r="K1210" s="997"/>
      <c r="L1210" s="997"/>
      <c r="M1210" s="997"/>
      <c r="N1210" s="1088"/>
    </row>
    <row r="1211" spans="2:23" ht="25.5" customHeight="1" thickBot="1" x14ac:dyDescent="0.25">
      <c r="B1211" s="273"/>
      <c r="C1211" s="354"/>
      <c r="D1211" s="355"/>
      <c r="E1211" s="355"/>
      <c r="F1211" s="355"/>
      <c r="G1211" s="355"/>
      <c r="H1211" s="355"/>
      <c r="I1211" s="1070" t="str">
        <f>Translations!$B$254</f>
        <v>Sursa de date</v>
      </c>
      <c r="J1211" s="1070"/>
      <c r="K1211" s="1070" t="str">
        <f>Translations!$B$255</f>
        <v>Altă sursă de date (dacă este cazul)</v>
      </c>
      <c r="L1211" s="1070"/>
      <c r="M1211" s="1070" t="str">
        <f>Translations!$B$255</f>
        <v>Altă sursă de date (dacă este cazul)</v>
      </c>
      <c r="N1211" s="1070"/>
      <c r="P1211" s="280"/>
      <c r="W1211" s="274" t="s">
        <v>417</v>
      </c>
    </row>
    <row r="1212" spans="2:23" ht="12.75" customHeight="1" x14ac:dyDescent="0.2">
      <c r="B1212" s="273"/>
      <c r="C1212" s="354"/>
      <c r="D1212" s="358"/>
      <c r="E1212" s="360" t="s">
        <v>864</v>
      </c>
      <c r="F1212" s="1067" t="str">
        <f>Translations!$B$342</f>
        <v>Cantități importate sau exportate</v>
      </c>
      <c r="G1212" s="1068"/>
      <c r="H1212" s="1068"/>
      <c r="I1212" s="1039"/>
      <c r="J1212" s="1039"/>
      <c r="K1212" s="966"/>
      <c r="L1212" s="966"/>
      <c r="M1212" s="966"/>
      <c r="N1212" s="966"/>
      <c r="W1212" s="281" t="b">
        <f>AND(M1209&lt;&gt;"",M1209=FALSE)</f>
        <v>0</v>
      </c>
    </row>
    <row r="1213" spans="2:23" ht="12.75" customHeight="1" x14ac:dyDescent="0.2">
      <c r="B1213" s="273"/>
      <c r="C1213" s="354"/>
      <c r="D1213" s="358"/>
      <c r="E1213" s="360" t="s">
        <v>865</v>
      </c>
      <c r="F1213" s="1067" t="str">
        <f>Translations!$B$256</f>
        <v>Valoare energetică</v>
      </c>
      <c r="G1213" s="1068"/>
      <c r="H1213" s="1068"/>
      <c r="I1213" s="1039"/>
      <c r="J1213" s="1039"/>
      <c r="K1213" s="966"/>
      <c r="L1213" s="966"/>
      <c r="M1213" s="966"/>
      <c r="N1213" s="966"/>
      <c r="W1213" s="303" t="b">
        <f>W1212</f>
        <v>0</v>
      </c>
    </row>
    <row r="1214" spans="2:23" ht="12.75" customHeight="1" x14ac:dyDescent="0.2">
      <c r="B1214" s="273"/>
      <c r="C1214" s="354"/>
      <c r="D1214" s="358"/>
      <c r="E1214" s="360" t="s">
        <v>866</v>
      </c>
      <c r="F1214" s="1069" t="str">
        <f>Translations!$B$343</f>
        <v>Factor de emisie sau conținut de carbon</v>
      </c>
      <c r="G1214" s="1069"/>
      <c r="H1214" s="1067"/>
      <c r="I1214" s="942"/>
      <c r="J1214" s="959"/>
      <c r="K1214" s="944"/>
      <c r="L1214" s="946"/>
      <c r="M1214" s="944"/>
      <c r="N1214" s="946"/>
      <c r="W1214" s="303" t="b">
        <f>W1213</f>
        <v>0</v>
      </c>
    </row>
    <row r="1215" spans="2:23" ht="12.75" customHeight="1" x14ac:dyDescent="0.2">
      <c r="B1215" s="273"/>
      <c r="C1215" s="354"/>
      <c r="D1215" s="358"/>
      <c r="E1215" s="360" t="s">
        <v>867</v>
      </c>
      <c r="F1215" s="1069" t="str">
        <f>Translations!$B$344</f>
        <v>Conținut de biomasă</v>
      </c>
      <c r="G1215" s="1069"/>
      <c r="H1215" s="1067"/>
      <c r="I1215" s="942"/>
      <c r="J1215" s="959"/>
      <c r="K1215" s="944"/>
      <c r="L1215" s="946"/>
      <c r="M1215" s="944"/>
      <c r="N1215" s="946"/>
      <c r="W1215" s="303" t="b">
        <f>W1214</f>
        <v>0</v>
      </c>
    </row>
    <row r="1216" spans="2:23" ht="5.0999999999999996" customHeight="1" x14ac:dyDescent="0.2">
      <c r="B1216" s="273"/>
      <c r="C1216" s="354"/>
      <c r="D1216" s="358"/>
      <c r="E1216" s="355"/>
      <c r="F1216" s="355"/>
      <c r="G1216" s="355"/>
      <c r="H1216" s="355"/>
      <c r="I1216" s="355"/>
      <c r="J1216" s="355"/>
      <c r="K1216" s="355"/>
      <c r="L1216" s="355"/>
      <c r="M1216" s="355"/>
      <c r="N1216" s="356"/>
      <c r="P1216" s="280"/>
      <c r="W1216" s="283"/>
    </row>
    <row r="1217" spans="1:23" ht="12.75" customHeight="1" x14ac:dyDescent="0.2">
      <c r="B1217" s="273"/>
      <c r="C1217" s="354"/>
      <c r="D1217" s="358"/>
      <c r="E1217" s="360" t="s">
        <v>868</v>
      </c>
      <c r="F1217" s="1073" t="str">
        <f>Translations!$B$257</f>
        <v>Descrierea metodologiei aplicate</v>
      </c>
      <c r="G1217" s="1073"/>
      <c r="H1217" s="1073"/>
      <c r="I1217" s="1073"/>
      <c r="J1217" s="1073"/>
      <c r="K1217" s="1073"/>
      <c r="L1217" s="1073"/>
      <c r="M1217" s="1073"/>
      <c r="N1217" s="1074"/>
      <c r="P1217" s="280"/>
      <c r="W1217" s="283"/>
    </row>
    <row r="1218" spans="1:23" ht="5.0999999999999996" customHeight="1" x14ac:dyDescent="0.2">
      <c r="B1218" s="273"/>
      <c r="C1218" s="354"/>
      <c r="D1218" s="355"/>
      <c r="E1218" s="359"/>
      <c r="F1218" s="572"/>
      <c r="G1218" s="579"/>
      <c r="H1218" s="579"/>
      <c r="I1218" s="579"/>
      <c r="J1218" s="579"/>
      <c r="K1218" s="579"/>
      <c r="L1218" s="579"/>
      <c r="M1218" s="579"/>
      <c r="N1218" s="580"/>
      <c r="W1218" s="283"/>
    </row>
    <row r="1219" spans="1:23" ht="12.75" customHeight="1" x14ac:dyDescent="0.2">
      <c r="B1219" s="273"/>
      <c r="C1219" s="354"/>
      <c r="D1219" s="358"/>
      <c r="E1219" s="360"/>
      <c r="F1219" s="990" t="str">
        <f>IF(I1128&lt;&gt;"",HYPERLINK("#" &amp; Q1219,EUConst_MsgDescription),"")</f>
        <v/>
      </c>
      <c r="G1219" s="969"/>
      <c r="H1219" s="969"/>
      <c r="I1219" s="969"/>
      <c r="J1219" s="969"/>
      <c r="K1219" s="969"/>
      <c r="L1219" s="969"/>
      <c r="M1219" s="969"/>
      <c r="N1219" s="970"/>
      <c r="P1219" s="24" t="s">
        <v>441</v>
      </c>
      <c r="Q1219" s="414" t="str">
        <f>"#"&amp;ADDRESS(ROW($C$10),COLUMN($C$10))</f>
        <v>#$C$10</v>
      </c>
      <c r="W1219" s="283"/>
    </row>
    <row r="1220" spans="1:23" ht="5.0999999999999996" customHeight="1" x14ac:dyDescent="0.2">
      <c r="B1220" s="273"/>
      <c r="C1220" s="354"/>
      <c r="D1220" s="358"/>
      <c r="E1220" s="361"/>
      <c r="F1220" s="991"/>
      <c r="G1220" s="991"/>
      <c r="H1220" s="991"/>
      <c r="I1220" s="991"/>
      <c r="J1220" s="991"/>
      <c r="K1220" s="991"/>
      <c r="L1220" s="991"/>
      <c r="M1220" s="991"/>
      <c r="N1220" s="992"/>
      <c r="P1220" s="280"/>
      <c r="W1220" s="283"/>
    </row>
    <row r="1221" spans="1:23" s="278" customFormat="1" ht="50.1" customHeight="1" x14ac:dyDescent="0.2">
      <c r="A1221" s="285"/>
      <c r="B1221" s="12"/>
      <c r="C1221" s="354"/>
      <c r="D1221" s="361"/>
      <c r="E1221" s="361"/>
      <c r="F1221" s="932"/>
      <c r="G1221" s="933"/>
      <c r="H1221" s="933"/>
      <c r="I1221" s="933"/>
      <c r="J1221" s="933"/>
      <c r="K1221" s="933"/>
      <c r="L1221" s="933"/>
      <c r="M1221" s="933"/>
      <c r="N1221" s="934"/>
      <c r="O1221" s="38"/>
      <c r="P1221" s="284"/>
      <c r="Q1221" s="285"/>
      <c r="R1221" s="285"/>
      <c r="S1221" s="274"/>
      <c r="T1221" s="274"/>
      <c r="U1221" s="285"/>
      <c r="V1221" s="285"/>
      <c r="W1221" s="286" t="b">
        <f>W1215</f>
        <v>0</v>
      </c>
    </row>
    <row r="1222" spans="1:23" ht="5.0999999999999996" customHeight="1" x14ac:dyDescent="0.2">
      <c r="C1222" s="354"/>
      <c r="D1222" s="358"/>
      <c r="E1222" s="355"/>
      <c r="F1222" s="355"/>
      <c r="G1222" s="355"/>
      <c r="H1222" s="355"/>
      <c r="I1222" s="355"/>
      <c r="J1222" s="355"/>
      <c r="K1222" s="355"/>
      <c r="L1222" s="355"/>
      <c r="M1222" s="355"/>
      <c r="N1222" s="356"/>
      <c r="W1222" s="283"/>
    </row>
    <row r="1223" spans="1:23" ht="12.75" customHeight="1" thickBot="1" x14ac:dyDescent="0.25">
      <c r="C1223" s="354"/>
      <c r="D1223" s="358"/>
      <c r="E1223" s="360"/>
      <c r="F1223" s="1054" t="str">
        <f>Translations!$B$210</f>
        <v>Trimitere la fișierele externe, dacă este cazul</v>
      </c>
      <c r="G1223" s="1054"/>
      <c r="H1223" s="1054"/>
      <c r="I1223" s="1054"/>
      <c r="J1223" s="1054"/>
      <c r="K1223" s="904"/>
      <c r="L1223" s="904"/>
      <c r="M1223" s="904"/>
      <c r="N1223" s="904"/>
      <c r="W1223" s="290" t="b">
        <f>W1221</f>
        <v>0</v>
      </c>
    </row>
    <row r="1224" spans="1:23" ht="5.0999999999999996" customHeight="1" x14ac:dyDescent="0.2">
      <c r="C1224" s="354"/>
      <c r="D1224" s="358"/>
      <c r="E1224" s="355"/>
      <c r="F1224" s="355"/>
      <c r="G1224" s="355"/>
      <c r="H1224" s="355"/>
      <c r="I1224" s="355"/>
      <c r="J1224" s="355"/>
      <c r="K1224" s="355"/>
      <c r="L1224" s="355"/>
      <c r="M1224" s="355"/>
      <c r="N1224" s="356"/>
      <c r="P1224" s="280"/>
    </row>
    <row r="1225" spans="1:23" ht="12.75" customHeight="1" thickBot="1" x14ac:dyDescent="0.25">
      <c r="C1225" s="354"/>
      <c r="D1225" s="358" t="s">
        <v>120</v>
      </c>
      <c r="E1225" s="995" t="str">
        <f>Translations!$B$345</f>
        <v>Este relevant CO2 transferat, importat sau exportat?</v>
      </c>
      <c r="F1225" s="995"/>
      <c r="G1225" s="995"/>
      <c r="H1225" s="995"/>
      <c r="I1225" s="995"/>
      <c r="J1225" s="995"/>
      <c r="K1225" s="995"/>
      <c r="L1225" s="995"/>
      <c r="M1225" s="996"/>
      <c r="N1225" s="996"/>
      <c r="P1225" s="280"/>
      <c r="T1225" s="19"/>
    </row>
    <row r="1226" spans="1:23" ht="5.0999999999999996" customHeight="1" thickBot="1" x14ac:dyDescent="0.25">
      <c r="C1226" s="354"/>
      <c r="D1226" s="355"/>
      <c r="E1226" s="997"/>
      <c r="F1226" s="998"/>
      <c r="G1226" s="998"/>
      <c r="H1226" s="998"/>
      <c r="I1226" s="998"/>
      <c r="J1226" s="998"/>
      <c r="K1226" s="998"/>
      <c r="L1226" s="998"/>
      <c r="M1226" s="998"/>
      <c r="N1226" s="999"/>
      <c r="W1226" s="297" t="s">
        <v>417</v>
      </c>
    </row>
    <row r="1227" spans="1:23" ht="25.5" customHeight="1" x14ac:dyDescent="0.2">
      <c r="C1227" s="354"/>
      <c r="D1227" s="355"/>
      <c r="E1227" s="355"/>
      <c r="F1227" s="972"/>
      <c r="G1227" s="973"/>
      <c r="H1227" s="973"/>
      <c r="I1227" s="973"/>
      <c r="J1227" s="973"/>
      <c r="K1227" s="973"/>
      <c r="L1227" s="973"/>
      <c r="M1227" s="973"/>
      <c r="N1227" s="974"/>
      <c r="W1227" s="281" t="b">
        <f>AND(M1225&lt;&gt;"",M1225=FALSE)</f>
        <v>0</v>
      </c>
    </row>
    <row r="1228" spans="1:23" ht="5.0999999999999996" customHeight="1" x14ac:dyDescent="0.2">
      <c r="C1228" s="354"/>
      <c r="D1228" s="355"/>
      <c r="E1228" s="355"/>
      <c r="F1228" s="355"/>
      <c r="G1228" s="355"/>
      <c r="H1228" s="355"/>
      <c r="I1228" s="355"/>
      <c r="J1228" s="355"/>
      <c r="K1228" s="355"/>
      <c r="L1228" s="355"/>
      <c r="M1228" s="355"/>
      <c r="N1228" s="356"/>
      <c r="W1228" s="283"/>
    </row>
    <row r="1229" spans="1:23" ht="12.75" customHeight="1" thickBot="1" x14ac:dyDescent="0.25">
      <c r="C1229" s="354"/>
      <c r="D1229" s="355"/>
      <c r="E1229" s="355"/>
      <c r="F1229" s="1054" t="str">
        <f>Translations!$B$210</f>
        <v>Trimitere la fișierele externe, dacă este cazul</v>
      </c>
      <c r="G1229" s="1054"/>
      <c r="H1229" s="1054"/>
      <c r="I1229" s="1054"/>
      <c r="J1229" s="1054"/>
      <c r="K1229" s="904"/>
      <c r="L1229" s="904"/>
      <c r="M1229" s="904"/>
      <c r="N1229" s="904"/>
      <c r="W1229" s="305" t="b">
        <f>W1227</f>
        <v>0</v>
      </c>
    </row>
    <row r="1230" spans="1:23" ht="5.0999999999999996" customHeight="1" x14ac:dyDescent="0.2">
      <c r="C1230" s="354"/>
      <c r="D1230" s="358"/>
      <c r="E1230" s="355"/>
      <c r="F1230" s="355"/>
      <c r="G1230" s="355"/>
      <c r="H1230" s="355"/>
      <c r="I1230" s="355"/>
      <c r="J1230" s="355"/>
      <c r="K1230" s="355"/>
      <c r="L1230" s="355"/>
      <c r="M1230" s="355"/>
      <c r="N1230" s="356"/>
    </row>
    <row r="1231" spans="1:23" ht="5.0999999999999996" customHeight="1" x14ac:dyDescent="0.2">
      <c r="C1231" s="351"/>
      <c r="D1231" s="364"/>
      <c r="E1231" s="352"/>
      <c r="F1231" s="352"/>
      <c r="G1231" s="352"/>
      <c r="H1231" s="352"/>
      <c r="I1231" s="352"/>
      <c r="J1231" s="352"/>
      <c r="K1231" s="352"/>
      <c r="L1231" s="352"/>
      <c r="M1231" s="352"/>
      <c r="N1231" s="353"/>
    </row>
    <row r="1232" spans="1:23" ht="12.75" customHeight="1" x14ac:dyDescent="0.2">
      <c r="C1232" s="354"/>
      <c r="D1232" s="357" t="s">
        <v>117</v>
      </c>
      <c r="E1232" s="1071" t="str">
        <f>Translations!$B$831</f>
        <v>Aportul de energie pentru această subinstalație și factorul de emisie relevant</v>
      </c>
      <c r="F1232" s="1071"/>
      <c r="G1232" s="1071"/>
      <c r="H1232" s="1071"/>
      <c r="I1232" s="1071"/>
      <c r="J1232" s="1071"/>
      <c r="K1232" s="1071"/>
      <c r="L1232" s="1071"/>
      <c r="M1232" s="1071"/>
      <c r="N1232" s="1072"/>
    </row>
    <row r="1233" spans="2:23" ht="5.0999999999999996" customHeight="1" x14ac:dyDescent="0.2">
      <c r="C1233" s="354"/>
      <c r="D1233" s="355"/>
      <c r="E1233" s="1064"/>
      <c r="F1233" s="1065"/>
      <c r="G1233" s="1065"/>
      <c r="H1233" s="1065"/>
      <c r="I1233" s="1065"/>
      <c r="J1233" s="1065"/>
      <c r="K1233" s="1065"/>
      <c r="L1233" s="1065"/>
      <c r="M1233" s="1065"/>
      <c r="N1233" s="1066"/>
    </row>
    <row r="1234" spans="2:23" ht="12.75" customHeight="1" x14ac:dyDescent="0.2">
      <c r="C1234" s="354"/>
      <c r="D1234" s="358" t="s">
        <v>118</v>
      </c>
      <c r="E1234" s="995" t="str">
        <f>Translations!$B$249</f>
        <v>Informații privind metodologia aplicată</v>
      </c>
      <c r="F1234" s="995"/>
      <c r="G1234" s="995"/>
      <c r="H1234" s="995"/>
      <c r="I1234" s="995"/>
      <c r="J1234" s="995"/>
      <c r="K1234" s="995"/>
      <c r="L1234" s="995"/>
      <c r="M1234" s="995"/>
      <c r="N1234" s="1063"/>
      <c r="P1234" s="280"/>
    </row>
    <row r="1235" spans="2:23" ht="25.5" customHeight="1" x14ac:dyDescent="0.2">
      <c r="B1235" s="273"/>
      <c r="C1235" s="354"/>
      <c r="D1235" s="355"/>
      <c r="E1235" s="355"/>
      <c r="F1235" s="372"/>
      <c r="G1235" s="355"/>
      <c r="H1235" s="355"/>
      <c r="I1235" s="1070" t="str">
        <f>Translations!$B$254</f>
        <v>Sursa de date</v>
      </c>
      <c r="J1235" s="1070"/>
      <c r="K1235" s="1070" t="str">
        <f>Translations!$B$255</f>
        <v>Altă sursă de date (dacă este cazul)</v>
      </c>
      <c r="L1235" s="1070"/>
      <c r="M1235" s="1070" t="str">
        <f>Translations!$B$255</f>
        <v>Altă sursă de date (dacă este cazul)</v>
      </c>
      <c r="N1235" s="1070"/>
    </row>
    <row r="1236" spans="2:23" ht="12.75" customHeight="1" x14ac:dyDescent="0.2">
      <c r="B1236" s="273"/>
      <c r="C1236" s="354"/>
      <c r="D1236" s="358"/>
      <c r="E1236" s="360" t="s">
        <v>864</v>
      </c>
      <c r="F1236" s="1069" t="str">
        <f>Translations!$B$833</f>
        <v>Aportul de combustibil și de materiale</v>
      </c>
      <c r="G1236" s="1069"/>
      <c r="H1236" s="1067"/>
      <c r="I1236" s="942"/>
      <c r="J1236" s="943"/>
      <c r="K1236" s="944"/>
      <c r="L1236" s="945"/>
      <c r="M1236" s="944"/>
      <c r="N1236" s="946"/>
    </row>
    <row r="1237" spans="2:23" ht="12.75" customHeight="1" x14ac:dyDescent="0.2">
      <c r="B1237" s="273"/>
      <c r="C1237" s="354"/>
      <c r="D1237" s="358"/>
      <c r="E1237" s="360" t="s">
        <v>865</v>
      </c>
      <c r="F1237" s="1069" t="str">
        <f>Translations!$B$826</f>
        <v>Consumul de energie electrică pentru producerea de energie termică</v>
      </c>
      <c r="G1237" s="1069"/>
      <c r="H1237" s="1067"/>
      <c r="I1237" s="1039"/>
      <c r="J1237" s="1039"/>
      <c r="K1237" s="966"/>
      <c r="L1237" s="966"/>
      <c r="M1237" s="966"/>
      <c r="N1237" s="966"/>
    </row>
    <row r="1238" spans="2:23" ht="12.75" customHeight="1" x14ac:dyDescent="0.2">
      <c r="B1238" s="273"/>
      <c r="C1238" s="354"/>
      <c r="D1238" s="358"/>
      <c r="E1238" s="360" t="s">
        <v>866</v>
      </c>
      <c r="F1238" s="1069" t="str">
        <f>Translations!$B$353</f>
        <v>Factorul de emisie ponderat</v>
      </c>
      <c r="G1238" s="1069"/>
      <c r="H1238" s="1067"/>
      <c r="I1238" s="942"/>
      <c r="J1238" s="943"/>
      <c r="K1238" s="944"/>
      <c r="L1238" s="945"/>
      <c r="M1238" s="944"/>
      <c r="N1238" s="946"/>
    </row>
    <row r="1239" spans="2:23" ht="5.0999999999999996" customHeight="1" x14ac:dyDescent="0.2">
      <c r="B1239" s="273"/>
      <c r="C1239" s="354"/>
      <c r="D1239" s="358"/>
      <c r="E1239" s="355"/>
      <c r="F1239" s="355"/>
      <c r="G1239" s="355"/>
      <c r="H1239" s="355"/>
      <c r="I1239" s="355"/>
      <c r="J1239" s="355"/>
      <c r="K1239" s="355"/>
      <c r="L1239" s="355"/>
      <c r="M1239" s="355"/>
      <c r="N1239" s="356"/>
    </row>
    <row r="1240" spans="2:23" ht="12.75" customHeight="1" x14ac:dyDescent="0.2">
      <c r="B1240" s="273"/>
      <c r="C1240" s="354"/>
      <c r="D1240" s="358"/>
      <c r="E1240" s="360" t="s">
        <v>867</v>
      </c>
      <c r="F1240" s="1073" t="str">
        <f>Translations!$B$257</f>
        <v>Descrierea metodologiei aplicate</v>
      </c>
      <c r="G1240" s="1073"/>
      <c r="H1240" s="1073"/>
      <c r="I1240" s="1073"/>
      <c r="J1240" s="1073"/>
      <c r="K1240" s="1073"/>
      <c r="L1240" s="1073"/>
      <c r="M1240" s="1073"/>
      <c r="N1240" s="1074"/>
    </row>
    <row r="1241" spans="2:23" ht="5.0999999999999996" customHeight="1" x14ac:dyDescent="0.2">
      <c r="B1241" s="273"/>
      <c r="C1241" s="354"/>
      <c r="D1241" s="355"/>
      <c r="E1241" s="359"/>
      <c r="F1241" s="369"/>
      <c r="G1241" s="370"/>
      <c r="H1241" s="370"/>
      <c r="I1241" s="370"/>
      <c r="J1241" s="370"/>
      <c r="K1241" s="370"/>
      <c r="L1241" s="370"/>
      <c r="M1241" s="370"/>
      <c r="N1241" s="371"/>
    </row>
    <row r="1242" spans="2:23" ht="12.75" customHeight="1" x14ac:dyDescent="0.2">
      <c r="B1242" s="273"/>
      <c r="C1242" s="354"/>
      <c r="D1242" s="358"/>
      <c r="E1242" s="360"/>
      <c r="F1242" s="990" t="str">
        <f>IF(I1128&lt;&gt;"",HYPERLINK("#" &amp; Q1242,EUConst_MsgDescription),"")</f>
        <v/>
      </c>
      <c r="G1242" s="969"/>
      <c r="H1242" s="969"/>
      <c r="I1242" s="969"/>
      <c r="J1242" s="969"/>
      <c r="K1242" s="969"/>
      <c r="L1242" s="969"/>
      <c r="M1242" s="969"/>
      <c r="N1242" s="970"/>
      <c r="P1242" s="24" t="s">
        <v>441</v>
      </c>
      <c r="Q1242" s="414" t="str">
        <f>"#"&amp;ADDRESS(ROW($C$10),COLUMN($C$10))</f>
        <v>#$C$10</v>
      </c>
    </row>
    <row r="1243" spans="2:23" ht="5.0999999999999996" customHeight="1" x14ac:dyDescent="0.2">
      <c r="B1243" s="273"/>
      <c r="C1243" s="354"/>
      <c r="D1243" s="358"/>
      <c r="E1243" s="361"/>
      <c r="F1243" s="991"/>
      <c r="G1243" s="991"/>
      <c r="H1243" s="991"/>
      <c r="I1243" s="991"/>
      <c r="J1243" s="991"/>
      <c r="K1243" s="991"/>
      <c r="L1243" s="991"/>
      <c r="M1243" s="991"/>
      <c r="N1243" s="992"/>
      <c r="P1243" s="280"/>
    </row>
    <row r="1244" spans="2:23" ht="50.1" customHeight="1" x14ac:dyDescent="0.2">
      <c r="B1244" s="273"/>
      <c r="C1244" s="354"/>
      <c r="D1244" s="361"/>
      <c r="E1244" s="361"/>
      <c r="F1244" s="932"/>
      <c r="G1244" s="933"/>
      <c r="H1244" s="933"/>
      <c r="I1244" s="933"/>
      <c r="J1244" s="933"/>
      <c r="K1244" s="933"/>
      <c r="L1244" s="933"/>
      <c r="M1244" s="933"/>
      <c r="N1244" s="934"/>
    </row>
    <row r="1245" spans="2:23" ht="5.0999999999999996" customHeight="1" thickBot="1" x14ac:dyDescent="0.25">
      <c r="B1245" s="273"/>
      <c r="C1245" s="354"/>
      <c r="D1245" s="358"/>
      <c r="E1245" s="355"/>
      <c r="F1245" s="355"/>
      <c r="G1245" s="355"/>
      <c r="H1245" s="355"/>
      <c r="I1245" s="355"/>
      <c r="J1245" s="355"/>
      <c r="K1245" s="355"/>
      <c r="L1245" s="355"/>
      <c r="M1245" s="355"/>
      <c r="N1245" s="356"/>
    </row>
    <row r="1246" spans="2:23" ht="12.75" customHeight="1" x14ac:dyDescent="0.2">
      <c r="B1246" s="273"/>
      <c r="C1246" s="354"/>
      <c r="D1246" s="358"/>
      <c r="E1246" s="360"/>
      <c r="F1246" s="1054" t="str">
        <f>Translations!$B$210</f>
        <v>Trimitere la fișierele externe, dacă este cazul</v>
      </c>
      <c r="G1246" s="1054"/>
      <c r="H1246" s="1054"/>
      <c r="I1246" s="1054"/>
      <c r="J1246" s="1054"/>
      <c r="K1246" s="904"/>
      <c r="L1246" s="904"/>
      <c r="M1246" s="904"/>
      <c r="N1246" s="904"/>
      <c r="W1246" s="297" t="s">
        <v>417</v>
      </c>
    </row>
    <row r="1247" spans="2:23" ht="5.0999999999999996" customHeight="1" x14ac:dyDescent="0.2">
      <c r="B1247" s="273"/>
      <c r="C1247" s="354"/>
      <c r="D1247" s="358"/>
      <c r="E1247" s="355"/>
      <c r="F1247" s="355"/>
      <c r="G1247" s="355"/>
      <c r="H1247" s="355"/>
      <c r="I1247" s="355"/>
      <c r="J1247" s="355"/>
      <c r="K1247" s="355"/>
      <c r="L1247" s="355"/>
      <c r="M1247" s="355"/>
      <c r="N1247" s="356"/>
      <c r="P1247" s="280"/>
      <c r="W1247" s="283"/>
    </row>
    <row r="1248" spans="2:23" ht="12.75" customHeight="1" x14ac:dyDescent="0.2">
      <c r="B1248" s="273"/>
      <c r="C1248" s="354"/>
      <c r="D1248" s="358" t="s">
        <v>119</v>
      </c>
      <c r="E1248" s="1075" t="str">
        <f>Translations!$B$258</f>
        <v>A fost respectată ordinea ierarhică?</v>
      </c>
      <c r="F1248" s="1075"/>
      <c r="G1248" s="1075"/>
      <c r="H1248" s="1076"/>
      <c r="I1248" s="291"/>
      <c r="J1248" s="366" t="str">
        <f>Translations!$B$259</f>
        <v xml:space="preserve"> Dacă nu, de ce?</v>
      </c>
      <c r="K1248" s="942"/>
      <c r="L1248" s="943"/>
      <c r="M1248" s="943"/>
      <c r="N1248" s="959"/>
      <c r="P1248" s="280"/>
      <c r="W1248" s="289" t="b">
        <f>AND(I1248&lt;&gt;"",I1248=TRUE)</f>
        <v>0</v>
      </c>
    </row>
    <row r="1249" spans="2:23" ht="5.0999999999999996" customHeight="1" x14ac:dyDescent="0.2">
      <c r="B1249" s="273"/>
      <c r="C1249" s="354"/>
      <c r="D1249" s="355"/>
      <c r="E1249" s="576"/>
      <c r="F1249" s="576"/>
      <c r="G1249" s="576"/>
      <c r="H1249" s="576"/>
      <c r="I1249" s="576"/>
      <c r="J1249" s="576"/>
      <c r="K1249" s="576"/>
      <c r="L1249" s="576"/>
      <c r="M1249" s="576"/>
      <c r="N1249" s="577"/>
      <c r="P1249" s="280"/>
      <c r="V1249" s="285"/>
      <c r="W1249" s="283"/>
    </row>
    <row r="1250" spans="2:23" ht="12.75" customHeight="1" x14ac:dyDescent="0.2">
      <c r="B1250" s="273"/>
      <c r="C1250" s="354"/>
      <c r="D1250" s="367"/>
      <c r="E1250" s="367"/>
      <c r="F1250" s="1073" t="str">
        <f>Translations!$B$264</f>
        <v>Detalii suplimentare privind orice abatere de la ierarhie</v>
      </c>
      <c r="G1250" s="1073"/>
      <c r="H1250" s="1073"/>
      <c r="I1250" s="1073"/>
      <c r="J1250" s="1073"/>
      <c r="K1250" s="1073"/>
      <c r="L1250" s="1073"/>
      <c r="M1250" s="1073"/>
      <c r="N1250" s="1074"/>
      <c r="P1250" s="280"/>
      <c r="V1250" s="285"/>
      <c r="W1250" s="283"/>
    </row>
    <row r="1251" spans="2:23" ht="25.5" customHeight="1" thickBot="1" x14ac:dyDescent="0.25">
      <c r="B1251" s="273"/>
      <c r="C1251" s="354"/>
      <c r="D1251" s="367"/>
      <c r="E1251" s="367"/>
      <c r="F1251" s="932"/>
      <c r="G1251" s="933"/>
      <c r="H1251" s="933"/>
      <c r="I1251" s="933"/>
      <c r="J1251" s="933"/>
      <c r="K1251" s="933"/>
      <c r="L1251" s="933"/>
      <c r="M1251" s="933"/>
      <c r="N1251" s="934"/>
      <c r="P1251" s="280"/>
      <c r="V1251" s="285"/>
      <c r="W1251" s="300" t="b">
        <f>W1248</f>
        <v>0</v>
      </c>
    </row>
    <row r="1252" spans="2:23" ht="5.0999999999999996" customHeight="1" x14ac:dyDescent="0.2">
      <c r="B1252" s="273"/>
      <c r="C1252" s="354"/>
      <c r="D1252" s="358"/>
      <c r="E1252" s="355"/>
      <c r="F1252" s="355"/>
      <c r="G1252" s="355"/>
      <c r="H1252" s="355"/>
      <c r="I1252" s="355"/>
      <c r="J1252" s="355"/>
      <c r="K1252" s="355"/>
      <c r="L1252" s="355"/>
      <c r="M1252" s="355"/>
      <c r="N1252" s="356"/>
      <c r="W1252" s="285"/>
    </row>
    <row r="1253" spans="2:23" ht="5.0999999999999996" customHeight="1" x14ac:dyDescent="0.2">
      <c r="B1253" s="273"/>
      <c r="C1253" s="351"/>
      <c r="D1253" s="364"/>
      <c r="E1253" s="352"/>
      <c r="F1253" s="352"/>
      <c r="G1253" s="352"/>
      <c r="H1253" s="352"/>
      <c r="I1253" s="352"/>
      <c r="J1253" s="352"/>
      <c r="K1253" s="352"/>
      <c r="L1253" s="352"/>
      <c r="M1253" s="352"/>
      <c r="N1253" s="353"/>
    </row>
    <row r="1254" spans="2:23" ht="12.75" customHeight="1" x14ac:dyDescent="0.2">
      <c r="B1254" s="273"/>
      <c r="C1254" s="354"/>
      <c r="D1254" s="357" t="s">
        <v>943</v>
      </c>
      <c r="E1254" s="1071" t="str">
        <f>Translations!$B$354</f>
        <v>Importul și exportul de energie termică măsurabilă către și de la această subinstalație</v>
      </c>
      <c r="F1254" s="1071"/>
      <c r="G1254" s="1071"/>
      <c r="H1254" s="1071"/>
      <c r="I1254" s="1071"/>
      <c r="J1254" s="1071"/>
      <c r="K1254" s="1071"/>
      <c r="L1254" s="1071"/>
      <c r="M1254" s="1071"/>
      <c r="N1254" s="1072"/>
      <c r="P1254" s="280"/>
      <c r="S1254" s="285"/>
      <c r="T1254" s="285"/>
    </row>
    <row r="1255" spans="2:23" ht="12.75" customHeight="1" x14ac:dyDescent="0.2">
      <c r="B1255" s="273"/>
      <c r="C1255" s="354"/>
      <c r="D1255" s="358" t="s">
        <v>118</v>
      </c>
      <c r="E1255" s="995" t="str">
        <f>Translations!$B$357</f>
        <v>Sunt relevante fluxurile de energie termică măsurabilă pentru această subinstalație?</v>
      </c>
      <c r="F1255" s="995"/>
      <c r="G1255" s="995"/>
      <c r="H1255" s="995"/>
      <c r="I1255" s="995"/>
      <c r="J1255" s="995"/>
      <c r="K1255" s="995"/>
      <c r="L1255" s="995"/>
      <c r="M1255" s="996"/>
      <c r="N1255" s="996"/>
      <c r="P1255" s="280"/>
    </row>
    <row r="1256" spans="2:23" ht="12.75" customHeight="1" x14ac:dyDescent="0.2">
      <c r="B1256" s="273"/>
      <c r="C1256" s="354"/>
      <c r="D1256" s="358"/>
      <c r="E1256" s="355"/>
      <c r="F1256" s="355"/>
      <c r="G1256" s="355"/>
      <c r="H1256" s="355"/>
      <c r="I1256" s="355"/>
      <c r="J1256" s="976" t="str">
        <f>IF(I1128="","",IF(AND(M1255&lt;&gt;"",M1255=FALSE),HYPERLINK(Q1256,EUconst_MsgGoOn),""))</f>
        <v/>
      </c>
      <c r="K1256" s="977"/>
      <c r="L1256" s="977"/>
      <c r="M1256" s="977"/>
      <c r="N1256" s="978"/>
      <c r="P1256" s="24" t="s">
        <v>441</v>
      </c>
      <c r="Q1256" s="414" t="str">
        <f>"#"&amp;ADDRESS(ROW(D1296),COLUMN(D1296))</f>
        <v>#$D$1296</v>
      </c>
    </row>
    <row r="1257" spans="2:23" ht="5.0999999999999996" customHeight="1" x14ac:dyDescent="0.2">
      <c r="B1257" s="273"/>
      <c r="C1257" s="354"/>
      <c r="D1257" s="358"/>
      <c r="E1257" s="358"/>
      <c r="F1257" s="358"/>
      <c r="G1257" s="358"/>
      <c r="H1257" s="358"/>
      <c r="I1257" s="358"/>
      <c r="J1257" s="358"/>
      <c r="K1257" s="358"/>
      <c r="L1257" s="358"/>
      <c r="M1257" s="358"/>
      <c r="N1257" s="365"/>
      <c r="P1257" s="24"/>
    </row>
    <row r="1258" spans="2:23" ht="12.75" customHeight="1" x14ac:dyDescent="0.2">
      <c r="B1258" s="273"/>
      <c r="C1258" s="354"/>
      <c r="D1258" s="358" t="s">
        <v>119</v>
      </c>
      <c r="E1258" s="995" t="str">
        <f>Translations!$B$249</f>
        <v>Informații privind metodologia aplicată</v>
      </c>
      <c r="F1258" s="995"/>
      <c r="G1258" s="995"/>
      <c r="H1258" s="995"/>
      <c r="I1258" s="995"/>
      <c r="J1258" s="995"/>
      <c r="K1258" s="995"/>
      <c r="L1258" s="995"/>
      <c r="M1258" s="995"/>
      <c r="N1258" s="1063"/>
      <c r="P1258" s="280"/>
    </row>
    <row r="1259" spans="2:23" ht="25.5" customHeight="1" thickBot="1" x14ac:dyDescent="0.25">
      <c r="B1259" s="273"/>
      <c r="C1259" s="354"/>
      <c r="D1259" s="355"/>
      <c r="E1259" s="355"/>
      <c r="F1259" s="355"/>
      <c r="G1259" s="355"/>
      <c r="H1259" s="355"/>
      <c r="I1259" s="1070" t="str">
        <f>Translations!$B$254</f>
        <v>Sursa de date</v>
      </c>
      <c r="J1259" s="1070"/>
      <c r="K1259" s="1070" t="str">
        <f>Translations!$B$255</f>
        <v>Altă sursă de date (dacă este cazul)</v>
      </c>
      <c r="L1259" s="1070"/>
      <c r="M1259" s="1070" t="str">
        <f>Translations!$B$255</f>
        <v>Altă sursă de date (dacă este cazul)</v>
      </c>
      <c r="N1259" s="1070"/>
      <c r="P1259" s="280"/>
      <c r="W1259" s="274" t="s">
        <v>417</v>
      </c>
    </row>
    <row r="1260" spans="2:23" ht="12.75" customHeight="1" x14ac:dyDescent="0.2">
      <c r="B1260" s="273"/>
      <c r="C1260" s="354"/>
      <c r="D1260" s="358"/>
      <c r="E1260" s="360" t="s">
        <v>864</v>
      </c>
      <c r="F1260" s="1077" t="str">
        <f>Translations!$B$359</f>
        <v>Energie termică măsurabilă importată</v>
      </c>
      <c r="G1260" s="1077"/>
      <c r="H1260" s="1078"/>
      <c r="I1260" s="937"/>
      <c r="J1260" s="938"/>
      <c r="K1260" s="939"/>
      <c r="L1260" s="940"/>
      <c r="M1260" s="939"/>
      <c r="N1260" s="941"/>
      <c r="W1260" s="281" t="b">
        <f>AND(M1255&lt;&gt;"",M1255=FALSE)</f>
        <v>0</v>
      </c>
    </row>
    <row r="1261" spans="2:23" ht="12.75" customHeight="1" x14ac:dyDescent="0.2">
      <c r="B1261" s="273"/>
      <c r="C1261" s="354"/>
      <c r="D1261" s="358"/>
      <c r="E1261" s="360" t="s">
        <v>865</v>
      </c>
      <c r="F1261" s="1079" t="str">
        <f>Translations!$B$360</f>
        <v>Energie termică măsurabilă din pastă de celuloză</v>
      </c>
      <c r="G1261" s="1079"/>
      <c r="H1261" s="1080"/>
      <c r="I1261" s="1081"/>
      <c r="J1261" s="1082"/>
      <c r="K1261" s="993"/>
      <c r="L1261" s="1083"/>
      <c r="M1261" s="993"/>
      <c r="N1261" s="994"/>
      <c r="W1261" s="282" t="b">
        <f>W1260</f>
        <v>0</v>
      </c>
    </row>
    <row r="1262" spans="2:23" ht="12.75" customHeight="1" x14ac:dyDescent="0.2">
      <c r="B1262" s="273"/>
      <c r="C1262" s="354"/>
      <c r="D1262" s="358"/>
      <c r="E1262" s="360" t="s">
        <v>866</v>
      </c>
      <c r="F1262" s="1079" t="str">
        <f>Translations!$B$361</f>
        <v>Energie termică măsurabilă din acid azotic</v>
      </c>
      <c r="G1262" s="1079"/>
      <c r="H1262" s="1080"/>
      <c r="I1262" s="1081"/>
      <c r="J1262" s="1082"/>
      <c r="K1262" s="993"/>
      <c r="L1262" s="1083"/>
      <c r="M1262" s="993"/>
      <c r="N1262" s="994"/>
      <c r="W1262" s="282" t="b">
        <f>W1261</f>
        <v>0</v>
      </c>
    </row>
    <row r="1263" spans="2:23" ht="12.75" customHeight="1" x14ac:dyDescent="0.2">
      <c r="B1263" s="273"/>
      <c r="C1263" s="354"/>
      <c r="D1263" s="358"/>
      <c r="E1263" s="360" t="s">
        <v>867</v>
      </c>
      <c r="F1263" s="1084" t="str">
        <f>Translations!$B$362</f>
        <v>Energie termică măsurabilă exportată</v>
      </c>
      <c r="G1263" s="1084"/>
      <c r="H1263" s="1085"/>
      <c r="I1263" s="949"/>
      <c r="J1263" s="986"/>
      <c r="K1263" s="951"/>
      <c r="L1263" s="987"/>
      <c r="M1263" s="951"/>
      <c r="N1263" s="952"/>
      <c r="W1263" s="282" t="b">
        <f>W1262</f>
        <v>0</v>
      </c>
    </row>
    <row r="1264" spans="2:23" ht="12.75" customHeight="1" x14ac:dyDescent="0.2">
      <c r="B1264" s="273"/>
      <c r="C1264" s="354"/>
      <c r="D1264" s="358"/>
      <c r="E1264" s="360" t="s">
        <v>868</v>
      </c>
      <c r="F1264" s="1069" t="str">
        <f>Translations!$B$274</f>
        <v>Fluxuri de energie termică măsurabilă netă</v>
      </c>
      <c r="G1264" s="1069"/>
      <c r="H1264" s="1067"/>
      <c r="I1264" s="942"/>
      <c r="J1264" s="943"/>
      <c r="K1264" s="944"/>
      <c r="L1264" s="945"/>
      <c r="M1264" s="944"/>
      <c r="N1264" s="946"/>
      <c r="W1264" s="282" t="b">
        <f>W1263</f>
        <v>0</v>
      </c>
    </row>
    <row r="1265" spans="1:23" ht="5.0999999999999996" customHeight="1" x14ac:dyDescent="0.2">
      <c r="B1265" s="273"/>
      <c r="C1265" s="354"/>
      <c r="D1265" s="358"/>
      <c r="E1265" s="355"/>
      <c r="F1265" s="355"/>
      <c r="G1265" s="355"/>
      <c r="H1265" s="355"/>
      <c r="I1265" s="355"/>
      <c r="J1265" s="355"/>
      <c r="K1265" s="355"/>
      <c r="L1265" s="355"/>
      <c r="M1265" s="355"/>
      <c r="N1265" s="356"/>
      <c r="P1265" s="280"/>
      <c r="W1265" s="283"/>
    </row>
    <row r="1266" spans="1:23" ht="12.75" customHeight="1" x14ac:dyDescent="0.2">
      <c r="B1266" s="273"/>
      <c r="C1266" s="354"/>
      <c r="D1266" s="358"/>
      <c r="E1266" s="360" t="s">
        <v>868</v>
      </c>
      <c r="F1266" s="1073" t="str">
        <f>Translations!$B$257</f>
        <v>Descrierea metodologiei aplicate</v>
      </c>
      <c r="G1266" s="1073"/>
      <c r="H1266" s="1073"/>
      <c r="I1266" s="1073"/>
      <c r="J1266" s="1073"/>
      <c r="K1266" s="1073"/>
      <c r="L1266" s="1073"/>
      <c r="M1266" s="1073"/>
      <c r="N1266" s="1074"/>
      <c r="P1266" s="280"/>
      <c r="W1266" s="283"/>
    </row>
    <row r="1267" spans="1:23" ht="5.0999999999999996" customHeight="1" x14ac:dyDescent="0.2">
      <c r="B1267" s="273"/>
      <c r="C1267" s="354"/>
      <c r="D1267" s="355"/>
      <c r="E1267" s="359"/>
      <c r="F1267" s="572"/>
      <c r="G1267" s="579"/>
      <c r="H1267" s="579"/>
      <c r="I1267" s="579"/>
      <c r="J1267" s="579"/>
      <c r="K1267" s="579"/>
      <c r="L1267" s="579"/>
      <c r="M1267" s="579"/>
      <c r="N1267" s="580"/>
      <c r="W1267" s="283"/>
    </row>
    <row r="1268" spans="1:23" ht="12.75" customHeight="1" x14ac:dyDescent="0.2">
      <c r="B1268" s="273"/>
      <c r="C1268" s="354"/>
      <c r="D1268" s="358"/>
      <c r="E1268" s="360"/>
      <c r="F1268" s="990" t="str">
        <f>IF(I1128&lt;&gt;"",HYPERLINK("#" &amp; Q1268,EUConst_MsgDescription),"")</f>
        <v/>
      </c>
      <c r="G1268" s="969"/>
      <c r="H1268" s="969"/>
      <c r="I1268" s="969"/>
      <c r="J1268" s="969"/>
      <c r="K1268" s="969"/>
      <c r="L1268" s="969"/>
      <c r="M1268" s="969"/>
      <c r="N1268" s="970"/>
      <c r="P1268" s="24" t="s">
        <v>441</v>
      </c>
      <c r="Q1268" s="414" t="str">
        <f>"#"&amp;ADDRESS(ROW($C$10),COLUMN($C$10))</f>
        <v>#$C$10</v>
      </c>
      <c r="W1268" s="283"/>
    </row>
    <row r="1269" spans="1:23" ht="5.0999999999999996" customHeight="1" x14ac:dyDescent="0.2">
      <c r="C1269" s="354"/>
      <c r="D1269" s="358"/>
      <c r="E1269" s="361"/>
      <c r="F1269" s="991"/>
      <c r="G1269" s="991"/>
      <c r="H1269" s="991"/>
      <c r="I1269" s="991"/>
      <c r="J1269" s="991"/>
      <c r="K1269" s="991"/>
      <c r="L1269" s="991"/>
      <c r="M1269" s="991"/>
      <c r="N1269" s="992"/>
      <c r="P1269" s="280"/>
      <c r="W1269" s="283"/>
    </row>
    <row r="1270" spans="1:23" s="278" customFormat="1" ht="50.1" customHeight="1" x14ac:dyDescent="0.2">
      <c r="A1270" s="285"/>
      <c r="B1270" s="12"/>
      <c r="C1270" s="354"/>
      <c r="D1270" s="361"/>
      <c r="E1270" s="361"/>
      <c r="F1270" s="932"/>
      <c r="G1270" s="933"/>
      <c r="H1270" s="933"/>
      <c r="I1270" s="933"/>
      <c r="J1270" s="933"/>
      <c r="K1270" s="933"/>
      <c r="L1270" s="933"/>
      <c r="M1270" s="933"/>
      <c r="N1270" s="934"/>
      <c r="O1270" s="38"/>
      <c r="P1270" s="284"/>
      <c r="Q1270" s="285"/>
      <c r="R1270" s="285"/>
      <c r="S1270" s="274"/>
      <c r="T1270" s="274"/>
      <c r="U1270" s="285"/>
      <c r="V1270" s="285"/>
      <c r="W1270" s="286" t="b">
        <f>W1264</f>
        <v>0</v>
      </c>
    </row>
    <row r="1271" spans="1:23" ht="5.0999999999999996" customHeight="1" x14ac:dyDescent="0.2">
      <c r="C1271" s="354"/>
      <c r="D1271" s="358"/>
      <c r="E1271" s="355"/>
      <c r="F1271" s="355"/>
      <c r="G1271" s="355"/>
      <c r="H1271" s="355"/>
      <c r="I1271" s="355"/>
      <c r="J1271" s="355"/>
      <c r="K1271" s="355"/>
      <c r="L1271" s="355"/>
      <c r="M1271" s="355"/>
      <c r="N1271" s="356"/>
      <c r="W1271" s="283"/>
    </row>
    <row r="1272" spans="1:23" ht="12.75" customHeight="1" x14ac:dyDescent="0.2">
      <c r="C1272" s="354"/>
      <c r="D1272" s="358"/>
      <c r="E1272" s="360"/>
      <c r="F1272" s="1054" t="str">
        <f>Translations!$B$210</f>
        <v>Trimitere la fișierele externe, dacă este cazul</v>
      </c>
      <c r="G1272" s="1054"/>
      <c r="H1272" s="1054"/>
      <c r="I1272" s="1054"/>
      <c r="J1272" s="1054"/>
      <c r="K1272" s="904"/>
      <c r="L1272" s="904"/>
      <c r="M1272" s="904"/>
      <c r="N1272" s="904"/>
      <c r="W1272" s="286" t="b">
        <f>W1270</f>
        <v>0</v>
      </c>
    </row>
    <row r="1273" spans="1:23" ht="5.0999999999999996" customHeight="1" x14ac:dyDescent="0.2">
      <c r="C1273" s="354"/>
      <c r="D1273" s="358"/>
      <c r="E1273" s="355"/>
      <c r="F1273" s="355"/>
      <c r="G1273" s="355"/>
      <c r="H1273" s="355"/>
      <c r="I1273" s="355"/>
      <c r="J1273" s="355"/>
      <c r="K1273" s="355"/>
      <c r="L1273" s="355"/>
      <c r="M1273" s="355"/>
      <c r="N1273" s="356"/>
      <c r="P1273" s="280"/>
      <c r="V1273" s="285"/>
      <c r="W1273" s="283"/>
    </row>
    <row r="1274" spans="1:23" ht="12.75" customHeight="1" x14ac:dyDescent="0.2">
      <c r="C1274" s="354"/>
      <c r="D1274" s="358" t="s">
        <v>120</v>
      </c>
      <c r="E1274" s="1075" t="str">
        <f>Translations!$B$258</f>
        <v>A fost respectată ordinea ierarhică?</v>
      </c>
      <c r="F1274" s="1075"/>
      <c r="G1274" s="1075"/>
      <c r="H1274" s="1076"/>
      <c r="I1274" s="291"/>
      <c r="J1274" s="366" t="str">
        <f>Translations!$B$259</f>
        <v xml:space="preserve"> Dacă nu, de ce?</v>
      </c>
      <c r="K1274" s="942"/>
      <c r="L1274" s="943"/>
      <c r="M1274" s="943"/>
      <c r="N1274" s="959"/>
      <c r="P1274" s="280"/>
      <c r="V1274" s="288" t="b">
        <f>W1272</f>
        <v>0</v>
      </c>
      <c r="W1274" s="289" t="b">
        <f>OR(W1270,AND(I1274&lt;&gt;"",I1274=TRUE))</f>
        <v>0</v>
      </c>
    </row>
    <row r="1275" spans="1:23" ht="5.0999999999999996" customHeight="1" x14ac:dyDescent="0.2">
      <c r="C1275" s="354"/>
      <c r="D1275" s="355"/>
      <c r="E1275" s="576"/>
      <c r="F1275" s="576"/>
      <c r="G1275" s="576"/>
      <c r="H1275" s="576"/>
      <c r="I1275" s="576"/>
      <c r="J1275" s="576"/>
      <c r="K1275" s="576"/>
      <c r="L1275" s="576"/>
      <c r="M1275" s="576"/>
      <c r="N1275" s="577"/>
      <c r="P1275" s="280"/>
      <c r="V1275" s="285"/>
      <c r="W1275" s="283"/>
    </row>
    <row r="1276" spans="1:23" ht="12.75" customHeight="1" x14ac:dyDescent="0.2">
      <c r="C1276" s="354"/>
      <c r="D1276" s="367"/>
      <c r="E1276" s="367"/>
      <c r="F1276" s="1073" t="str">
        <f>Translations!$B$264</f>
        <v>Detalii suplimentare privind orice abatere de la ierarhie</v>
      </c>
      <c r="G1276" s="1073"/>
      <c r="H1276" s="1073"/>
      <c r="I1276" s="1073"/>
      <c r="J1276" s="1073"/>
      <c r="K1276" s="1073"/>
      <c r="L1276" s="1073"/>
      <c r="M1276" s="1073"/>
      <c r="N1276" s="1074"/>
      <c r="P1276" s="280"/>
      <c r="V1276" s="285"/>
      <c r="W1276" s="283"/>
    </row>
    <row r="1277" spans="1:23" ht="25.5" customHeight="1" x14ac:dyDescent="0.2">
      <c r="C1277" s="354"/>
      <c r="D1277" s="367"/>
      <c r="E1277" s="367"/>
      <c r="F1277" s="932"/>
      <c r="G1277" s="933"/>
      <c r="H1277" s="933"/>
      <c r="I1277" s="933"/>
      <c r="J1277" s="933"/>
      <c r="K1277" s="933"/>
      <c r="L1277" s="933"/>
      <c r="M1277" s="933"/>
      <c r="N1277" s="934"/>
      <c r="P1277" s="280"/>
      <c r="V1277" s="285"/>
      <c r="W1277" s="286" t="b">
        <f>W1274</f>
        <v>0</v>
      </c>
    </row>
    <row r="1278" spans="1:23" ht="5.0999999999999996" customHeight="1" x14ac:dyDescent="0.2">
      <c r="C1278" s="354"/>
      <c r="D1278" s="355"/>
      <c r="E1278" s="576"/>
      <c r="F1278" s="576"/>
      <c r="G1278" s="576"/>
      <c r="H1278" s="576"/>
      <c r="I1278" s="576"/>
      <c r="J1278" s="576"/>
      <c r="K1278" s="576"/>
      <c r="L1278" s="576"/>
      <c r="M1278" s="576"/>
      <c r="N1278" s="577"/>
      <c r="P1278" s="280"/>
      <c r="V1278" s="285"/>
      <c r="W1278" s="283"/>
    </row>
    <row r="1279" spans="1:23" ht="12.75" customHeight="1" x14ac:dyDescent="0.2">
      <c r="C1279" s="354"/>
      <c r="D1279" s="358" t="s">
        <v>121</v>
      </c>
      <c r="E1279" s="995" t="str">
        <f>Translations!$B$363</f>
        <v>Descrierea metodologiei de determinare a factorilor de emisie relevanți care pot fi atribuiți în conformitate cu secțiunile 10.1.2. și 10.1.3. din anexa VII (FAR).</v>
      </c>
      <c r="F1279" s="995"/>
      <c r="G1279" s="995"/>
      <c r="H1279" s="995"/>
      <c r="I1279" s="995"/>
      <c r="J1279" s="995"/>
      <c r="K1279" s="995"/>
      <c r="L1279" s="995"/>
      <c r="M1279" s="995"/>
      <c r="N1279" s="1063"/>
      <c r="P1279" s="280"/>
      <c r="V1279" s="285"/>
      <c r="W1279" s="283"/>
    </row>
    <row r="1280" spans="1:23" ht="5.0999999999999996" customHeight="1" x14ac:dyDescent="0.2">
      <c r="C1280" s="354"/>
      <c r="D1280" s="355"/>
      <c r="E1280" s="359"/>
      <c r="F1280" s="572"/>
      <c r="G1280" s="579"/>
      <c r="H1280" s="579"/>
      <c r="I1280" s="579"/>
      <c r="J1280" s="579"/>
      <c r="K1280" s="579"/>
      <c r="L1280" s="579"/>
      <c r="M1280" s="579"/>
      <c r="N1280" s="580"/>
      <c r="W1280" s="283"/>
    </row>
    <row r="1281" spans="1:23" ht="12.75" customHeight="1" x14ac:dyDescent="0.2">
      <c r="C1281" s="354"/>
      <c r="D1281" s="358"/>
      <c r="E1281" s="360"/>
      <c r="F1281" s="990" t="str">
        <f>IF(I1128&lt;&gt;"",HYPERLINK("#" &amp; Q1281,EUConst_MsgDescription),"")</f>
        <v/>
      </c>
      <c r="G1281" s="969"/>
      <c r="H1281" s="969"/>
      <c r="I1281" s="969"/>
      <c r="J1281" s="969"/>
      <c r="K1281" s="969"/>
      <c r="L1281" s="969"/>
      <c r="M1281" s="969"/>
      <c r="N1281" s="970"/>
      <c r="P1281" s="24" t="s">
        <v>441</v>
      </c>
      <c r="Q1281" s="414" t="str">
        <f>"#"&amp;ADDRESS(ROW($C$10),COLUMN($C$10))</f>
        <v>#$C$10</v>
      </c>
      <c r="W1281" s="283"/>
    </row>
    <row r="1282" spans="1:23" ht="5.0999999999999996" customHeight="1" x14ac:dyDescent="0.2">
      <c r="C1282" s="354"/>
      <c r="D1282" s="358"/>
      <c r="E1282" s="361"/>
      <c r="F1282" s="991"/>
      <c r="G1282" s="991"/>
      <c r="H1282" s="991"/>
      <c r="I1282" s="991"/>
      <c r="J1282" s="991"/>
      <c r="K1282" s="991"/>
      <c r="L1282" s="991"/>
      <c r="M1282" s="991"/>
      <c r="N1282" s="992"/>
      <c r="P1282" s="280"/>
      <c r="W1282" s="283"/>
    </row>
    <row r="1283" spans="1:23" s="278" customFormat="1" ht="50.1" customHeight="1" x14ac:dyDescent="0.2">
      <c r="A1283" s="285"/>
      <c r="B1283" s="12"/>
      <c r="C1283" s="354"/>
      <c r="D1283" s="367"/>
      <c r="E1283" s="368"/>
      <c r="F1283" s="932"/>
      <c r="G1283" s="933"/>
      <c r="H1283" s="933"/>
      <c r="I1283" s="933"/>
      <c r="J1283" s="933"/>
      <c r="K1283" s="933"/>
      <c r="L1283" s="933"/>
      <c r="M1283" s="933"/>
      <c r="N1283" s="934"/>
      <c r="O1283" s="38"/>
      <c r="P1283" s="301"/>
      <c r="Q1283" s="274"/>
      <c r="R1283" s="285"/>
      <c r="S1283" s="274"/>
      <c r="T1283" s="274"/>
      <c r="U1283" s="285"/>
      <c r="V1283" s="285"/>
      <c r="W1283" s="286" t="b">
        <f>W1272</f>
        <v>0</v>
      </c>
    </row>
    <row r="1284" spans="1:23" ht="5.0999999999999996" customHeight="1" x14ac:dyDescent="0.2">
      <c r="C1284" s="354"/>
      <c r="D1284" s="358"/>
      <c r="E1284" s="355"/>
      <c r="F1284" s="355"/>
      <c r="G1284" s="355"/>
      <c r="H1284" s="355"/>
      <c r="I1284" s="355"/>
      <c r="J1284" s="355"/>
      <c r="K1284" s="355"/>
      <c r="L1284" s="355"/>
      <c r="M1284" s="355"/>
      <c r="N1284" s="356"/>
      <c r="W1284" s="283"/>
    </row>
    <row r="1285" spans="1:23" ht="12.75" customHeight="1" x14ac:dyDescent="0.2">
      <c r="C1285" s="354"/>
      <c r="D1285" s="358"/>
      <c r="E1285" s="360"/>
      <c r="F1285" s="1054" t="str">
        <f>Translations!$B$210</f>
        <v>Trimitere la fișierele externe, dacă este cazul</v>
      </c>
      <c r="G1285" s="1054"/>
      <c r="H1285" s="1054"/>
      <c r="I1285" s="1054"/>
      <c r="J1285" s="1054"/>
      <c r="K1285" s="904"/>
      <c r="L1285" s="904"/>
      <c r="M1285" s="904"/>
      <c r="N1285" s="904"/>
      <c r="W1285" s="286" t="b">
        <f>W1283</f>
        <v>0</v>
      </c>
    </row>
    <row r="1286" spans="1:23" ht="5.0999999999999996" customHeight="1" x14ac:dyDescent="0.2">
      <c r="C1286" s="354"/>
      <c r="D1286" s="355"/>
      <c r="E1286" s="576"/>
      <c r="F1286" s="576"/>
      <c r="G1286" s="576"/>
      <c r="H1286" s="576"/>
      <c r="I1286" s="576"/>
      <c r="J1286" s="576"/>
      <c r="K1286" s="576"/>
      <c r="L1286" s="576"/>
      <c r="M1286" s="576"/>
      <c r="N1286" s="577"/>
      <c r="P1286" s="280"/>
      <c r="R1286" s="285"/>
      <c r="V1286" s="285"/>
      <c r="W1286" s="283"/>
    </row>
    <row r="1287" spans="1:23" ht="12.75" customHeight="1" x14ac:dyDescent="0.2">
      <c r="C1287" s="354"/>
      <c r="D1287" s="358" t="s">
        <v>122</v>
      </c>
      <c r="E1287" s="995" t="str">
        <f>Translations!$B$366</f>
        <v>Sunt relevante fluxurile de energie termică măsurabilă importate de la subinstalațiile care produc pastă de celuloză?</v>
      </c>
      <c r="F1287" s="995"/>
      <c r="G1287" s="995"/>
      <c r="H1287" s="995"/>
      <c r="I1287" s="995"/>
      <c r="J1287" s="995"/>
      <c r="K1287" s="995"/>
      <c r="L1287" s="995"/>
      <c r="M1287" s="996"/>
      <c r="N1287" s="996"/>
      <c r="P1287" s="280"/>
      <c r="R1287" s="285"/>
      <c r="V1287" s="285"/>
      <c r="W1287" s="286" t="b">
        <f>W1285</f>
        <v>0</v>
      </c>
    </row>
    <row r="1288" spans="1:23" ht="5.0999999999999996" customHeight="1" x14ac:dyDescent="0.2">
      <c r="C1288" s="354"/>
      <c r="D1288" s="355"/>
      <c r="E1288" s="576"/>
      <c r="F1288" s="576"/>
      <c r="G1288" s="576"/>
      <c r="H1288" s="576"/>
      <c r="I1288" s="576"/>
      <c r="J1288" s="576"/>
      <c r="K1288" s="576"/>
      <c r="L1288" s="576"/>
      <c r="M1288" s="576"/>
      <c r="N1288" s="577"/>
      <c r="P1288" s="280"/>
      <c r="R1288" s="285"/>
      <c r="V1288" s="285"/>
      <c r="W1288" s="283"/>
    </row>
    <row r="1289" spans="1:23" ht="12.75" customHeight="1" x14ac:dyDescent="0.2">
      <c r="C1289" s="354"/>
      <c r="D1289" s="355"/>
      <c r="E1289" s="355"/>
      <c r="F1289" s="1073" t="str">
        <f>Translations!$B$257</f>
        <v>Descrierea metodologiei aplicate</v>
      </c>
      <c r="G1289" s="1073"/>
      <c r="H1289" s="1073"/>
      <c r="I1289" s="1073"/>
      <c r="J1289" s="1073"/>
      <c r="K1289" s="1073"/>
      <c r="L1289" s="1073"/>
      <c r="M1289" s="1073"/>
      <c r="N1289" s="1074"/>
      <c r="P1289" s="280"/>
      <c r="R1289" s="285"/>
      <c r="V1289" s="285"/>
      <c r="W1289" s="283"/>
    </row>
    <row r="1290" spans="1:23" ht="5.0999999999999996" customHeight="1" x14ac:dyDescent="0.2">
      <c r="C1290" s="354"/>
      <c r="D1290" s="355"/>
      <c r="E1290" s="576"/>
      <c r="F1290" s="576"/>
      <c r="G1290" s="576"/>
      <c r="H1290" s="576"/>
      <c r="I1290" s="576"/>
      <c r="J1290" s="576"/>
      <c r="K1290" s="576"/>
      <c r="L1290" s="576"/>
      <c r="M1290" s="576"/>
      <c r="N1290" s="577"/>
      <c r="P1290" s="280"/>
      <c r="R1290" s="285"/>
      <c r="V1290" s="285"/>
      <c r="W1290" s="283"/>
    </row>
    <row r="1291" spans="1:23" ht="12.75" customHeight="1" x14ac:dyDescent="0.2">
      <c r="C1291" s="354"/>
      <c r="D1291" s="358"/>
      <c r="E1291" s="360"/>
      <c r="F1291" s="990" t="str">
        <f>IF(I1128&lt;&gt;"",HYPERLINK("#" &amp; Q1291,EUConst_MsgDescription),"")</f>
        <v/>
      </c>
      <c r="G1291" s="969"/>
      <c r="H1291" s="969"/>
      <c r="I1291" s="969"/>
      <c r="J1291" s="969"/>
      <c r="K1291" s="969"/>
      <c r="L1291" s="969"/>
      <c r="M1291" s="969"/>
      <c r="N1291" s="970"/>
      <c r="P1291" s="24" t="s">
        <v>441</v>
      </c>
      <c r="Q1291" s="414" t="str">
        <f>"#"&amp;ADDRESS(ROW($C$10),COLUMN($C$10))</f>
        <v>#$C$10</v>
      </c>
      <c r="W1291" s="283"/>
    </row>
    <row r="1292" spans="1:23" ht="5.0999999999999996" customHeight="1" x14ac:dyDescent="0.2">
      <c r="C1292" s="354"/>
      <c r="D1292" s="358"/>
      <c r="E1292" s="361"/>
      <c r="F1292" s="991"/>
      <c r="G1292" s="991"/>
      <c r="H1292" s="991"/>
      <c r="I1292" s="991"/>
      <c r="J1292" s="991"/>
      <c r="K1292" s="991"/>
      <c r="L1292" s="991"/>
      <c r="M1292" s="991"/>
      <c r="N1292" s="992"/>
      <c r="P1292" s="280"/>
      <c r="W1292" s="283"/>
    </row>
    <row r="1293" spans="1:23" ht="50.1" customHeight="1" thickBot="1" x14ac:dyDescent="0.25">
      <c r="C1293" s="354"/>
      <c r="D1293" s="355"/>
      <c r="E1293" s="355"/>
      <c r="F1293" s="932"/>
      <c r="G1293" s="933"/>
      <c r="H1293" s="933"/>
      <c r="I1293" s="933"/>
      <c r="J1293" s="933"/>
      <c r="K1293" s="933"/>
      <c r="L1293" s="933"/>
      <c r="M1293" s="933"/>
      <c r="N1293" s="934"/>
      <c r="P1293" s="280"/>
      <c r="R1293" s="285"/>
      <c r="V1293" s="285"/>
      <c r="W1293" s="302" t="b">
        <f>OR(W1287,AND(M1287&lt;&gt;"",M1287=FALSE))</f>
        <v>0</v>
      </c>
    </row>
    <row r="1294" spans="1:23" ht="5.0999999999999996" customHeight="1" x14ac:dyDescent="0.2">
      <c r="C1294" s="354"/>
      <c r="D1294" s="358"/>
      <c r="E1294" s="355"/>
      <c r="F1294" s="355"/>
      <c r="G1294" s="355"/>
      <c r="H1294" s="355"/>
      <c r="I1294" s="355"/>
      <c r="J1294" s="355"/>
      <c r="K1294" s="355"/>
      <c r="L1294" s="355"/>
      <c r="M1294" s="355"/>
      <c r="N1294" s="356"/>
    </row>
    <row r="1295" spans="1:23" ht="5.0999999999999996" customHeight="1" x14ac:dyDescent="0.2">
      <c r="B1295" s="273"/>
      <c r="C1295" s="351"/>
      <c r="D1295" s="364"/>
      <c r="E1295" s="352"/>
      <c r="F1295" s="352"/>
      <c r="G1295" s="352"/>
      <c r="H1295" s="352"/>
      <c r="I1295" s="352"/>
      <c r="J1295" s="352"/>
      <c r="K1295" s="352"/>
      <c r="L1295" s="352"/>
      <c r="M1295" s="352"/>
      <c r="N1295" s="353"/>
    </row>
    <row r="1296" spans="1:23" ht="12.75" customHeight="1" x14ac:dyDescent="0.2">
      <c r="B1296" s="273"/>
      <c r="C1296" s="354"/>
      <c r="D1296" s="357" t="s">
        <v>951</v>
      </c>
      <c r="E1296" s="1071" t="str">
        <f>Translations!$B$367</f>
        <v>Bilanțul de gaze reziduale pentru această subinstalație</v>
      </c>
      <c r="F1296" s="1071"/>
      <c r="G1296" s="1071"/>
      <c r="H1296" s="1071"/>
      <c r="I1296" s="1071"/>
      <c r="J1296" s="1071"/>
      <c r="K1296" s="1071"/>
      <c r="L1296" s="1071"/>
      <c r="M1296" s="1071"/>
      <c r="N1296" s="1072"/>
    </row>
    <row r="1297" spans="2:23" ht="12.75" customHeight="1" x14ac:dyDescent="0.2">
      <c r="B1297" s="273"/>
      <c r="C1297" s="354"/>
      <c r="D1297" s="358" t="s">
        <v>118</v>
      </c>
      <c r="E1297" s="995" t="str">
        <f>Translations!$B$370</f>
        <v>Sunt relevante gazele reziduale pentru această subinstalație?</v>
      </c>
      <c r="F1297" s="995"/>
      <c r="G1297" s="995"/>
      <c r="H1297" s="995"/>
      <c r="I1297" s="995"/>
      <c r="J1297" s="995"/>
      <c r="K1297" s="995"/>
      <c r="L1297" s="995"/>
      <c r="M1297" s="996"/>
      <c r="N1297" s="996"/>
    </row>
    <row r="1298" spans="2:23" ht="12.75" customHeight="1" x14ac:dyDescent="0.2">
      <c r="B1298" s="273"/>
      <c r="C1298" s="354"/>
      <c r="D1298" s="358"/>
      <c r="E1298" s="355"/>
      <c r="F1298" s="355"/>
      <c r="G1298" s="355"/>
      <c r="H1298" s="355"/>
      <c r="I1298" s="355"/>
      <c r="J1298" s="976" t="str">
        <f>IF(I1128="","",IF(AND(M1297&lt;&gt;"",M1297=FALSE),HYPERLINK(Q1298,EUconst_MsgGoOn),""))</f>
        <v/>
      </c>
      <c r="K1298" s="977"/>
      <c r="L1298" s="977"/>
      <c r="M1298" s="977"/>
      <c r="N1298" s="978"/>
      <c r="P1298" s="24" t="s">
        <v>441</v>
      </c>
      <c r="Q1298" s="414" t="str">
        <f>"#JUMP_F"&amp;P1128+1</f>
        <v>#JUMP_F2</v>
      </c>
    </row>
    <row r="1299" spans="2:23" ht="5.0999999999999996" customHeight="1" x14ac:dyDescent="0.2">
      <c r="B1299" s="273"/>
      <c r="C1299" s="354"/>
      <c r="D1299" s="358"/>
      <c r="E1299" s="355"/>
      <c r="F1299" s="355"/>
      <c r="G1299" s="355"/>
      <c r="H1299" s="355"/>
      <c r="I1299" s="355"/>
      <c r="J1299" s="355"/>
      <c r="K1299" s="355"/>
      <c r="L1299" s="355"/>
      <c r="M1299" s="355"/>
      <c r="N1299" s="356"/>
    </row>
    <row r="1300" spans="2:23" ht="12.75" customHeight="1" x14ac:dyDescent="0.2">
      <c r="B1300" s="273"/>
      <c r="C1300" s="354"/>
      <c r="D1300" s="358" t="s">
        <v>119</v>
      </c>
      <c r="E1300" s="995" t="str">
        <f>Translations!$B$249</f>
        <v>Informații privind metodologia aplicată</v>
      </c>
      <c r="F1300" s="995"/>
      <c r="G1300" s="995"/>
      <c r="H1300" s="995"/>
      <c r="I1300" s="995"/>
      <c r="J1300" s="995"/>
      <c r="K1300" s="995"/>
      <c r="L1300" s="995"/>
      <c r="M1300" s="995"/>
      <c r="N1300" s="1063"/>
    </row>
    <row r="1301" spans="2:23" ht="25.5" customHeight="1" thickBot="1" x14ac:dyDescent="0.25">
      <c r="B1301" s="273"/>
      <c r="C1301" s="354"/>
      <c r="D1301" s="355"/>
      <c r="E1301" s="355"/>
      <c r="F1301" s="372"/>
      <c r="G1301" s="355"/>
      <c r="H1301" s="355"/>
      <c r="I1301" s="1070" t="str">
        <f>Translations!$B$254</f>
        <v>Sursa de date</v>
      </c>
      <c r="J1301" s="1070"/>
      <c r="K1301" s="1070" t="str">
        <f>Translations!$B$255</f>
        <v>Altă sursă de date (dacă este cazul)</v>
      </c>
      <c r="L1301" s="1070"/>
      <c r="M1301" s="1070" t="str">
        <f>Translations!$B$255</f>
        <v>Altă sursă de date (dacă este cazul)</v>
      </c>
      <c r="N1301" s="1070"/>
      <c r="W1301" s="274" t="s">
        <v>417</v>
      </c>
    </row>
    <row r="1302" spans="2:23" ht="12.75" customHeight="1" x14ac:dyDescent="0.2">
      <c r="B1302" s="273"/>
      <c r="C1302" s="354"/>
      <c r="D1302" s="358"/>
      <c r="E1302" s="360" t="s">
        <v>864</v>
      </c>
      <c r="F1302" s="1077" t="str">
        <f>Translations!$B$374</f>
        <v>Gaze reziduale produse</v>
      </c>
      <c r="G1302" s="1077"/>
      <c r="H1302" s="1078"/>
      <c r="I1302" s="937"/>
      <c r="J1302" s="938"/>
      <c r="K1302" s="939"/>
      <c r="L1302" s="940"/>
      <c r="M1302" s="939"/>
      <c r="N1302" s="941"/>
      <c r="W1302" s="281" t="b">
        <f>AND(M1297&lt;&gt;"",M1297=FALSE)</f>
        <v>0</v>
      </c>
    </row>
    <row r="1303" spans="2:23" ht="12.75" customHeight="1" x14ac:dyDescent="0.2">
      <c r="B1303" s="273"/>
      <c r="C1303" s="354"/>
      <c r="D1303" s="358"/>
      <c r="E1303" s="360" t="s">
        <v>865</v>
      </c>
      <c r="F1303" s="1079" t="str">
        <f>Translations!$B$256</f>
        <v>Valoare energetică</v>
      </c>
      <c r="G1303" s="1079"/>
      <c r="H1303" s="1080"/>
      <c r="I1303" s="1081"/>
      <c r="J1303" s="1082"/>
      <c r="K1303" s="993"/>
      <c r="L1303" s="1083"/>
      <c r="M1303" s="993"/>
      <c r="N1303" s="994"/>
      <c r="W1303" s="282" t="b">
        <f>W1302</f>
        <v>0</v>
      </c>
    </row>
    <row r="1304" spans="2:23" ht="12.75" customHeight="1" x14ac:dyDescent="0.2">
      <c r="B1304" s="273"/>
      <c r="C1304" s="354"/>
      <c r="D1304" s="358"/>
      <c r="E1304" s="360" t="s">
        <v>866</v>
      </c>
      <c r="F1304" s="1084" t="str">
        <f>Translations!$B$375</f>
        <v>Factorul de emisie</v>
      </c>
      <c r="G1304" s="1084"/>
      <c r="H1304" s="1085"/>
      <c r="I1304" s="949"/>
      <c r="J1304" s="986"/>
      <c r="K1304" s="951"/>
      <c r="L1304" s="987"/>
      <c r="M1304" s="951"/>
      <c r="N1304" s="952"/>
      <c r="W1304" s="282" t="b">
        <f>W1303</f>
        <v>0</v>
      </c>
    </row>
    <row r="1305" spans="2:23" ht="12.75" customHeight="1" x14ac:dyDescent="0.2">
      <c r="B1305" s="273"/>
      <c r="C1305" s="354"/>
      <c r="D1305" s="358"/>
      <c r="E1305" s="360" t="s">
        <v>867</v>
      </c>
      <c r="F1305" s="1077" t="str">
        <f>Translations!$B$376</f>
        <v>Gaze reziduale consumate</v>
      </c>
      <c r="G1305" s="1077"/>
      <c r="H1305" s="1078"/>
      <c r="I1305" s="937"/>
      <c r="J1305" s="938"/>
      <c r="K1305" s="939"/>
      <c r="L1305" s="940"/>
      <c r="M1305" s="939"/>
      <c r="N1305" s="941"/>
      <c r="W1305" s="282" t="b">
        <f t="shared" ref="W1305:W1316" si="5">W1304</f>
        <v>0</v>
      </c>
    </row>
    <row r="1306" spans="2:23" ht="12.75" customHeight="1" x14ac:dyDescent="0.2">
      <c r="B1306" s="273"/>
      <c r="C1306" s="354"/>
      <c r="D1306" s="358"/>
      <c r="E1306" s="360" t="s">
        <v>868</v>
      </c>
      <c r="F1306" s="1079" t="str">
        <f>Translations!$B$256</f>
        <v>Valoare energetică</v>
      </c>
      <c r="G1306" s="1079"/>
      <c r="H1306" s="1080"/>
      <c r="I1306" s="1081"/>
      <c r="J1306" s="1082"/>
      <c r="K1306" s="993"/>
      <c r="L1306" s="1083"/>
      <c r="M1306" s="993"/>
      <c r="N1306" s="994"/>
      <c r="W1306" s="282" t="b">
        <f t="shared" si="5"/>
        <v>0</v>
      </c>
    </row>
    <row r="1307" spans="2:23" ht="12.75" customHeight="1" x14ac:dyDescent="0.2">
      <c r="B1307" s="273"/>
      <c r="C1307" s="354"/>
      <c r="D1307" s="358"/>
      <c r="E1307" s="360" t="s">
        <v>869</v>
      </c>
      <c r="F1307" s="1084" t="str">
        <f>Translations!$B$375</f>
        <v>Factorul de emisie</v>
      </c>
      <c r="G1307" s="1084"/>
      <c r="H1307" s="1085"/>
      <c r="I1307" s="949"/>
      <c r="J1307" s="986"/>
      <c r="K1307" s="951"/>
      <c r="L1307" s="987"/>
      <c r="M1307" s="951"/>
      <c r="N1307" s="952"/>
      <c r="W1307" s="282" t="b">
        <f t="shared" si="5"/>
        <v>0</v>
      </c>
    </row>
    <row r="1308" spans="2:23" ht="12.75" customHeight="1" x14ac:dyDescent="0.2">
      <c r="B1308" s="273"/>
      <c r="C1308" s="354"/>
      <c r="D1308" s="358"/>
      <c r="E1308" s="360" t="s">
        <v>870</v>
      </c>
      <c r="F1308" s="1077" t="str">
        <f>Translations!$B$377</f>
        <v>Gaze reziduale arse (altele decât arderea cu flacără liberă din motive de siguranță)</v>
      </c>
      <c r="G1308" s="1077"/>
      <c r="H1308" s="1078"/>
      <c r="I1308" s="937"/>
      <c r="J1308" s="938"/>
      <c r="K1308" s="939"/>
      <c r="L1308" s="940"/>
      <c r="M1308" s="939"/>
      <c r="N1308" s="941"/>
      <c r="W1308" s="282" t="b">
        <f t="shared" si="5"/>
        <v>0</v>
      </c>
    </row>
    <row r="1309" spans="2:23" ht="12.75" customHeight="1" x14ac:dyDescent="0.2">
      <c r="B1309" s="273"/>
      <c r="C1309" s="354"/>
      <c r="D1309" s="358"/>
      <c r="E1309" s="360" t="s">
        <v>871</v>
      </c>
      <c r="F1309" s="1079" t="str">
        <f>Translations!$B$256</f>
        <v>Valoare energetică</v>
      </c>
      <c r="G1309" s="1079"/>
      <c r="H1309" s="1080"/>
      <c r="I1309" s="1081"/>
      <c r="J1309" s="1082"/>
      <c r="K1309" s="993"/>
      <c r="L1309" s="1083"/>
      <c r="M1309" s="993"/>
      <c r="N1309" s="994"/>
      <c r="W1309" s="282" t="b">
        <f t="shared" si="5"/>
        <v>0</v>
      </c>
    </row>
    <row r="1310" spans="2:23" ht="12.75" customHeight="1" x14ac:dyDescent="0.2">
      <c r="B1310" s="273"/>
      <c r="C1310" s="354"/>
      <c r="D1310" s="358"/>
      <c r="E1310" s="360" t="s">
        <v>872</v>
      </c>
      <c r="F1310" s="1084" t="str">
        <f>Translations!$B$375</f>
        <v>Factorul de emisie</v>
      </c>
      <c r="G1310" s="1084"/>
      <c r="H1310" s="1085"/>
      <c r="I1310" s="949"/>
      <c r="J1310" s="986"/>
      <c r="K1310" s="951"/>
      <c r="L1310" s="987"/>
      <c r="M1310" s="951"/>
      <c r="N1310" s="952"/>
      <c r="W1310" s="282" t="b">
        <f t="shared" si="5"/>
        <v>0</v>
      </c>
    </row>
    <row r="1311" spans="2:23" ht="12.75" customHeight="1" x14ac:dyDescent="0.2">
      <c r="B1311" s="273"/>
      <c r="C1311" s="354"/>
      <c r="D1311" s="358"/>
      <c r="E1311" s="360" t="s">
        <v>873</v>
      </c>
      <c r="F1311" s="1077" t="str">
        <f>Translations!$B$378</f>
        <v>Gaze reziduale importate</v>
      </c>
      <c r="G1311" s="1077"/>
      <c r="H1311" s="1078"/>
      <c r="I1311" s="937"/>
      <c r="J1311" s="938"/>
      <c r="K1311" s="939"/>
      <c r="L1311" s="940"/>
      <c r="M1311" s="939"/>
      <c r="N1311" s="941"/>
      <c r="W1311" s="282" t="b">
        <f t="shared" si="5"/>
        <v>0</v>
      </c>
    </row>
    <row r="1312" spans="2:23" ht="12.75" customHeight="1" x14ac:dyDescent="0.2">
      <c r="B1312" s="273"/>
      <c r="C1312" s="354"/>
      <c r="D1312" s="358"/>
      <c r="E1312" s="360" t="s">
        <v>874</v>
      </c>
      <c r="F1312" s="1079" t="str">
        <f>Translations!$B$256</f>
        <v>Valoare energetică</v>
      </c>
      <c r="G1312" s="1079"/>
      <c r="H1312" s="1080"/>
      <c r="I1312" s="1081"/>
      <c r="J1312" s="1082"/>
      <c r="K1312" s="993"/>
      <c r="L1312" s="1083"/>
      <c r="M1312" s="993"/>
      <c r="N1312" s="994"/>
      <c r="W1312" s="282" t="b">
        <f t="shared" si="5"/>
        <v>0</v>
      </c>
    </row>
    <row r="1313" spans="2:23" ht="12.75" customHeight="1" x14ac:dyDescent="0.2">
      <c r="B1313" s="273"/>
      <c r="C1313" s="354"/>
      <c r="D1313" s="358"/>
      <c r="E1313" s="360" t="s">
        <v>875</v>
      </c>
      <c r="F1313" s="1084" t="str">
        <f>Translations!$B$375</f>
        <v>Factorul de emisie</v>
      </c>
      <c r="G1313" s="1084"/>
      <c r="H1313" s="1085"/>
      <c r="I1313" s="949"/>
      <c r="J1313" s="986"/>
      <c r="K1313" s="951"/>
      <c r="L1313" s="987"/>
      <c r="M1313" s="951"/>
      <c r="N1313" s="952"/>
      <c r="W1313" s="282" t="b">
        <f t="shared" si="5"/>
        <v>0</v>
      </c>
    </row>
    <row r="1314" spans="2:23" ht="12.75" customHeight="1" x14ac:dyDescent="0.2">
      <c r="B1314" s="273"/>
      <c r="C1314" s="354"/>
      <c r="D1314" s="358"/>
      <c r="E1314" s="360" t="s">
        <v>876</v>
      </c>
      <c r="F1314" s="1077" t="str">
        <f>Translations!$B$379</f>
        <v>Gaze reziduale exportate</v>
      </c>
      <c r="G1314" s="1077"/>
      <c r="H1314" s="1078"/>
      <c r="I1314" s="937"/>
      <c r="J1314" s="938"/>
      <c r="K1314" s="939"/>
      <c r="L1314" s="940"/>
      <c r="M1314" s="939"/>
      <c r="N1314" s="941"/>
      <c r="W1314" s="282" t="b">
        <f t="shared" si="5"/>
        <v>0</v>
      </c>
    </row>
    <row r="1315" spans="2:23" ht="12.75" customHeight="1" x14ac:dyDescent="0.2">
      <c r="B1315" s="273"/>
      <c r="C1315" s="354"/>
      <c r="D1315" s="358"/>
      <c r="E1315" s="360" t="s">
        <v>877</v>
      </c>
      <c r="F1315" s="1079" t="str">
        <f>Translations!$B$256</f>
        <v>Valoare energetică</v>
      </c>
      <c r="G1315" s="1079"/>
      <c r="H1315" s="1080"/>
      <c r="I1315" s="1081"/>
      <c r="J1315" s="1082"/>
      <c r="K1315" s="993"/>
      <c r="L1315" s="1083"/>
      <c r="M1315" s="993"/>
      <c r="N1315" s="994"/>
      <c r="W1315" s="282" t="b">
        <f t="shared" si="5"/>
        <v>0</v>
      </c>
    </row>
    <row r="1316" spans="2:23" ht="12.75" customHeight="1" x14ac:dyDescent="0.2">
      <c r="B1316" s="273"/>
      <c r="C1316" s="354"/>
      <c r="D1316" s="358"/>
      <c r="E1316" s="360" t="s">
        <v>878</v>
      </c>
      <c r="F1316" s="1084" t="str">
        <f>Translations!$B$375</f>
        <v>Factorul de emisie</v>
      </c>
      <c r="G1316" s="1084"/>
      <c r="H1316" s="1085"/>
      <c r="I1316" s="949"/>
      <c r="J1316" s="986"/>
      <c r="K1316" s="951"/>
      <c r="L1316" s="987"/>
      <c r="M1316" s="951"/>
      <c r="N1316" s="952"/>
      <c r="W1316" s="282" t="b">
        <f t="shared" si="5"/>
        <v>0</v>
      </c>
    </row>
    <row r="1317" spans="2:23" ht="5.0999999999999996" customHeight="1" x14ac:dyDescent="0.2">
      <c r="B1317" s="273"/>
      <c r="C1317" s="354"/>
      <c r="D1317" s="358"/>
      <c r="E1317" s="355"/>
      <c r="F1317" s="355"/>
      <c r="G1317" s="355"/>
      <c r="H1317" s="355"/>
      <c r="I1317" s="355"/>
      <c r="J1317" s="355"/>
      <c r="K1317" s="355"/>
      <c r="L1317" s="355"/>
      <c r="M1317" s="355"/>
      <c r="N1317" s="356"/>
      <c r="W1317" s="299"/>
    </row>
    <row r="1318" spans="2:23" ht="12.75" customHeight="1" x14ac:dyDescent="0.2">
      <c r="B1318" s="273"/>
      <c r="C1318" s="354"/>
      <c r="D1318" s="358"/>
      <c r="E1318" s="360" t="s">
        <v>879</v>
      </c>
      <c r="F1318" s="1073" t="str">
        <f>Translations!$B$257</f>
        <v>Descrierea metodologiei aplicate</v>
      </c>
      <c r="G1318" s="1073"/>
      <c r="H1318" s="1073"/>
      <c r="I1318" s="1073"/>
      <c r="J1318" s="1073"/>
      <c r="K1318" s="1073"/>
      <c r="L1318" s="1073"/>
      <c r="M1318" s="1073"/>
      <c r="N1318" s="1074"/>
      <c r="W1318" s="283"/>
    </row>
    <row r="1319" spans="2:23" ht="5.0999999999999996" customHeight="1" x14ac:dyDescent="0.2">
      <c r="C1319" s="354"/>
      <c r="D1319" s="355"/>
      <c r="E1319" s="359"/>
      <c r="F1319" s="369"/>
      <c r="G1319" s="370"/>
      <c r="H1319" s="370"/>
      <c r="I1319" s="370"/>
      <c r="J1319" s="370"/>
      <c r="K1319" s="370"/>
      <c r="L1319" s="370"/>
      <c r="M1319" s="370"/>
      <c r="N1319" s="371"/>
      <c r="W1319" s="283"/>
    </row>
    <row r="1320" spans="2:23" ht="12.75" customHeight="1" x14ac:dyDescent="0.2">
      <c r="C1320" s="354"/>
      <c r="D1320" s="358"/>
      <c r="E1320" s="360"/>
      <c r="F1320" s="990" t="str">
        <f>IF(I1128&lt;&gt;"",HYPERLINK("#" &amp; Q1320,EUConst_MsgDescription),"")</f>
        <v/>
      </c>
      <c r="G1320" s="969"/>
      <c r="H1320" s="969"/>
      <c r="I1320" s="969"/>
      <c r="J1320" s="969"/>
      <c r="K1320" s="969"/>
      <c r="L1320" s="969"/>
      <c r="M1320" s="969"/>
      <c r="N1320" s="970"/>
      <c r="P1320" s="24" t="s">
        <v>441</v>
      </c>
      <c r="Q1320" s="414" t="str">
        <f>"#"&amp;ADDRESS(ROW($C$10),COLUMN($C$10))</f>
        <v>#$C$10</v>
      </c>
      <c r="W1320" s="283"/>
    </row>
    <row r="1321" spans="2:23" ht="5.0999999999999996" customHeight="1" x14ac:dyDescent="0.2">
      <c r="C1321" s="354"/>
      <c r="D1321" s="358"/>
      <c r="E1321" s="361"/>
      <c r="F1321" s="991"/>
      <c r="G1321" s="991"/>
      <c r="H1321" s="991"/>
      <c r="I1321" s="991"/>
      <c r="J1321" s="991"/>
      <c r="K1321" s="991"/>
      <c r="L1321" s="991"/>
      <c r="M1321" s="991"/>
      <c r="N1321" s="992"/>
      <c r="P1321" s="280"/>
      <c r="W1321" s="283"/>
    </row>
    <row r="1322" spans="2:23" ht="50.1" customHeight="1" x14ac:dyDescent="0.2">
      <c r="C1322" s="354"/>
      <c r="D1322" s="361"/>
      <c r="E1322" s="361"/>
      <c r="F1322" s="932"/>
      <c r="G1322" s="933"/>
      <c r="H1322" s="933"/>
      <c r="I1322" s="933"/>
      <c r="J1322" s="933"/>
      <c r="K1322" s="933"/>
      <c r="L1322" s="933"/>
      <c r="M1322" s="933"/>
      <c r="N1322" s="934"/>
      <c r="W1322" s="282" t="b">
        <f>W1304</f>
        <v>0</v>
      </c>
    </row>
    <row r="1323" spans="2:23" ht="5.0999999999999996" customHeight="1" x14ac:dyDescent="0.2">
      <c r="C1323" s="354"/>
      <c r="D1323" s="358"/>
      <c r="E1323" s="355"/>
      <c r="F1323" s="355"/>
      <c r="G1323" s="355"/>
      <c r="H1323" s="355"/>
      <c r="I1323" s="355"/>
      <c r="J1323" s="355"/>
      <c r="K1323" s="355"/>
      <c r="L1323" s="355"/>
      <c r="M1323" s="355"/>
      <c r="N1323" s="356"/>
      <c r="W1323" s="282"/>
    </row>
    <row r="1324" spans="2:23" ht="12.75" customHeight="1" x14ac:dyDescent="0.2">
      <c r="C1324" s="354"/>
      <c r="D1324" s="358"/>
      <c r="E1324" s="360"/>
      <c r="F1324" s="1054" t="str">
        <f>Translations!$B$210</f>
        <v>Trimitere la fișierele externe, dacă este cazul</v>
      </c>
      <c r="G1324" s="1054"/>
      <c r="H1324" s="1054"/>
      <c r="I1324" s="1054"/>
      <c r="J1324" s="1054"/>
      <c r="K1324" s="904"/>
      <c r="L1324" s="904"/>
      <c r="M1324" s="904"/>
      <c r="N1324" s="904"/>
      <c r="W1324" s="282" t="b">
        <f>W1322</f>
        <v>0</v>
      </c>
    </row>
    <row r="1325" spans="2:23" ht="5.0999999999999996" customHeight="1" x14ac:dyDescent="0.2">
      <c r="C1325" s="354"/>
      <c r="D1325" s="358"/>
      <c r="E1325" s="355"/>
      <c r="F1325" s="355"/>
      <c r="G1325" s="355"/>
      <c r="H1325" s="355"/>
      <c r="I1325" s="355"/>
      <c r="J1325" s="355"/>
      <c r="K1325" s="355"/>
      <c r="L1325" s="355"/>
      <c r="M1325" s="355"/>
      <c r="N1325" s="356"/>
      <c r="W1325" s="303"/>
    </row>
    <row r="1326" spans="2:23" ht="12.75" customHeight="1" x14ac:dyDescent="0.2">
      <c r="C1326" s="354"/>
      <c r="D1326" s="358" t="s">
        <v>120</v>
      </c>
      <c r="E1326" s="1075" t="str">
        <f>Translations!$B$258</f>
        <v>A fost respectată ordinea ierarhică?</v>
      </c>
      <c r="F1326" s="1075"/>
      <c r="G1326" s="1075"/>
      <c r="H1326" s="1076"/>
      <c r="I1326" s="291"/>
      <c r="J1326" s="366" t="str">
        <f>Translations!$B$259</f>
        <v xml:space="preserve"> Dacă nu, de ce?</v>
      </c>
      <c r="K1326" s="942"/>
      <c r="L1326" s="943"/>
      <c r="M1326" s="943"/>
      <c r="N1326" s="959"/>
      <c r="V1326" s="304" t="b">
        <f>W1324</f>
        <v>0</v>
      </c>
      <c r="W1326" s="289" t="b">
        <f>OR(W1322,AND(I1326&lt;&gt;"",I1326=TRUE))</f>
        <v>0</v>
      </c>
    </row>
    <row r="1327" spans="2:23" ht="5.0999999999999996" customHeight="1" x14ac:dyDescent="0.2">
      <c r="C1327" s="354"/>
      <c r="D1327" s="355"/>
      <c r="E1327" s="576"/>
      <c r="F1327" s="576"/>
      <c r="G1327" s="576"/>
      <c r="H1327" s="576"/>
      <c r="I1327" s="576"/>
      <c r="J1327" s="576"/>
      <c r="K1327" s="576"/>
      <c r="L1327" s="576"/>
      <c r="M1327" s="576"/>
      <c r="N1327" s="577"/>
      <c r="W1327" s="299"/>
    </row>
    <row r="1328" spans="2:23" ht="12.75" customHeight="1" x14ac:dyDescent="0.2">
      <c r="C1328" s="354"/>
      <c r="D1328" s="367"/>
      <c r="E1328" s="367"/>
      <c r="F1328" s="1073" t="str">
        <f>Translations!$B$264</f>
        <v>Detalii suplimentare privind orice abatere de la ierarhie</v>
      </c>
      <c r="G1328" s="1073"/>
      <c r="H1328" s="1073"/>
      <c r="I1328" s="1073"/>
      <c r="J1328" s="1073"/>
      <c r="K1328" s="1073"/>
      <c r="L1328" s="1073"/>
      <c r="M1328" s="1073"/>
      <c r="N1328" s="1074"/>
      <c r="W1328" s="303"/>
    </row>
    <row r="1329" spans="1:26" ht="25.5" customHeight="1" thickBot="1" x14ac:dyDescent="0.25">
      <c r="C1329" s="354"/>
      <c r="D1329" s="367"/>
      <c r="E1329" s="367"/>
      <c r="F1329" s="932"/>
      <c r="G1329" s="933"/>
      <c r="H1329" s="933"/>
      <c r="I1329" s="933"/>
      <c r="J1329" s="933"/>
      <c r="K1329" s="933"/>
      <c r="L1329" s="933"/>
      <c r="M1329" s="933"/>
      <c r="N1329" s="934"/>
      <c r="W1329" s="305" t="b">
        <f>W1326</f>
        <v>0</v>
      </c>
    </row>
    <row r="1330" spans="1:26" s="21" customFormat="1" ht="12.75" x14ac:dyDescent="0.2">
      <c r="A1330" s="19"/>
      <c r="B1330" s="38"/>
      <c r="C1330" s="373"/>
      <c r="D1330" s="374"/>
      <c r="E1330" s="374"/>
      <c r="F1330" s="374"/>
      <c r="G1330" s="374"/>
      <c r="H1330" s="374"/>
      <c r="I1330" s="374"/>
      <c r="J1330" s="374"/>
      <c r="K1330" s="374"/>
      <c r="L1330" s="374"/>
      <c r="M1330" s="374"/>
      <c r="N1330" s="375"/>
      <c r="O1330" s="38"/>
      <c r="P1330" s="140" t="str">
        <f>IF(OR(P1128=1,AND(I1128&lt;&gt;"",COUNTIF(P$2153:$P2954,"PRINT")=0)),"PRINT","")</f>
        <v>PRINT</v>
      </c>
      <c r="Q1330" s="24" t="s">
        <v>587</v>
      </c>
      <c r="R1330" s="25"/>
      <c r="S1330" s="25"/>
      <c r="T1330" s="24"/>
      <c r="U1330" s="24"/>
      <c r="V1330" s="24"/>
      <c r="W1330" s="24"/>
    </row>
    <row r="1331" spans="1:26" s="21" customFormat="1" ht="15" thickBot="1" x14ac:dyDescent="0.25">
      <c r="A1331" s="19"/>
      <c r="B1331" s="38"/>
      <c r="C1331" s="38"/>
      <c r="D1331" s="38"/>
      <c r="E1331" s="38"/>
      <c r="F1331" s="38"/>
      <c r="G1331" s="38"/>
      <c r="H1331" s="38"/>
      <c r="I1331" s="38"/>
      <c r="J1331" s="38"/>
      <c r="K1331" s="38"/>
      <c r="L1331" s="38"/>
      <c r="M1331" s="38"/>
      <c r="N1331" s="38"/>
      <c r="O1331" s="38"/>
      <c r="P1331" s="24"/>
      <c r="Q1331" s="24"/>
      <c r="R1331" s="25"/>
      <c r="S1331" s="25"/>
      <c r="T1331" s="24"/>
      <c r="U1331" s="24"/>
      <c r="V1331" s="24"/>
      <c r="W1331" s="24"/>
      <c r="X1331" s="273"/>
      <c r="Y1331" s="273"/>
      <c r="Z1331" s="273"/>
    </row>
    <row r="1332" spans="1:26" s="21" customFormat="1" ht="12.75" customHeight="1" thickBot="1" x14ac:dyDescent="0.3">
      <c r="A1332" s="19"/>
      <c r="B1332" s="38"/>
      <c r="C1332" s="315"/>
      <c r="D1332" s="315"/>
      <c r="E1332" s="315"/>
      <c r="F1332" s="315"/>
      <c r="G1332" s="315"/>
      <c r="H1332" s="315"/>
      <c r="I1332" s="315"/>
      <c r="J1332" s="315"/>
      <c r="K1332" s="315"/>
      <c r="L1332" s="315"/>
      <c r="M1332" s="315"/>
      <c r="N1332" s="315"/>
      <c r="O1332" s="38"/>
      <c r="P1332" s="24"/>
      <c r="Q1332" s="24"/>
      <c r="R1332" s="25"/>
      <c r="S1332" s="25"/>
      <c r="T1332" s="24"/>
      <c r="U1332" s="24"/>
      <c r="V1332" s="24"/>
      <c r="W1332" s="24"/>
      <c r="X1332" s="273"/>
      <c r="Y1332" s="273"/>
      <c r="Z1332" s="273"/>
    </row>
    <row r="1333" spans="1:26" s="270" customFormat="1" ht="15" customHeight="1" thickBot="1" x14ac:dyDescent="0.25">
      <c r="A1333" s="269"/>
      <c r="B1333" s="187"/>
      <c r="C1333" s="268">
        <f>C1128+1</f>
        <v>7</v>
      </c>
      <c r="D1333" s="1015" t="str">
        <f>Translations!$B$295</f>
        <v>Subinstalație cu referință pentru produse:</v>
      </c>
      <c r="E1333" s="1016"/>
      <c r="F1333" s="1016"/>
      <c r="G1333" s="1016"/>
      <c r="H1333" s="1016"/>
      <c r="I1333" s="1017" t="str">
        <f>IF(INDEX(CNTR_SubInstListIsProdBM,$C1333),INDEX(CNTR_SubInstListNames,$C1333),"")</f>
        <v/>
      </c>
      <c r="J1333" s="1018"/>
      <c r="K1333" s="1018"/>
      <c r="L1333" s="1018"/>
      <c r="M1333" s="1018"/>
      <c r="N1333" s="1019"/>
      <c r="O1333" s="38"/>
      <c r="P1333" s="417">
        <v>1</v>
      </c>
      <c r="Q1333" s="274"/>
      <c r="R1333" s="293"/>
      <c r="S1333" s="293"/>
      <c r="T1333" s="293"/>
      <c r="U1333" s="269"/>
      <c r="V1333" s="397" t="s">
        <v>891</v>
      </c>
      <c r="W1333" s="398" t="b">
        <f>AND(CNTR_ExistSubInstEntries,I1333="")</f>
        <v>0</v>
      </c>
    </row>
    <row r="1334" spans="1:26" ht="12.75" customHeight="1" thickBot="1" x14ac:dyDescent="0.25">
      <c r="C1334" s="265"/>
      <c r="D1334" s="266"/>
      <c r="E1334" s="1028" t="str">
        <f>Translations!$B$296</f>
        <v>Denumirea subinstalației cu referință pentru produse este afișată automat pe baza datelor introduse în foaia „C_InstallationDescription”.</v>
      </c>
      <c r="F1334" s="1029"/>
      <c r="G1334" s="1029"/>
      <c r="H1334" s="1029"/>
      <c r="I1334" s="1029"/>
      <c r="J1334" s="1029"/>
      <c r="K1334" s="1029"/>
      <c r="L1334" s="1029"/>
      <c r="M1334" s="1029"/>
      <c r="N1334" s="1030"/>
    </row>
    <row r="1335" spans="1:26" ht="5.0999999999999996" customHeight="1" x14ac:dyDescent="0.2">
      <c r="C1335" s="250"/>
      <c r="N1335" s="251"/>
    </row>
    <row r="1336" spans="1:26" ht="12.75" customHeight="1" x14ac:dyDescent="0.2">
      <c r="C1336" s="250"/>
      <c r="D1336" s="22" t="s">
        <v>112</v>
      </c>
      <c r="E1336" s="917" t="str">
        <f>Translations!$B$297</f>
        <v>Limitele sistemului subinstalației</v>
      </c>
      <c r="F1336" s="917"/>
      <c r="G1336" s="917"/>
      <c r="H1336" s="917"/>
      <c r="I1336" s="917"/>
      <c r="J1336" s="917"/>
      <c r="K1336" s="917"/>
      <c r="L1336" s="917"/>
      <c r="M1336" s="917"/>
      <c r="N1336" s="1031"/>
    </row>
    <row r="1337" spans="1:26" ht="5.0999999999999996" customHeight="1" x14ac:dyDescent="0.2">
      <c r="C1337" s="250"/>
      <c r="N1337" s="251"/>
    </row>
    <row r="1338" spans="1:26" ht="12.75" customHeight="1" x14ac:dyDescent="0.2">
      <c r="C1338" s="250"/>
      <c r="D1338" s="564" t="s">
        <v>118</v>
      </c>
      <c r="E1338" s="963" t="str">
        <f>Translations!$B$249</f>
        <v>Informații privind metodologia aplicată</v>
      </c>
      <c r="F1338" s="963"/>
      <c r="G1338" s="963"/>
      <c r="H1338" s="963"/>
      <c r="I1338" s="963"/>
      <c r="J1338" s="963"/>
      <c r="K1338" s="963"/>
      <c r="L1338" s="963"/>
      <c r="M1338" s="963"/>
      <c r="N1338" s="1003"/>
    </row>
    <row r="1339" spans="1:26" s="345" customFormat="1" ht="5.0999999999999996" customHeight="1" x14ac:dyDescent="0.25">
      <c r="A1339" s="344"/>
      <c r="B1339" s="341"/>
      <c r="C1339" s="342"/>
      <c r="D1339" s="343"/>
      <c r="E1339" s="961"/>
      <c r="F1339" s="961"/>
      <c r="G1339" s="961"/>
      <c r="H1339" s="961"/>
      <c r="I1339" s="961"/>
      <c r="J1339" s="961"/>
      <c r="K1339" s="961"/>
      <c r="L1339" s="961"/>
      <c r="M1339" s="961"/>
      <c r="N1339" s="1032"/>
      <c r="O1339" s="38"/>
      <c r="P1339" s="344"/>
      <c r="Q1339" s="344"/>
      <c r="R1339" s="344"/>
      <c r="S1339" s="344"/>
      <c r="T1339" s="344"/>
      <c r="U1339" s="344"/>
      <c r="V1339" s="344"/>
      <c r="W1339" s="344"/>
    </row>
    <row r="1340" spans="1:26" ht="50.1" customHeight="1" x14ac:dyDescent="0.2">
      <c r="C1340" s="250"/>
      <c r="D1340" s="564"/>
      <c r="E1340" s="1033"/>
      <c r="F1340" s="1034"/>
      <c r="G1340" s="1034"/>
      <c r="H1340" s="1034"/>
      <c r="I1340" s="1034"/>
      <c r="J1340" s="1034"/>
      <c r="K1340" s="1034"/>
      <c r="L1340" s="1034"/>
      <c r="M1340" s="1034"/>
      <c r="N1340" s="1035"/>
    </row>
    <row r="1341" spans="1:26" ht="5.0999999999999996" customHeight="1" x14ac:dyDescent="0.2">
      <c r="C1341" s="250"/>
      <c r="D1341" s="564"/>
      <c r="N1341" s="251"/>
    </row>
    <row r="1342" spans="1:26" ht="12.75" customHeight="1" x14ac:dyDescent="0.2">
      <c r="C1342" s="250"/>
      <c r="D1342" s="564" t="s">
        <v>119</v>
      </c>
      <c r="E1342" s="1036" t="str">
        <f>Translations!$B$210</f>
        <v>Trimitere la fișierele externe, dacă este cazul</v>
      </c>
      <c r="F1342" s="1036"/>
      <c r="G1342" s="1036"/>
      <c r="H1342" s="1036"/>
      <c r="I1342" s="1036"/>
      <c r="J1342" s="1037"/>
      <c r="K1342" s="904"/>
      <c r="L1342" s="904"/>
      <c r="M1342" s="904"/>
      <c r="N1342" s="904"/>
    </row>
    <row r="1343" spans="1:26" ht="5.0999999999999996" customHeight="1" x14ac:dyDescent="0.2">
      <c r="C1343" s="250"/>
      <c r="D1343" s="564"/>
      <c r="N1343" s="251"/>
    </row>
    <row r="1344" spans="1:26" ht="12.75" customHeight="1" x14ac:dyDescent="0.2">
      <c r="C1344" s="250"/>
      <c r="D1344" s="27" t="s">
        <v>120</v>
      </c>
      <c r="E1344" s="1036" t="str">
        <f>Translations!$B$305</f>
        <v>Trimitere la o diagramă detaliată separată a fluxurilor, dacă este cazul</v>
      </c>
      <c r="F1344" s="1036"/>
      <c r="G1344" s="1036"/>
      <c r="H1344" s="1036"/>
      <c r="I1344" s="1036"/>
      <c r="J1344" s="1037"/>
      <c r="K1344" s="904"/>
      <c r="L1344" s="904"/>
      <c r="M1344" s="904"/>
      <c r="N1344" s="904"/>
    </row>
    <row r="1345" spans="1:23" ht="5.0999999999999996" customHeight="1" x14ac:dyDescent="0.2">
      <c r="C1345" s="257"/>
      <c r="D1345" s="258"/>
      <c r="E1345" s="259"/>
      <c r="F1345" s="259"/>
      <c r="G1345" s="259"/>
      <c r="H1345" s="259"/>
      <c r="I1345" s="259"/>
      <c r="J1345" s="259"/>
      <c r="K1345" s="259"/>
      <c r="L1345" s="259"/>
      <c r="M1345" s="259"/>
      <c r="N1345" s="260"/>
    </row>
    <row r="1346" spans="1:23" ht="5.0999999999999996" customHeight="1" x14ac:dyDescent="0.2">
      <c r="C1346" s="250"/>
      <c r="D1346" s="564"/>
      <c r="N1346" s="251"/>
    </row>
    <row r="1347" spans="1:23" ht="12.75" customHeight="1" x14ac:dyDescent="0.2">
      <c r="C1347" s="250"/>
      <c r="D1347" s="22" t="s">
        <v>113</v>
      </c>
      <c r="E1347" s="917" t="str">
        <f>Translations!$B$307</f>
        <v>Metoda de determinare a nivelurilor producției (activității) anuale</v>
      </c>
      <c r="F1347" s="917"/>
      <c r="G1347" s="917"/>
      <c r="H1347" s="917"/>
      <c r="I1347" s="917"/>
      <c r="J1347" s="917"/>
      <c r="K1347" s="917"/>
      <c r="L1347" s="917"/>
      <c r="M1347" s="917"/>
      <c r="N1347" s="1031"/>
    </row>
    <row r="1348" spans="1:23" ht="5.0999999999999996" customHeight="1" x14ac:dyDescent="0.2">
      <c r="C1348" s="250"/>
      <c r="D1348" s="22"/>
      <c r="E1348" s="564"/>
      <c r="F1348" s="564"/>
      <c r="G1348" s="564"/>
      <c r="H1348" s="564"/>
      <c r="I1348" s="564"/>
      <c r="J1348" s="564"/>
      <c r="K1348" s="564"/>
      <c r="L1348" s="564"/>
      <c r="M1348" s="564"/>
      <c r="N1348" s="565"/>
    </row>
    <row r="1349" spans="1:23" ht="12.75" customHeight="1" x14ac:dyDescent="0.2">
      <c r="C1349" s="250"/>
      <c r="D1349" s="564" t="s">
        <v>118</v>
      </c>
      <c r="E1349" s="963" t="str">
        <f>Translations!$B$249</f>
        <v>Informații privind metodologia aplicată</v>
      </c>
      <c r="F1349" s="963"/>
      <c r="G1349" s="963"/>
      <c r="H1349" s="963"/>
      <c r="I1349" s="963"/>
      <c r="J1349" s="963"/>
      <c r="K1349" s="963"/>
      <c r="L1349" s="963"/>
      <c r="M1349" s="963"/>
      <c r="N1349" s="1003"/>
    </row>
    <row r="1350" spans="1:23" s="295" customFormat="1" ht="25.5" customHeight="1" x14ac:dyDescent="0.25">
      <c r="A1350" s="293"/>
      <c r="B1350" s="136"/>
      <c r="C1350" s="250"/>
      <c r="D1350" s="137"/>
      <c r="E1350" s="138"/>
      <c r="F1350" s="138"/>
      <c r="G1350" s="138"/>
      <c r="H1350" s="138"/>
      <c r="I1350" s="967" t="str">
        <f>Translations!$B$254</f>
        <v>Sursa de date</v>
      </c>
      <c r="J1350" s="967"/>
      <c r="K1350" s="967" t="str">
        <f>Translations!$B$255</f>
        <v>Altă sursă de date (dacă este cazul)</v>
      </c>
      <c r="L1350" s="967"/>
      <c r="M1350" s="967" t="str">
        <f>Translations!$B$255</f>
        <v>Altă sursă de date (dacă este cazul)</v>
      </c>
      <c r="N1350" s="967"/>
      <c r="O1350" s="38"/>
      <c r="P1350" s="293"/>
      <c r="Q1350" s="293"/>
      <c r="R1350" s="293"/>
      <c r="S1350" s="293"/>
      <c r="T1350" s="293"/>
      <c r="U1350" s="293"/>
      <c r="V1350" s="293"/>
      <c r="W1350" s="293"/>
    </row>
    <row r="1351" spans="1:23" ht="12.75" customHeight="1" x14ac:dyDescent="0.2">
      <c r="C1351" s="250"/>
      <c r="D1351" s="27"/>
      <c r="E1351" s="135" t="s">
        <v>864</v>
      </c>
      <c r="F1351" s="929" t="str">
        <f>Translations!$B$310</f>
        <v>Cantitățile de produse</v>
      </c>
      <c r="G1351" s="929"/>
      <c r="H1351" s="930"/>
      <c r="I1351" s="942"/>
      <c r="J1351" s="943"/>
      <c r="K1351" s="944"/>
      <c r="L1351" s="945"/>
      <c r="M1351" s="944"/>
      <c r="N1351" s="946"/>
    </row>
    <row r="1352" spans="1:23" ht="5.0999999999999996" customHeight="1" x14ac:dyDescent="0.2">
      <c r="C1352" s="250"/>
      <c r="D1352" s="27"/>
      <c r="E1352" s="135"/>
      <c r="F1352" s="568"/>
      <c r="G1352" s="568"/>
      <c r="H1352" s="568"/>
      <c r="I1352" s="568"/>
      <c r="J1352" s="568"/>
      <c r="K1352" s="568"/>
      <c r="L1352" s="568"/>
      <c r="M1352" s="568"/>
      <c r="N1352" s="569"/>
    </row>
    <row r="1353" spans="1:23" ht="12.75" customHeight="1" x14ac:dyDescent="0.2">
      <c r="C1353" s="250"/>
      <c r="D1353" s="564"/>
      <c r="E1353" s="135" t="s">
        <v>865</v>
      </c>
      <c r="F1353" s="929" t="str">
        <f>Translations!$B$311</f>
        <v>Cantităţile anuale de produse</v>
      </c>
      <c r="G1353" s="929"/>
      <c r="H1353" s="930"/>
      <c r="I1353" s="1039"/>
      <c r="J1353" s="1039"/>
      <c r="K1353" s="1039"/>
      <c r="L1353" s="1039"/>
      <c r="M1353" s="1039"/>
      <c r="N1353" s="1039"/>
    </row>
    <row r="1354" spans="1:23" ht="5.0999999999999996" customHeight="1" x14ac:dyDescent="0.2">
      <c r="C1354" s="250"/>
      <c r="D1354" s="564"/>
      <c r="N1354" s="251"/>
    </row>
    <row r="1355" spans="1:23" s="21" customFormat="1" ht="12.75" customHeight="1" x14ac:dyDescent="0.25">
      <c r="A1355" s="19"/>
      <c r="B1355" s="219"/>
      <c r="C1355" s="253"/>
      <c r="D1355" s="254"/>
      <c r="E1355" s="135" t="s">
        <v>866</v>
      </c>
      <c r="F1355" s="929" t="str">
        <f>Translations!$B$312</f>
        <v>Cerințe speciale de raportare:</v>
      </c>
      <c r="G1355" s="929"/>
      <c r="H1355" s="930"/>
      <c r="I1355" s="979" t="str">
        <f>IF(I1333="","",HYPERLINK(INDEX(EUconst_BMlistSpecialJumpTable,MATCH(I1333,EUconst_BMlistNames,0)),INDEX(EUconst_BMlistSpecialReporting,MATCH(I1333,EUconst_BMlistNames,0))))</f>
        <v/>
      </c>
      <c r="J1355" s="980"/>
      <c r="K1355" s="980"/>
      <c r="L1355" s="980"/>
      <c r="M1355" s="980"/>
      <c r="N1355" s="981"/>
      <c r="O1355" s="38"/>
      <c r="P1355" s="220" t="s">
        <v>695</v>
      </c>
      <c r="Q1355" s="221" t="str">
        <f>IF(I1333="","",IF(AND(INDEX(EUconst_BMlistSpecialJumpTable,MATCH(I1333,EUconst_BMlistNames,0))&lt;&gt;"",INDEX(EUconst_BMlistMainNumberOfBM,MATCH(I1333,EUconst_BMlistNames,0))&lt;&gt;47),TRUE,FALSE))</f>
        <v/>
      </c>
      <c r="R1355" s="25"/>
      <c r="S1355" s="25"/>
      <c r="T1355" s="24"/>
      <c r="U1355" s="24"/>
      <c r="V1355" s="24"/>
      <c r="W1355" s="24"/>
    </row>
    <row r="1356" spans="1:23" s="21" customFormat="1" ht="5.0999999999999996" customHeight="1" x14ac:dyDescent="0.25">
      <c r="A1356" s="19"/>
      <c r="B1356" s="219"/>
      <c r="C1356" s="253"/>
      <c r="D1356" s="255"/>
      <c r="F1356" s="971"/>
      <c r="G1356" s="971"/>
      <c r="H1356" s="971"/>
      <c r="I1356" s="971"/>
      <c r="J1356" s="971"/>
      <c r="K1356" s="971"/>
      <c r="L1356" s="971"/>
      <c r="M1356" s="971"/>
      <c r="N1356" s="1038"/>
      <c r="O1356" s="38"/>
      <c r="P1356" s="25"/>
      <c r="Q1356" s="24"/>
      <c r="R1356" s="25"/>
      <c r="S1356" s="25"/>
      <c r="T1356" s="24"/>
      <c r="U1356" s="24"/>
      <c r="V1356" s="24"/>
      <c r="W1356" s="24"/>
    </row>
    <row r="1357" spans="1:23" ht="12.75" customHeight="1" x14ac:dyDescent="0.2">
      <c r="C1357" s="250"/>
      <c r="D1357" s="564"/>
      <c r="E1357" s="135" t="s">
        <v>867</v>
      </c>
      <c r="F1357" s="931" t="str">
        <f>Translations!$B$257</f>
        <v>Descrierea metodologiei aplicate</v>
      </c>
      <c r="G1357" s="931"/>
      <c r="H1357" s="931"/>
      <c r="I1357" s="931"/>
      <c r="J1357" s="931"/>
      <c r="K1357" s="931"/>
      <c r="L1357" s="931"/>
      <c r="M1357" s="931"/>
      <c r="N1357" s="1022"/>
    </row>
    <row r="1358" spans="1:23" ht="12.75" customHeight="1" x14ac:dyDescent="0.2">
      <c r="C1358" s="250"/>
      <c r="D1358" s="564"/>
      <c r="E1358" s="135"/>
      <c r="F1358" s="990" t="str">
        <f>IF(I1333&lt;&gt;"",HYPERLINK("#" &amp; Q1358,EUConst_MsgDescription),"")</f>
        <v/>
      </c>
      <c r="G1358" s="969"/>
      <c r="H1358" s="969"/>
      <c r="I1358" s="969"/>
      <c r="J1358" s="969"/>
      <c r="K1358" s="969"/>
      <c r="L1358" s="969"/>
      <c r="M1358" s="969"/>
      <c r="N1358" s="970"/>
      <c r="P1358" s="24" t="s">
        <v>441</v>
      </c>
      <c r="Q1358" s="414" t="str">
        <f>"#"&amp;ADDRESS(ROW($C$11),COLUMN($C$11))</f>
        <v>#$C$11</v>
      </c>
    </row>
    <row r="1359" spans="1:23" ht="5.0999999999999996" customHeight="1" x14ac:dyDescent="0.2">
      <c r="C1359" s="250"/>
      <c r="D1359" s="564"/>
      <c r="E1359" s="26"/>
      <c r="F1359" s="971"/>
      <c r="G1359" s="971"/>
      <c r="H1359" s="971"/>
      <c r="I1359" s="971"/>
      <c r="J1359" s="971"/>
      <c r="K1359" s="971"/>
      <c r="L1359" s="971"/>
      <c r="M1359" s="971"/>
      <c r="N1359" s="1038"/>
      <c r="P1359" s="280"/>
    </row>
    <row r="1360" spans="1:23" ht="50.1" customHeight="1" x14ac:dyDescent="0.2">
      <c r="C1360" s="250"/>
      <c r="D1360" s="26"/>
      <c r="E1360" s="296"/>
      <c r="F1360" s="972"/>
      <c r="G1360" s="973"/>
      <c r="H1360" s="973"/>
      <c r="I1360" s="973"/>
      <c r="J1360" s="973"/>
      <c r="K1360" s="973"/>
      <c r="L1360" s="973"/>
      <c r="M1360" s="973"/>
      <c r="N1360" s="974"/>
    </row>
    <row r="1361" spans="1:23" ht="5.0999999999999996" customHeight="1" thickBot="1" x14ac:dyDescent="0.25">
      <c r="C1361" s="250"/>
      <c r="N1361" s="251"/>
    </row>
    <row r="1362" spans="1:23" ht="12.75" customHeight="1" x14ac:dyDescent="0.2">
      <c r="C1362" s="250"/>
      <c r="D1362" s="564"/>
      <c r="E1362" s="135"/>
      <c r="F1362" s="975" t="str">
        <f>Translations!$B$210</f>
        <v>Trimitere la fișierele externe, dacă este cazul</v>
      </c>
      <c r="G1362" s="975"/>
      <c r="H1362" s="975"/>
      <c r="I1362" s="975"/>
      <c r="J1362" s="975"/>
      <c r="K1362" s="904"/>
      <c r="L1362" s="904"/>
      <c r="M1362" s="904"/>
      <c r="N1362" s="904"/>
      <c r="W1362" s="297" t="s">
        <v>417</v>
      </c>
    </row>
    <row r="1363" spans="1:23" ht="5.0999999999999996" customHeight="1" x14ac:dyDescent="0.2">
      <c r="C1363" s="250"/>
      <c r="D1363" s="564"/>
      <c r="N1363" s="251"/>
      <c r="W1363" s="283"/>
    </row>
    <row r="1364" spans="1:23" ht="12.75" customHeight="1" x14ac:dyDescent="0.2">
      <c r="C1364" s="250"/>
      <c r="D1364" s="564" t="s">
        <v>119</v>
      </c>
      <c r="E1364" s="957" t="str">
        <f>Translations!$B$258</f>
        <v>A fost respectată ordinea ierarhică?</v>
      </c>
      <c r="F1364" s="957"/>
      <c r="G1364" s="957"/>
      <c r="H1364" s="958"/>
      <c r="I1364" s="291"/>
      <c r="J1364" s="298" t="str">
        <f>Translations!$B$259</f>
        <v xml:space="preserve"> Dacă nu, de ce?</v>
      </c>
      <c r="K1364" s="942"/>
      <c r="L1364" s="943"/>
      <c r="M1364" s="943"/>
      <c r="N1364" s="959"/>
      <c r="W1364" s="289" t="b">
        <f>AND(I1364&lt;&gt;"",I1364=TRUE)</f>
        <v>0</v>
      </c>
    </row>
    <row r="1365" spans="1:23" ht="5.0999999999999996" customHeight="1" x14ac:dyDescent="0.2">
      <c r="C1365" s="250"/>
      <c r="E1365" s="570"/>
      <c r="F1365" s="570"/>
      <c r="G1365" s="570"/>
      <c r="H1365" s="570"/>
      <c r="I1365" s="570"/>
      <c r="J1365" s="570"/>
      <c r="K1365" s="570"/>
      <c r="L1365" s="570"/>
      <c r="M1365" s="570"/>
      <c r="N1365" s="578"/>
      <c r="W1365" s="283"/>
    </row>
    <row r="1366" spans="1:23" ht="12.75" customHeight="1" x14ac:dyDescent="0.2">
      <c r="C1366" s="250"/>
      <c r="D1366" s="564"/>
      <c r="E1366" s="564"/>
      <c r="F1366" s="931" t="str">
        <f>Translations!$B$264</f>
        <v>Detalii suplimentare privind orice abatere de la ierarhie</v>
      </c>
      <c r="G1366" s="931"/>
      <c r="H1366" s="931"/>
      <c r="I1366" s="931"/>
      <c r="J1366" s="931"/>
      <c r="K1366" s="931"/>
      <c r="L1366" s="931"/>
      <c r="M1366" s="931"/>
      <c r="N1366" s="1022"/>
      <c r="W1366" s="283"/>
    </row>
    <row r="1367" spans="1:23" ht="25.5" customHeight="1" thickBot="1" x14ac:dyDescent="0.25">
      <c r="C1367" s="250"/>
      <c r="E1367" s="564"/>
      <c r="F1367" s="1023"/>
      <c r="G1367" s="1024"/>
      <c r="H1367" s="1024"/>
      <c r="I1367" s="1024"/>
      <c r="J1367" s="1024"/>
      <c r="K1367" s="1024"/>
      <c r="L1367" s="1024"/>
      <c r="M1367" s="1024"/>
      <c r="N1367" s="1025"/>
      <c r="W1367" s="300" t="b">
        <f>W1364</f>
        <v>0</v>
      </c>
    </row>
    <row r="1368" spans="1:23" ht="5.0999999999999996" customHeight="1" x14ac:dyDescent="0.2">
      <c r="C1368" s="250"/>
      <c r="D1368" s="564"/>
      <c r="N1368" s="251"/>
    </row>
    <row r="1369" spans="1:23" ht="12.75" customHeight="1" x14ac:dyDescent="0.2">
      <c r="C1369" s="250"/>
      <c r="D1369" s="27" t="s">
        <v>120</v>
      </c>
      <c r="E1369" s="1026" t="str">
        <f>Translations!$B$828</f>
        <v>Descrierea metodologiei de trasare a produselor și mărfurilor fabricate</v>
      </c>
      <c r="F1369" s="1026"/>
      <c r="G1369" s="1026"/>
      <c r="H1369" s="1026"/>
      <c r="I1369" s="1026"/>
      <c r="J1369" s="1026"/>
      <c r="K1369" s="1026"/>
      <c r="L1369" s="1026"/>
      <c r="M1369" s="1026"/>
      <c r="N1369" s="1027"/>
    </row>
    <row r="1370" spans="1:23" ht="5.0999999999999996" customHeight="1" x14ac:dyDescent="0.2">
      <c r="C1370" s="250"/>
      <c r="E1370" s="900"/>
      <c r="F1370" s="901"/>
      <c r="G1370" s="901"/>
      <c r="H1370" s="901"/>
      <c r="I1370" s="901"/>
      <c r="J1370" s="901"/>
      <c r="K1370" s="901"/>
      <c r="L1370" s="901"/>
      <c r="M1370" s="901"/>
      <c r="N1370" s="1020"/>
    </row>
    <row r="1371" spans="1:23" ht="50.1" customHeight="1" x14ac:dyDescent="0.2">
      <c r="C1371" s="250"/>
      <c r="D1371" s="564"/>
      <c r="E1371" s="296"/>
      <c r="F1371" s="942"/>
      <c r="G1371" s="943"/>
      <c r="H1371" s="943"/>
      <c r="I1371" s="943"/>
      <c r="J1371" s="943"/>
      <c r="K1371" s="943"/>
      <c r="L1371" s="943"/>
      <c r="M1371" s="943"/>
      <c r="N1371" s="959"/>
    </row>
    <row r="1372" spans="1:23" ht="5.0999999999999996" customHeight="1" x14ac:dyDescent="0.2">
      <c r="C1372" s="250"/>
      <c r="N1372" s="251"/>
    </row>
    <row r="1373" spans="1:23" ht="5.0999999999999996" customHeight="1" x14ac:dyDescent="0.2">
      <c r="C1373" s="261"/>
      <c r="D1373" s="264"/>
      <c r="E1373" s="262"/>
      <c r="F1373" s="262"/>
      <c r="G1373" s="262"/>
      <c r="H1373" s="262"/>
      <c r="I1373" s="262"/>
      <c r="J1373" s="262"/>
      <c r="K1373" s="262"/>
      <c r="L1373" s="262"/>
      <c r="M1373" s="262"/>
      <c r="N1373" s="263"/>
    </row>
    <row r="1374" spans="1:23" s="21" customFormat="1" ht="14.25" customHeight="1" x14ac:dyDescent="0.2">
      <c r="A1374" s="19"/>
      <c r="B1374" s="38"/>
      <c r="C1374" s="250"/>
      <c r="D1374" s="22" t="s">
        <v>114</v>
      </c>
      <c r="E1374" s="960" t="str">
        <f>Translations!$B$322</f>
        <v>Consumul de energie electrică relevant</v>
      </c>
      <c r="F1374" s="960"/>
      <c r="G1374" s="960"/>
      <c r="H1374" s="960"/>
      <c r="I1374" s="960"/>
      <c r="J1374" s="960"/>
      <c r="K1374" s="960"/>
      <c r="L1374" s="960"/>
      <c r="M1374" s="960"/>
      <c r="N1374" s="1044"/>
      <c r="O1374" s="38"/>
      <c r="P1374" s="24" t="s">
        <v>441</v>
      </c>
      <c r="Q1374" s="414" t="str">
        <f>"#"&amp;ADDRESS(ROW(D1459),COLUMN(D1459))</f>
        <v>#$D$1459</v>
      </c>
      <c r="R1374" s="25"/>
      <c r="S1374" s="25"/>
      <c r="T1374" s="19"/>
      <c r="U1374" s="19"/>
      <c r="V1374" s="274"/>
      <c r="W1374" s="274"/>
    </row>
    <row r="1375" spans="1:23" ht="12.75" customHeight="1" thickBot="1" x14ac:dyDescent="0.25">
      <c r="C1375" s="250"/>
      <c r="D1375" s="564" t="s">
        <v>118</v>
      </c>
      <c r="E1375" s="963" t="str">
        <f>Translations!$B$249</f>
        <v>Informații privind metodologia aplicată</v>
      </c>
      <c r="F1375" s="963"/>
      <c r="G1375" s="963"/>
      <c r="H1375" s="963"/>
      <c r="I1375" s="963"/>
      <c r="J1375" s="963"/>
      <c r="K1375" s="963"/>
      <c r="L1375" s="963"/>
      <c r="M1375" s="963"/>
      <c r="N1375" s="1003"/>
      <c r="P1375" s="280"/>
      <c r="T1375" s="19"/>
    </row>
    <row r="1376" spans="1:23" ht="25.5" customHeight="1" thickBot="1" x14ac:dyDescent="0.25">
      <c r="B1376" s="273"/>
      <c r="C1376" s="250"/>
      <c r="E1376" s="564"/>
      <c r="I1376" s="967" t="str">
        <f>Translations!$B$254</f>
        <v>Sursa de date</v>
      </c>
      <c r="J1376" s="967"/>
      <c r="K1376" s="967" t="str">
        <f>Translations!$B$255</f>
        <v>Altă sursă de date (dacă este cazul)</v>
      </c>
      <c r="L1376" s="967"/>
      <c r="M1376" s="967" t="str">
        <f>Translations!$B$255</f>
        <v>Altă sursă de date (dacă este cazul)</v>
      </c>
      <c r="N1376" s="967"/>
      <c r="S1376" s="297" t="s">
        <v>1911</v>
      </c>
      <c r="U1376" s="280"/>
      <c r="V1376" s="280"/>
      <c r="W1376" s="297" t="s">
        <v>417</v>
      </c>
    </row>
    <row r="1377" spans="2:23" ht="12.75" customHeight="1" x14ac:dyDescent="0.2">
      <c r="B1377" s="273"/>
      <c r="C1377" s="250"/>
      <c r="E1377" s="564" t="s">
        <v>864</v>
      </c>
      <c r="F1377" s="929" t="str">
        <f>Translations!$B$322</f>
        <v>Consumul de energie electrică relevant</v>
      </c>
      <c r="G1377" s="929"/>
      <c r="H1377" s="930"/>
      <c r="I1377" s="1039"/>
      <c r="J1377" s="1039"/>
      <c r="K1377" s="966"/>
      <c r="L1377" s="966"/>
      <c r="M1377" s="966"/>
      <c r="N1377" s="966"/>
      <c r="S1377" s="282" t="b">
        <f>IF(I1333&lt;&gt;"",IF(INDEX(EUconst_BMlistElExchangability,MATCH(I1333,EUconst_BMlistNames,0))=TRUE,FALSE,TRUE),FALSE)</f>
        <v>0</v>
      </c>
      <c r="U1377" s="280"/>
      <c r="V1377" s="280"/>
      <c r="W1377" s="540"/>
    </row>
    <row r="1378" spans="2:23" ht="5.0999999999999996" customHeight="1" x14ac:dyDescent="0.2">
      <c r="B1378" s="273"/>
      <c r="C1378" s="250"/>
      <c r="D1378" s="564"/>
      <c r="N1378" s="251"/>
      <c r="S1378" s="283"/>
      <c r="W1378" s="283"/>
    </row>
    <row r="1379" spans="2:23" ht="12.75" customHeight="1" x14ac:dyDescent="0.2">
      <c r="B1379" s="273"/>
      <c r="C1379" s="250"/>
      <c r="D1379" s="564"/>
      <c r="E1379" s="135" t="s">
        <v>865</v>
      </c>
      <c r="F1379" s="931" t="str">
        <f>Translations!$B$257</f>
        <v>Descrierea metodologiei aplicate</v>
      </c>
      <c r="G1379" s="931"/>
      <c r="H1379" s="931"/>
      <c r="I1379" s="931"/>
      <c r="J1379" s="931"/>
      <c r="K1379" s="931"/>
      <c r="L1379" s="931"/>
      <c r="M1379" s="931"/>
      <c r="N1379" s="1022"/>
      <c r="S1379" s="283"/>
      <c r="W1379" s="283"/>
    </row>
    <row r="1380" spans="2:23" ht="5.0999999999999996" customHeight="1" x14ac:dyDescent="0.2">
      <c r="B1380" s="273"/>
      <c r="C1380" s="250"/>
      <c r="E1380" s="252"/>
      <c r="F1380" s="566"/>
      <c r="G1380" s="567"/>
      <c r="H1380" s="567"/>
      <c r="I1380" s="567"/>
      <c r="J1380" s="567"/>
      <c r="K1380" s="567"/>
      <c r="L1380" s="567"/>
      <c r="M1380" s="567"/>
      <c r="N1380" s="573"/>
      <c r="S1380" s="283"/>
      <c r="W1380" s="283"/>
    </row>
    <row r="1381" spans="2:23" ht="12.75" customHeight="1" x14ac:dyDescent="0.2">
      <c r="B1381" s="273"/>
      <c r="C1381" s="250"/>
      <c r="D1381" s="564"/>
      <c r="E1381" s="135"/>
      <c r="F1381" s="990" t="str">
        <f>IF(AND(I1333&lt;&gt;"",J1374=""),HYPERLINK("#" &amp; Q1381,EUConst_MsgDescription),"")</f>
        <v/>
      </c>
      <c r="G1381" s="969"/>
      <c r="H1381" s="969"/>
      <c r="I1381" s="969"/>
      <c r="J1381" s="969"/>
      <c r="K1381" s="969"/>
      <c r="L1381" s="969"/>
      <c r="M1381" s="969"/>
      <c r="N1381" s="970"/>
      <c r="P1381" s="24" t="s">
        <v>441</v>
      </c>
      <c r="Q1381" s="414" t="str">
        <f>"#"&amp;ADDRESS(ROW($C$10),COLUMN($C$10))</f>
        <v>#$C$10</v>
      </c>
      <c r="S1381" s="283"/>
      <c r="W1381" s="283"/>
    </row>
    <row r="1382" spans="2:23" ht="5.0999999999999996" customHeight="1" x14ac:dyDescent="0.2">
      <c r="B1382" s="273"/>
      <c r="C1382" s="250"/>
      <c r="D1382" s="564"/>
      <c r="E1382" s="26"/>
      <c r="F1382" s="1049"/>
      <c r="G1382" s="1049"/>
      <c r="H1382" s="1049"/>
      <c r="I1382" s="1049"/>
      <c r="J1382" s="1049"/>
      <c r="K1382" s="1049"/>
      <c r="L1382" s="1049"/>
      <c r="M1382" s="1049"/>
      <c r="N1382" s="1050"/>
      <c r="P1382" s="280"/>
      <c r="S1382" s="283"/>
      <c r="W1382" s="283"/>
    </row>
    <row r="1383" spans="2:23" ht="50.1" customHeight="1" x14ac:dyDescent="0.2">
      <c r="B1383" s="273"/>
      <c r="C1383" s="250"/>
      <c r="D1383" s="26"/>
      <c r="E1383" s="296"/>
      <c r="F1383" s="1051"/>
      <c r="G1383" s="1052"/>
      <c r="H1383" s="1052"/>
      <c r="I1383" s="1052"/>
      <c r="J1383" s="1052"/>
      <c r="K1383" s="1052"/>
      <c r="L1383" s="1052"/>
      <c r="M1383" s="1052"/>
      <c r="N1383" s="1053"/>
      <c r="S1383" s="282" t="b">
        <f>S1377</f>
        <v>0</v>
      </c>
      <c r="W1383" s="282"/>
    </row>
    <row r="1384" spans="2:23" ht="5.0999999999999996" customHeight="1" x14ac:dyDescent="0.2">
      <c r="B1384" s="273"/>
      <c r="C1384" s="250"/>
      <c r="D1384" s="564"/>
      <c r="N1384" s="251"/>
      <c r="S1384" s="283"/>
      <c r="W1384" s="283"/>
    </row>
    <row r="1385" spans="2:23" ht="12.75" customHeight="1" x14ac:dyDescent="0.2">
      <c r="B1385" s="273"/>
      <c r="C1385" s="250"/>
      <c r="D1385" s="564"/>
      <c r="E1385" s="135"/>
      <c r="F1385" s="975" t="str">
        <f>Translations!$B$210</f>
        <v>Trimitere la fișierele externe, dacă este cazul</v>
      </c>
      <c r="G1385" s="975"/>
      <c r="H1385" s="975"/>
      <c r="I1385" s="975"/>
      <c r="J1385" s="975"/>
      <c r="K1385" s="904"/>
      <c r="L1385" s="904"/>
      <c r="M1385" s="904"/>
      <c r="N1385" s="904"/>
      <c r="S1385" s="283"/>
      <c r="W1385" s="282"/>
    </row>
    <row r="1386" spans="2:23" ht="5.0999999999999996" customHeight="1" x14ac:dyDescent="0.2">
      <c r="B1386" s="273"/>
      <c r="C1386" s="250"/>
      <c r="D1386" s="564"/>
      <c r="N1386" s="251"/>
      <c r="S1386" s="283"/>
      <c r="W1386" s="283"/>
    </row>
    <row r="1387" spans="2:23" ht="12.75" customHeight="1" x14ac:dyDescent="0.2">
      <c r="B1387" s="273"/>
      <c r="C1387" s="250"/>
      <c r="D1387" s="564" t="s">
        <v>119</v>
      </c>
      <c r="E1387" s="957" t="str">
        <f>Translations!$B$258</f>
        <v>A fost respectată ordinea ierarhică?</v>
      </c>
      <c r="F1387" s="957"/>
      <c r="G1387" s="957"/>
      <c r="H1387" s="958"/>
      <c r="I1387" s="291"/>
      <c r="J1387" s="298" t="str">
        <f>Translations!$B$259</f>
        <v xml:space="preserve"> Dacă nu, de ce?</v>
      </c>
      <c r="K1387" s="942"/>
      <c r="L1387" s="943"/>
      <c r="M1387" s="943"/>
      <c r="N1387" s="959"/>
      <c r="S1387" s="282" t="b">
        <f>S1383</f>
        <v>0</v>
      </c>
      <c r="W1387" s="289" t="b">
        <f>OR(W1385,AND(I1387&lt;&gt;"",I1387=TRUE))</f>
        <v>0</v>
      </c>
    </row>
    <row r="1388" spans="2:23" ht="12.75" customHeight="1" x14ac:dyDescent="0.2">
      <c r="B1388" s="273"/>
      <c r="C1388" s="250"/>
      <c r="D1388" s="564"/>
      <c r="E1388" s="252" t="s">
        <v>263</v>
      </c>
      <c r="F1388" s="905" t="str">
        <f>Translations!$B$263</f>
        <v>Costuri nerezonabile: utilizarea unor surse de date mai bune ar conduce la costuri nerezonabile.</v>
      </c>
      <c r="G1388" s="953"/>
      <c r="H1388" s="953"/>
      <c r="I1388" s="953"/>
      <c r="J1388" s="953"/>
      <c r="K1388" s="953"/>
      <c r="L1388" s="953"/>
      <c r="M1388" s="953"/>
      <c r="N1388" s="989"/>
      <c r="S1388" s="283"/>
      <c r="W1388" s="283"/>
    </row>
    <row r="1389" spans="2:23" ht="5.0999999999999996" customHeight="1" x14ac:dyDescent="0.2">
      <c r="B1389" s="273"/>
      <c r="C1389" s="250"/>
      <c r="E1389" s="570"/>
      <c r="F1389" s="570"/>
      <c r="G1389" s="570"/>
      <c r="H1389" s="570"/>
      <c r="I1389" s="570"/>
      <c r="J1389" s="570"/>
      <c r="K1389" s="570"/>
      <c r="L1389" s="570"/>
      <c r="M1389" s="570"/>
      <c r="N1389" s="578"/>
      <c r="S1389" s="283"/>
      <c r="W1389" s="283"/>
    </row>
    <row r="1390" spans="2:23" ht="12.75" customHeight="1" x14ac:dyDescent="0.2">
      <c r="B1390" s="273"/>
      <c r="C1390" s="250"/>
      <c r="D1390" s="564"/>
      <c r="E1390" s="564"/>
      <c r="F1390" s="931" t="str">
        <f>Translations!$B$264</f>
        <v>Detalii suplimentare privind orice abatere de la ierarhie</v>
      </c>
      <c r="G1390" s="931"/>
      <c r="H1390" s="931"/>
      <c r="I1390" s="931"/>
      <c r="J1390" s="931"/>
      <c r="K1390" s="931"/>
      <c r="L1390" s="931"/>
      <c r="M1390" s="931"/>
      <c r="N1390" s="1022"/>
      <c r="S1390" s="283"/>
      <c r="W1390" s="283"/>
    </row>
    <row r="1391" spans="2:23" ht="25.5" customHeight="1" thickBot="1" x14ac:dyDescent="0.25">
      <c r="B1391" s="273"/>
      <c r="C1391" s="250"/>
      <c r="E1391" s="564"/>
      <c r="F1391" s="932"/>
      <c r="G1391" s="933"/>
      <c r="H1391" s="933"/>
      <c r="I1391" s="933"/>
      <c r="J1391" s="933"/>
      <c r="K1391" s="933"/>
      <c r="L1391" s="933"/>
      <c r="M1391" s="933"/>
      <c r="N1391" s="934"/>
      <c r="S1391" s="305" t="b">
        <f>S1387</f>
        <v>0</v>
      </c>
      <c r="W1391" s="300" t="b">
        <f>W1387</f>
        <v>0</v>
      </c>
    </row>
    <row r="1392" spans="2:23" ht="5.0999999999999996" customHeight="1" x14ac:dyDescent="0.2">
      <c r="B1392" s="273"/>
      <c r="C1392" s="250"/>
      <c r="N1392" s="251"/>
    </row>
    <row r="1393" spans="2:23" ht="5.0999999999999996" customHeight="1" x14ac:dyDescent="0.2">
      <c r="B1393" s="273"/>
      <c r="C1393" s="261"/>
      <c r="D1393" s="264"/>
      <c r="E1393" s="262"/>
      <c r="F1393" s="262"/>
      <c r="G1393" s="262"/>
      <c r="H1393" s="262"/>
      <c r="I1393" s="262"/>
      <c r="J1393" s="262"/>
      <c r="K1393" s="262"/>
      <c r="L1393" s="262"/>
      <c r="M1393" s="262"/>
      <c r="N1393" s="263"/>
    </row>
    <row r="1394" spans="2:23" ht="12.75" customHeight="1" x14ac:dyDescent="0.2">
      <c r="B1394" s="273"/>
      <c r="C1394" s="385"/>
      <c r="D1394" s="386" t="s">
        <v>115</v>
      </c>
      <c r="E1394" s="1045" t="str">
        <f>Translations!$B$324</f>
        <v>Sunt fluxurile de energie termică măsurabilă importate din instalații sau entități relevante din afara EU ETS?</v>
      </c>
      <c r="F1394" s="1045"/>
      <c r="G1394" s="1045"/>
      <c r="H1394" s="1045"/>
      <c r="I1394" s="1045"/>
      <c r="J1394" s="1045"/>
      <c r="K1394" s="1045"/>
      <c r="L1394" s="1045"/>
      <c r="M1394" s="996"/>
      <c r="N1394" s="996"/>
      <c r="P1394" s="280"/>
      <c r="R1394" s="285"/>
    </row>
    <row r="1395" spans="2:23" ht="5.0999999999999996" customHeight="1" x14ac:dyDescent="0.2">
      <c r="B1395" s="273"/>
      <c r="C1395" s="385"/>
      <c r="D1395" s="21"/>
      <c r="E1395" s="574"/>
      <c r="F1395" s="574"/>
      <c r="G1395" s="574"/>
      <c r="H1395" s="574"/>
      <c r="I1395" s="574"/>
      <c r="J1395" s="574"/>
      <c r="K1395" s="574"/>
      <c r="L1395" s="574"/>
      <c r="M1395" s="574"/>
      <c r="N1395" s="582"/>
      <c r="P1395" s="280"/>
      <c r="R1395" s="285"/>
    </row>
    <row r="1396" spans="2:23" ht="12.75" customHeight="1" x14ac:dyDescent="0.2">
      <c r="B1396" s="273"/>
      <c r="C1396" s="385"/>
      <c r="D1396" s="21"/>
      <c r="E1396" s="21"/>
      <c r="F1396" s="1047" t="str">
        <f>Translations!$B$257</f>
        <v>Descrierea metodologiei aplicate</v>
      </c>
      <c r="G1396" s="1047"/>
      <c r="H1396" s="1047"/>
      <c r="I1396" s="1047"/>
      <c r="J1396" s="1047"/>
      <c r="K1396" s="1047"/>
      <c r="L1396" s="1047"/>
      <c r="M1396" s="1047"/>
      <c r="N1396" s="1048"/>
      <c r="P1396" s="280"/>
      <c r="R1396" s="285"/>
    </row>
    <row r="1397" spans="2:23" ht="5.0999999999999996" customHeight="1" thickBot="1" x14ac:dyDescent="0.25">
      <c r="B1397" s="273"/>
      <c r="C1397" s="385"/>
      <c r="D1397" s="21"/>
      <c r="E1397" s="252"/>
      <c r="F1397" s="388"/>
      <c r="G1397" s="389"/>
      <c r="H1397" s="389"/>
      <c r="I1397" s="389"/>
      <c r="J1397" s="389"/>
      <c r="K1397" s="389"/>
      <c r="L1397" s="389"/>
      <c r="M1397" s="389"/>
      <c r="N1397" s="390"/>
    </row>
    <row r="1398" spans="2:23" ht="12.75" customHeight="1" x14ac:dyDescent="0.2">
      <c r="B1398" s="273"/>
      <c r="C1398" s="385"/>
      <c r="D1398" s="387"/>
      <c r="E1398" s="391"/>
      <c r="F1398" s="990" t="str">
        <f>IF(I1333&lt;&gt;"",HYPERLINK("#" &amp; Q1398,EUConst_MsgDescription),"")</f>
        <v/>
      </c>
      <c r="G1398" s="969"/>
      <c r="H1398" s="969"/>
      <c r="I1398" s="969"/>
      <c r="J1398" s="969"/>
      <c r="K1398" s="969"/>
      <c r="L1398" s="969"/>
      <c r="M1398" s="969"/>
      <c r="N1398" s="970"/>
      <c r="P1398" s="24" t="s">
        <v>441</v>
      </c>
      <c r="Q1398" s="414" t="str">
        <f>"#"&amp;ADDRESS(ROW($C$10),COLUMN($C$10))</f>
        <v>#$C$10</v>
      </c>
      <c r="W1398" s="297" t="s">
        <v>417</v>
      </c>
    </row>
    <row r="1399" spans="2:23" ht="5.0999999999999996" customHeight="1" thickBot="1" x14ac:dyDescent="0.25">
      <c r="B1399" s="273"/>
      <c r="C1399" s="385"/>
      <c r="D1399" s="387"/>
      <c r="E1399" s="391"/>
      <c r="F1399" s="1055"/>
      <c r="G1399" s="1056"/>
      <c r="H1399" s="1056"/>
      <c r="I1399" s="1056"/>
      <c r="J1399" s="1056"/>
      <c r="K1399" s="1056"/>
      <c r="L1399" s="1056"/>
      <c r="M1399" s="1056"/>
      <c r="N1399" s="1057"/>
      <c r="P1399" s="24"/>
      <c r="W1399" s="283"/>
    </row>
    <row r="1400" spans="2:23" ht="50.1" customHeight="1" thickBot="1" x14ac:dyDescent="0.25">
      <c r="B1400" s="273"/>
      <c r="C1400" s="385"/>
      <c r="D1400" s="21"/>
      <c r="E1400" s="21"/>
      <c r="F1400" s="932"/>
      <c r="G1400" s="933"/>
      <c r="H1400" s="933"/>
      <c r="I1400" s="933"/>
      <c r="J1400" s="933"/>
      <c r="K1400" s="933"/>
      <c r="L1400" s="933"/>
      <c r="M1400" s="933"/>
      <c r="N1400" s="934"/>
      <c r="P1400" s="280"/>
      <c r="R1400" s="285"/>
      <c r="V1400" s="285"/>
      <c r="W1400" s="421" t="b">
        <f>OR(W1394,AND(M1394&lt;&gt;"",M1394=FALSE))</f>
        <v>0</v>
      </c>
    </row>
    <row r="1401" spans="2:23" ht="5.0999999999999996" customHeight="1" x14ac:dyDescent="0.2">
      <c r="B1401" s="273"/>
      <c r="C1401" s="385"/>
      <c r="D1401" s="387"/>
      <c r="E1401" s="392"/>
      <c r="F1401" s="575"/>
      <c r="G1401" s="575"/>
      <c r="H1401" s="575"/>
      <c r="I1401" s="575"/>
      <c r="J1401" s="575"/>
      <c r="K1401" s="575"/>
      <c r="L1401" s="575"/>
      <c r="M1401" s="575"/>
      <c r="N1401" s="393"/>
      <c r="P1401" s="280"/>
      <c r="R1401" s="285"/>
    </row>
    <row r="1402" spans="2:23" ht="12.75" customHeight="1" x14ac:dyDescent="0.2">
      <c r="B1402" s="273"/>
      <c r="C1402" s="394"/>
      <c r="D1402" s="395"/>
      <c r="E1402" s="395"/>
      <c r="F1402" s="395"/>
      <c r="G1402" s="395"/>
      <c r="H1402" s="395"/>
      <c r="I1402" s="395"/>
      <c r="J1402" s="395"/>
      <c r="K1402" s="395"/>
      <c r="L1402" s="395"/>
      <c r="M1402" s="395"/>
      <c r="N1402" s="396"/>
    </row>
    <row r="1403" spans="2:23" ht="15" customHeight="1" x14ac:dyDescent="0.2">
      <c r="B1403" s="273"/>
      <c r="C1403" s="354"/>
      <c r="D1403" s="1058" t="str">
        <f>Translations!$B$329</f>
        <v>Datele necesare pentru determinarea ratei de îmbunătățire a indicelui de referință în conformitate cu articolul 10a alineatul (2) din directivă</v>
      </c>
      <c r="E1403" s="1059"/>
      <c r="F1403" s="1059"/>
      <c r="G1403" s="1059"/>
      <c r="H1403" s="1059"/>
      <c r="I1403" s="1059"/>
      <c r="J1403" s="1059"/>
      <c r="K1403" s="1059"/>
      <c r="L1403" s="1059"/>
      <c r="M1403" s="1059"/>
      <c r="N1403" s="1060"/>
    </row>
    <row r="1404" spans="2:23" ht="5.0999999999999996" customHeight="1" x14ac:dyDescent="0.2">
      <c r="B1404" s="273"/>
      <c r="C1404" s="354"/>
      <c r="D1404" s="355"/>
      <c r="E1404" s="355"/>
      <c r="F1404" s="355"/>
      <c r="G1404" s="355"/>
      <c r="H1404" s="355"/>
      <c r="I1404" s="355"/>
      <c r="J1404" s="355"/>
      <c r="K1404" s="355"/>
      <c r="L1404" s="355"/>
      <c r="M1404" s="355"/>
      <c r="N1404" s="356"/>
    </row>
    <row r="1405" spans="2:23" ht="12.75" customHeight="1" x14ac:dyDescent="0.2">
      <c r="B1405" s="273"/>
      <c r="C1405" s="354"/>
      <c r="D1405" s="357" t="s">
        <v>116</v>
      </c>
      <c r="E1405" s="1061" t="str">
        <f>Translations!$B$330</f>
        <v>Emisii care pot fi atribuite în mod direct</v>
      </c>
      <c r="F1405" s="1061"/>
      <c r="G1405" s="1061"/>
      <c r="H1405" s="1061"/>
      <c r="I1405" s="1061"/>
      <c r="J1405" s="1061"/>
      <c r="K1405" s="1061"/>
      <c r="L1405" s="1061"/>
      <c r="M1405" s="1061"/>
      <c r="N1405" s="1062"/>
    </row>
    <row r="1406" spans="2:23" ht="12.75" customHeight="1" x14ac:dyDescent="0.2">
      <c r="B1406" s="273"/>
      <c r="C1406" s="354"/>
      <c r="D1406" s="358" t="s">
        <v>118</v>
      </c>
      <c r="E1406" s="995" t="str">
        <f>Translations!$B$331</f>
        <v>Atribuirea emisiilor în mod direct</v>
      </c>
      <c r="F1406" s="995"/>
      <c r="G1406" s="995"/>
      <c r="H1406" s="995"/>
      <c r="I1406" s="995"/>
      <c r="J1406" s="995"/>
      <c r="K1406" s="995"/>
      <c r="L1406" s="995"/>
      <c r="M1406" s="995"/>
      <c r="N1406" s="1063"/>
      <c r="P1406" s="280"/>
      <c r="T1406" s="19"/>
    </row>
    <row r="1407" spans="2:23" ht="5.0999999999999996" customHeight="1" x14ac:dyDescent="0.2">
      <c r="B1407" s="273"/>
      <c r="C1407" s="354"/>
      <c r="D1407" s="355"/>
      <c r="E1407" s="997"/>
      <c r="F1407" s="998"/>
      <c r="G1407" s="998"/>
      <c r="H1407" s="998"/>
      <c r="I1407" s="998"/>
      <c r="J1407" s="998"/>
      <c r="K1407" s="998"/>
      <c r="L1407" s="998"/>
      <c r="M1407" s="998"/>
      <c r="N1407" s="999"/>
    </row>
    <row r="1408" spans="2:23" ht="12.75" customHeight="1" x14ac:dyDescent="0.2">
      <c r="B1408" s="273"/>
      <c r="C1408" s="354"/>
      <c r="D1408" s="358"/>
      <c r="E1408" s="360"/>
      <c r="F1408" s="990" t="str">
        <f>IF(I1333&lt;&gt;"",HYPERLINK("#" &amp; Q1408,EUConst_MsgDescription),"")</f>
        <v/>
      </c>
      <c r="G1408" s="969"/>
      <c r="H1408" s="969"/>
      <c r="I1408" s="969"/>
      <c r="J1408" s="969"/>
      <c r="K1408" s="969"/>
      <c r="L1408" s="969"/>
      <c r="M1408" s="969"/>
      <c r="N1408" s="970"/>
      <c r="P1408" s="24" t="s">
        <v>441</v>
      </c>
      <c r="Q1408" s="414" t="str">
        <f>"#"&amp;ADDRESS(ROW($C$10),COLUMN($C$10))</f>
        <v>#$C$10</v>
      </c>
    </row>
    <row r="1409" spans="2:23" ht="5.0999999999999996" customHeight="1" x14ac:dyDescent="0.2">
      <c r="B1409" s="273"/>
      <c r="C1409" s="354"/>
      <c r="D1409" s="358"/>
      <c r="E1409" s="361"/>
      <c r="F1409" s="991"/>
      <c r="G1409" s="991"/>
      <c r="H1409" s="991"/>
      <c r="I1409" s="991"/>
      <c r="J1409" s="991"/>
      <c r="K1409" s="991"/>
      <c r="L1409" s="991"/>
      <c r="M1409" s="991"/>
      <c r="N1409" s="992"/>
      <c r="P1409" s="280"/>
    </row>
    <row r="1410" spans="2:23" ht="50.1" customHeight="1" x14ac:dyDescent="0.2">
      <c r="B1410" s="273"/>
      <c r="C1410" s="354"/>
      <c r="D1410" s="355"/>
      <c r="E1410" s="355"/>
      <c r="F1410" s="972"/>
      <c r="G1410" s="973"/>
      <c r="H1410" s="973"/>
      <c r="I1410" s="973"/>
      <c r="J1410" s="973"/>
      <c r="K1410" s="973"/>
      <c r="L1410" s="973"/>
      <c r="M1410" s="973"/>
      <c r="N1410" s="974"/>
    </row>
    <row r="1411" spans="2:23" ht="5.0999999999999996" customHeight="1" x14ac:dyDescent="0.2">
      <c r="B1411" s="273"/>
      <c r="C1411" s="354"/>
      <c r="D1411" s="355"/>
      <c r="E1411" s="355"/>
      <c r="F1411" s="355"/>
      <c r="G1411" s="355"/>
      <c r="H1411" s="355"/>
      <c r="I1411" s="355"/>
      <c r="J1411" s="355"/>
      <c r="K1411" s="355"/>
      <c r="L1411" s="355"/>
      <c r="M1411" s="355"/>
      <c r="N1411" s="356"/>
    </row>
    <row r="1412" spans="2:23" ht="12.75" customHeight="1" x14ac:dyDescent="0.2">
      <c r="B1412" s="273"/>
      <c r="C1412" s="354"/>
      <c r="D1412" s="355"/>
      <c r="E1412" s="355"/>
      <c r="F1412" s="1054" t="str">
        <f>Translations!$B$210</f>
        <v>Trimitere la fișierele externe, dacă este cazul</v>
      </c>
      <c r="G1412" s="1054"/>
      <c r="H1412" s="1054"/>
      <c r="I1412" s="1054"/>
      <c r="J1412" s="1054"/>
      <c r="K1412" s="904"/>
      <c r="L1412" s="904"/>
      <c r="M1412" s="904"/>
      <c r="N1412" s="904"/>
    </row>
    <row r="1413" spans="2:23" ht="5.0999999999999996" customHeight="1" x14ac:dyDescent="0.2">
      <c r="B1413" s="273"/>
      <c r="C1413" s="354"/>
      <c r="D1413" s="355"/>
      <c r="E1413" s="355"/>
      <c r="F1413" s="362"/>
      <c r="G1413" s="362"/>
      <c r="H1413" s="362"/>
      <c r="I1413" s="362"/>
      <c r="J1413" s="362"/>
      <c r="K1413" s="362"/>
      <c r="L1413" s="362"/>
      <c r="M1413" s="362"/>
      <c r="N1413" s="363"/>
    </row>
    <row r="1414" spans="2:23" ht="12.75" customHeight="1" x14ac:dyDescent="0.2">
      <c r="B1414" s="273"/>
      <c r="C1414" s="354"/>
      <c r="D1414" s="358" t="s">
        <v>119</v>
      </c>
      <c r="E1414" s="995" t="str">
        <f>Translations!$B$337</f>
        <v>Sunt relevante și alte fluxuri de surse interne?</v>
      </c>
      <c r="F1414" s="995"/>
      <c r="G1414" s="995"/>
      <c r="H1414" s="995"/>
      <c r="I1414" s="995"/>
      <c r="J1414" s="995"/>
      <c r="K1414" s="995"/>
      <c r="L1414" s="995"/>
      <c r="M1414" s="996"/>
      <c r="N1414" s="996"/>
      <c r="P1414" s="280"/>
      <c r="T1414" s="19"/>
    </row>
    <row r="1415" spans="2:23" ht="5.0999999999999996" customHeight="1" x14ac:dyDescent="0.2">
      <c r="B1415" s="273"/>
      <c r="C1415" s="354"/>
      <c r="D1415" s="358"/>
      <c r="E1415" s="359"/>
      <c r="F1415" s="997"/>
      <c r="G1415" s="997"/>
      <c r="H1415" s="997"/>
      <c r="I1415" s="997"/>
      <c r="J1415" s="997"/>
      <c r="K1415" s="997"/>
      <c r="L1415" s="997"/>
      <c r="M1415" s="997"/>
      <c r="N1415" s="1088"/>
    </row>
    <row r="1416" spans="2:23" ht="25.5" customHeight="1" thickBot="1" x14ac:dyDescent="0.25">
      <c r="B1416" s="273"/>
      <c r="C1416" s="354"/>
      <c r="D1416" s="355"/>
      <c r="E1416" s="355"/>
      <c r="F1416" s="355"/>
      <c r="G1416" s="355"/>
      <c r="H1416" s="355"/>
      <c r="I1416" s="1070" t="str">
        <f>Translations!$B$254</f>
        <v>Sursa de date</v>
      </c>
      <c r="J1416" s="1070"/>
      <c r="K1416" s="1070" t="str">
        <f>Translations!$B$255</f>
        <v>Altă sursă de date (dacă este cazul)</v>
      </c>
      <c r="L1416" s="1070"/>
      <c r="M1416" s="1070" t="str">
        <f>Translations!$B$255</f>
        <v>Altă sursă de date (dacă este cazul)</v>
      </c>
      <c r="N1416" s="1070"/>
      <c r="P1416" s="280"/>
      <c r="W1416" s="274" t="s">
        <v>417</v>
      </c>
    </row>
    <row r="1417" spans="2:23" ht="12.75" customHeight="1" x14ac:dyDescent="0.2">
      <c r="B1417" s="273"/>
      <c r="C1417" s="354"/>
      <c r="D1417" s="358"/>
      <c r="E1417" s="360" t="s">
        <v>864</v>
      </c>
      <c r="F1417" s="1067" t="str">
        <f>Translations!$B$342</f>
        <v>Cantități importate sau exportate</v>
      </c>
      <c r="G1417" s="1068"/>
      <c r="H1417" s="1068"/>
      <c r="I1417" s="1039"/>
      <c r="J1417" s="1039"/>
      <c r="K1417" s="966"/>
      <c r="L1417" s="966"/>
      <c r="M1417" s="966"/>
      <c r="N1417" s="966"/>
      <c r="W1417" s="281" t="b">
        <f>AND(M1414&lt;&gt;"",M1414=FALSE)</f>
        <v>0</v>
      </c>
    </row>
    <row r="1418" spans="2:23" ht="12.75" customHeight="1" x14ac:dyDescent="0.2">
      <c r="B1418" s="273"/>
      <c r="C1418" s="354"/>
      <c r="D1418" s="358"/>
      <c r="E1418" s="360" t="s">
        <v>865</v>
      </c>
      <c r="F1418" s="1067" t="str">
        <f>Translations!$B$256</f>
        <v>Valoare energetică</v>
      </c>
      <c r="G1418" s="1068"/>
      <c r="H1418" s="1068"/>
      <c r="I1418" s="1039"/>
      <c r="J1418" s="1039"/>
      <c r="K1418" s="966"/>
      <c r="L1418" s="966"/>
      <c r="M1418" s="966"/>
      <c r="N1418" s="966"/>
      <c r="W1418" s="303" t="b">
        <f>W1417</f>
        <v>0</v>
      </c>
    </row>
    <row r="1419" spans="2:23" ht="12.75" customHeight="1" x14ac:dyDescent="0.2">
      <c r="B1419" s="273"/>
      <c r="C1419" s="354"/>
      <c r="D1419" s="358"/>
      <c r="E1419" s="360" t="s">
        <v>866</v>
      </c>
      <c r="F1419" s="1069" t="str">
        <f>Translations!$B$343</f>
        <v>Factor de emisie sau conținut de carbon</v>
      </c>
      <c r="G1419" s="1069"/>
      <c r="H1419" s="1067"/>
      <c r="I1419" s="942"/>
      <c r="J1419" s="959"/>
      <c r="K1419" s="944"/>
      <c r="L1419" s="946"/>
      <c r="M1419" s="944"/>
      <c r="N1419" s="946"/>
      <c r="W1419" s="303" t="b">
        <f>W1418</f>
        <v>0</v>
      </c>
    </row>
    <row r="1420" spans="2:23" ht="12.75" customHeight="1" x14ac:dyDescent="0.2">
      <c r="B1420" s="273"/>
      <c r="C1420" s="354"/>
      <c r="D1420" s="358"/>
      <c r="E1420" s="360" t="s">
        <v>867</v>
      </c>
      <c r="F1420" s="1069" t="str">
        <f>Translations!$B$344</f>
        <v>Conținut de biomasă</v>
      </c>
      <c r="G1420" s="1069"/>
      <c r="H1420" s="1067"/>
      <c r="I1420" s="942"/>
      <c r="J1420" s="959"/>
      <c r="K1420" s="944"/>
      <c r="L1420" s="946"/>
      <c r="M1420" s="944"/>
      <c r="N1420" s="946"/>
      <c r="W1420" s="303" t="b">
        <f>W1419</f>
        <v>0</v>
      </c>
    </row>
    <row r="1421" spans="2:23" ht="5.0999999999999996" customHeight="1" x14ac:dyDescent="0.2">
      <c r="B1421" s="273"/>
      <c r="C1421" s="354"/>
      <c r="D1421" s="358"/>
      <c r="E1421" s="355"/>
      <c r="F1421" s="355"/>
      <c r="G1421" s="355"/>
      <c r="H1421" s="355"/>
      <c r="I1421" s="355"/>
      <c r="J1421" s="355"/>
      <c r="K1421" s="355"/>
      <c r="L1421" s="355"/>
      <c r="M1421" s="355"/>
      <c r="N1421" s="356"/>
      <c r="P1421" s="280"/>
      <c r="W1421" s="283"/>
    </row>
    <row r="1422" spans="2:23" ht="12.75" customHeight="1" x14ac:dyDescent="0.2">
      <c r="B1422" s="273"/>
      <c r="C1422" s="354"/>
      <c r="D1422" s="358"/>
      <c r="E1422" s="360" t="s">
        <v>868</v>
      </c>
      <c r="F1422" s="1073" t="str">
        <f>Translations!$B$257</f>
        <v>Descrierea metodologiei aplicate</v>
      </c>
      <c r="G1422" s="1073"/>
      <c r="H1422" s="1073"/>
      <c r="I1422" s="1073"/>
      <c r="J1422" s="1073"/>
      <c r="K1422" s="1073"/>
      <c r="L1422" s="1073"/>
      <c r="M1422" s="1073"/>
      <c r="N1422" s="1074"/>
      <c r="P1422" s="280"/>
      <c r="W1422" s="283"/>
    </row>
    <row r="1423" spans="2:23" ht="5.0999999999999996" customHeight="1" x14ac:dyDescent="0.2">
      <c r="B1423" s="273"/>
      <c r="C1423" s="354"/>
      <c r="D1423" s="355"/>
      <c r="E1423" s="359"/>
      <c r="F1423" s="572"/>
      <c r="G1423" s="579"/>
      <c r="H1423" s="579"/>
      <c r="I1423" s="579"/>
      <c r="J1423" s="579"/>
      <c r="K1423" s="579"/>
      <c r="L1423" s="579"/>
      <c r="M1423" s="579"/>
      <c r="N1423" s="580"/>
      <c r="W1423" s="283"/>
    </row>
    <row r="1424" spans="2:23" ht="12.75" customHeight="1" x14ac:dyDescent="0.2">
      <c r="B1424" s="273"/>
      <c r="C1424" s="354"/>
      <c r="D1424" s="358"/>
      <c r="E1424" s="360"/>
      <c r="F1424" s="990" t="str">
        <f>IF(I1333&lt;&gt;"",HYPERLINK("#" &amp; Q1424,EUConst_MsgDescription),"")</f>
        <v/>
      </c>
      <c r="G1424" s="969"/>
      <c r="H1424" s="969"/>
      <c r="I1424" s="969"/>
      <c r="J1424" s="969"/>
      <c r="K1424" s="969"/>
      <c r="L1424" s="969"/>
      <c r="M1424" s="969"/>
      <c r="N1424" s="970"/>
      <c r="P1424" s="24" t="s">
        <v>441</v>
      </c>
      <c r="Q1424" s="414" t="str">
        <f>"#"&amp;ADDRESS(ROW($C$10),COLUMN($C$10))</f>
        <v>#$C$10</v>
      </c>
      <c r="W1424" s="283"/>
    </row>
    <row r="1425" spans="1:23" ht="5.0999999999999996" customHeight="1" x14ac:dyDescent="0.2">
      <c r="B1425" s="273"/>
      <c r="C1425" s="354"/>
      <c r="D1425" s="358"/>
      <c r="E1425" s="361"/>
      <c r="F1425" s="991"/>
      <c r="G1425" s="991"/>
      <c r="H1425" s="991"/>
      <c r="I1425" s="991"/>
      <c r="J1425" s="991"/>
      <c r="K1425" s="991"/>
      <c r="L1425" s="991"/>
      <c r="M1425" s="991"/>
      <c r="N1425" s="992"/>
      <c r="P1425" s="280"/>
      <c r="W1425" s="283"/>
    </row>
    <row r="1426" spans="1:23" s="278" customFormat="1" ht="50.1" customHeight="1" x14ac:dyDescent="0.2">
      <c r="A1426" s="285"/>
      <c r="B1426" s="12"/>
      <c r="C1426" s="354"/>
      <c r="D1426" s="361"/>
      <c r="E1426" s="361"/>
      <c r="F1426" s="932"/>
      <c r="G1426" s="933"/>
      <c r="H1426" s="933"/>
      <c r="I1426" s="933"/>
      <c r="J1426" s="933"/>
      <c r="K1426" s="933"/>
      <c r="L1426" s="933"/>
      <c r="M1426" s="933"/>
      <c r="N1426" s="934"/>
      <c r="O1426" s="38"/>
      <c r="P1426" s="284"/>
      <c r="Q1426" s="285"/>
      <c r="R1426" s="285"/>
      <c r="S1426" s="274"/>
      <c r="T1426" s="274"/>
      <c r="U1426" s="285"/>
      <c r="V1426" s="285"/>
      <c r="W1426" s="286" t="b">
        <f>W1420</f>
        <v>0</v>
      </c>
    </row>
    <row r="1427" spans="1:23" ht="5.0999999999999996" customHeight="1" x14ac:dyDescent="0.2">
      <c r="C1427" s="354"/>
      <c r="D1427" s="358"/>
      <c r="E1427" s="355"/>
      <c r="F1427" s="355"/>
      <c r="G1427" s="355"/>
      <c r="H1427" s="355"/>
      <c r="I1427" s="355"/>
      <c r="J1427" s="355"/>
      <c r="K1427" s="355"/>
      <c r="L1427" s="355"/>
      <c r="M1427" s="355"/>
      <c r="N1427" s="356"/>
      <c r="W1427" s="283"/>
    </row>
    <row r="1428" spans="1:23" ht="12.75" customHeight="1" thickBot="1" x14ac:dyDescent="0.25">
      <c r="C1428" s="354"/>
      <c r="D1428" s="358"/>
      <c r="E1428" s="360"/>
      <c r="F1428" s="1054" t="str">
        <f>Translations!$B$210</f>
        <v>Trimitere la fișierele externe, dacă este cazul</v>
      </c>
      <c r="G1428" s="1054"/>
      <c r="H1428" s="1054"/>
      <c r="I1428" s="1054"/>
      <c r="J1428" s="1054"/>
      <c r="K1428" s="904"/>
      <c r="L1428" s="904"/>
      <c r="M1428" s="904"/>
      <c r="N1428" s="904"/>
      <c r="W1428" s="290" t="b">
        <f>W1426</f>
        <v>0</v>
      </c>
    </row>
    <row r="1429" spans="1:23" ht="5.0999999999999996" customHeight="1" x14ac:dyDescent="0.2">
      <c r="C1429" s="354"/>
      <c r="D1429" s="358"/>
      <c r="E1429" s="355"/>
      <c r="F1429" s="355"/>
      <c r="G1429" s="355"/>
      <c r="H1429" s="355"/>
      <c r="I1429" s="355"/>
      <c r="J1429" s="355"/>
      <c r="K1429" s="355"/>
      <c r="L1429" s="355"/>
      <c r="M1429" s="355"/>
      <c r="N1429" s="356"/>
      <c r="P1429" s="280"/>
    </row>
    <row r="1430" spans="1:23" ht="12.75" customHeight="1" thickBot="1" x14ac:dyDescent="0.25">
      <c r="C1430" s="354"/>
      <c r="D1430" s="358" t="s">
        <v>120</v>
      </c>
      <c r="E1430" s="995" t="str">
        <f>Translations!$B$345</f>
        <v>Este relevant CO2 transferat, importat sau exportat?</v>
      </c>
      <c r="F1430" s="995"/>
      <c r="G1430" s="995"/>
      <c r="H1430" s="995"/>
      <c r="I1430" s="995"/>
      <c r="J1430" s="995"/>
      <c r="K1430" s="995"/>
      <c r="L1430" s="995"/>
      <c r="M1430" s="996"/>
      <c r="N1430" s="996"/>
      <c r="P1430" s="280"/>
      <c r="T1430" s="19"/>
    </row>
    <row r="1431" spans="1:23" ht="5.0999999999999996" customHeight="1" thickBot="1" x14ac:dyDescent="0.25">
      <c r="C1431" s="354"/>
      <c r="D1431" s="355"/>
      <c r="E1431" s="997"/>
      <c r="F1431" s="998"/>
      <c r="G1431" s="998"/>
      <c r="H1431" s="998"/>
      <c r="I1431" s="998"/>
      <c r="J1431" s="998"/>
      <c r="K1431" s="998"/>
      <c r="L1431" s="998"/>
      <c r="M1431" s="998"/>
      <c r="N1431" s="999"/>
      <c r="W1431" s="297" t="s">
        <v>417</v>
      </c>
    </row>
    <row r="1432" spans="1:23" ht="25.5" customHeight="1" x14ac:dyDescent="0.2">
      <c r="C1432" s="354"/>
      <c r="D1432" s="355"/>
      <c r="E1432" s="355"/>
      <c r="F1432" s="972"/>
      <c r="G1432" s="973"/>
      <c r="H1432" s="973"/>
      <c r="I1432" s="973"/>
      <c r="J1432" s="973"/>
      <c r="K1432" s="973"/>
      <c r="L1432" s="973"/>
      <c r="M1432" s="973"/>
      <c r="N1432" s="974"/>
      <c r="W1432" s="281" t="b">
        <f>AND(M1430&lt;&gt;"",M1430=FALSE)</f>
        <v>0</v>
      </c>
    </row>
    <row r="1433" spans="1:23" ht="5.0999999999999996" customHeight="1" x14ac:dyDescent="0.2">
      <c r="C1433" s="354"/>
      <c r="D1433" s="355"/>
      <c r="E1433" s="355"/>
      <c r="F1433" s="355"/>
      <c r="G1433" s="355"/>
      <c r="H1433" s="355"/>
      <c r="I1433" s="355"/>
      <c r="J1433" s="355"/>
      <c r="K1433" s="355"/>
      <c r="L1433" s="355"/>
      <c r="M1433" s="355"/>
      <c r="N1433" s="356"/>
      <c r="W1433" s="283"/>
    </row>
    <row r="1434" spans="1:23" ht="12.75" customHeight="1" thickBot="1" x14ac:dyDescent="0.25">
      <c r="C1434" s="354"/>
      <c r="D1434" s="355"/>
      <c r="E1434" s="355"/>
      <c r="F1434" s="1054" t="str">
        <f>Translations!$B$210</f>
        <v>Trimitere la fișierele externe, dacă este cazul</v>
      </c>
      <c r="G1434" s="1054"/>
      <c r="H1434" s="1054"/>
      <c r="I1434" s="1054"/>
      <c r="J1434" s="1054"/>
      <c r="K1434" s="904"/>
      <c r="L1434" s="904"/>
      <c r="M1434" s="904"/>
      <c r="N1434" s="904"/>
      <c r="W1434" s="305" t="b">
        <f>W1432</f>
        <v>0</v>
      </c>
    </row>
    <row r="1435" spans="1:23" ht="5.0999999999999996" customHeight="1" x14ac:dyDescent="0.2">
      <c r="C1435" s="354"/>
      <c r="D1435" s="358"/>
      <c r="E1435" s="355"/>
      <c r="F1435" s="355"/>
      <c r="G1435" s="355"/>
      <c r="H1435" s="355"/>
      <c r="I1435" s="355"/>
      <c r="J1435" s="355"/>
      <c r="K1435" s="355"/>
      <c r="L1435" s="355"/>
      <c r="M1435" s="355"/>
      <c r="N1435" s="356"/>
    </row>
    <row r="1436" spans="1:23" ht="5.0999999999999996" customHeight="1" x14ac:dyDescent="0.2">
      <c r="C1436" s="351"/>
      <c r="D1436" s="364"/>
      <c r="E1436" s="352"/>
      <c r="F1436" s="352"/>
      <c r="G1436" s="352"/>
      <c r="H1436" s="352"/>
      <c r="I1436" s="352"/>
      <c r="J1436" s="352"/>
      <c r="K1436" s="352"/>
      <c r="L1436" s="352"/>
      <c r="M1436" s="352"/>
      <c r="N1436" s="353"/>
    </row>
    <row r="1437" spans="1:23" ht="12.75" customHeight="1" x14ac:dyDescent="0.2">
      <c r="C1437" s="354"/>
      <c r="D1437" s="357" t="s">
        <v>117</v>
      </c>
      <c r="E1437" s="1071" t="str">
        <f>Translations!$B$831</f>
        <v>Aportul de energie pentru această subinstalație și factorul de emisie relevant</v>
      </c>
      <c r="F1437" s="1071"/>
      <c r="G1437" s="1071"/>
      <c r="H1437" s="1071"/>
      <c r="I1437" s="1071"/>
      <c r="J1437" s="1071"/>
      <c r="K1437" s="1071"/>
      <c r="L1437" s="1071"/>
      <c r="M1437" s="1071"/>
      <c r="N1437" s="1072"/>
    </row>
    <row r="1438" spans="1:23" ht="5.0999999999999996" customHeight="1" x14ac:dyDescent="0.2">
      <c r="C1438" s="354"/>
      <c r="D1438" s="355"/>
      <c r="E1438" s="1064"/>
      <c r="F1438" s="1065"/>
      <c r="G1438" s="1065"/>
      <c r="H1438" s="1065"/>
      <c r="I1438" s="1065"/>
      <c r="J1438" s="1065"/>
      <c r="K1438" s="1065"/>
      <c r="L1438" s="1065"/>
      <c r="M1438" s="1065"/>
      <c r="N1438" s="1066"/>
    </row>
    <row r="1439" spans="1:23" ht="12.75" customHeight="1" x14ac:dyDescent="0.2">
      <c r="C1439" s="354"/>
      <c r="D1439" s="358" t="s">
        <v>118</v>
      </c>
      <c r="E1439" s="995" t="str">
        <f>Translations!$B$249</f>
        <v>Informații privind metodologia aplicată</v>
      </c>
      <c r="F1439" s="995"/>
      <c r="G1439" s="995"/>
      <c r="H1439" s="995"/>
      <c r="I1439" s="995"/>
      <c r="J1439" s="995"/>
      <c r="K1439" s="995"/>
      <c r="L1439" s="995"/>
      <c r="M1439" s="995"/>
      <c r="N1439" s="1063"/>
      <c r="P1439" s="280"/>
    </row>
    <row r="1440" spans="1:23" ht="25.5" customHeight="1" x14ac:dyDescent="0.2">
      <c r="B1440" s="273"/>
      <c r="C1440" s="354"/>
      <c r="D1440" s="355"/>
      <c r="E1440" s="355"/>
      <c r="F1440" s="372"/>
      <c r="G1440" s="355"/>
      <c r="H1440" s="355"/>
      <c r="I1440" s="1070" t="str">
        <f>Translations!$B$254</f>
        <v>Sursa de date</v>
      </c>
      <c r="J1440" s="1070"/>
      <c r="K1440" s="1070" t="str">
        <f>Translations!$B$255</f>
        <v>Altă sursă de date (dacă este cazul)</v>
      </c>
      <c r="L1440" s="1070"/>
      <c r="M1440" s="1070" t="str">
        <f>Translations!$B$255</f>
        <v>Altă sursă de date (dacă este cazul)</v>
      </c>
      <c r="N1440" s="1070"/>
    </row>
    <row r="1441" spans="2:23" ht="12.75" customHeight="1" x14ac:dyDescent="0.2">
      <c r="B1441" s="273"/>
      <c r="C1441" s="354"/>
      <c r="D1441" s="358"/>
      <c r="E1441" s="360" t="s">
        <v>864</v>
      </c>
      <c r="F1441" s="1069" t="str">
        <f>Translations!$B$833</f>
        <v>Aportul de combustibil și de materiale</v>
      </c>
      <c r="G1441" s="1069"/>
      <c r="H1441" s="1067"/>
      <c r="I1441" s="942"/>
      <c r="J1441" s="943"/>
      <c r="K1441" s="944"/>
      <c r="L1441" s="945"/>
      <c r="M1441" s="944"/>
      <c r="N1441" s="946"/>
    </row>
    <row r="1442" spans="2:23" ht="12.75" customHeight="1" x14ac:dyDescent="0.2">
      <c r="B1442" s="273"/>
      <c r="C1442" s="354"/>
      <c r="D1442" s="358"/>
      <c r="E1442" s="360" t="s">
        <v>865</v>
      </c>
      <c r="F1442" s="1069" t="str">
        <f>Translations!$B$826</f>
        <v>Consumul de energie electrică pentru producerea de energie termică</v>
      </c>
      <c r="G1442" s="1069"/>
      <c r="H1442" s="1067"/>
      <c r="I1442" s="1039"/>
      <c r="J1442" s="1039"/>
      <c r="K1442" s="966"/>
      <c r="L1442" s="966"/>
      <c r="M1442" s="966"/>
      <c r="N1442" s="966"/>
    </row>
    <row r="1443" spans="2:23" ht="12.75" customHeight="1" x14ac:dyDescent="0.2">
      <c r="B1443" s="273"/>
      <c r="C1443" s="354"/>
      <c r="D1443" s="358"/>
      <c r="E1443" s="360" t="s">
        <v>866</v>
      </c>
      <c r="F1443" s="1069" t="str">
        <f>Translations!$B$353</f>
        <v>Factorul de emisie ponderat</v>
      </c>
      <c r="G1443" s="1069"/>
      <c r="H1443" s="1067"/>
      <c r="I1443" s="942"/>
      <c r="J1443" s="943"/>
      <c r="K1443" s="944"/>
      <c r="L1443" s="945"/>
      <c r="M1443" s="944"/>
      <c r="N1443" s="946"/>
    </row>
    <row r="1444" spans="2:23" ht="5.0999999999999996" customHeight="1" x14ac:dyDescent="0.2">
      <c r="B1444" s="273"/>
      <c r="C1444" s="354"/>
      <c r="D1444" s="358"/>
      <c r="E1444" s="355"/>
      <c r="F1444" s="355"/>
      <c r="G1444" s="355"/>
      <c r="H1444" s="355"/>
      <c r="I1444" s="355"/>
      <c r="J1444" s="355"/>
      <c r="K1444" s="355"/>
      <c r="L1444" s="355"/>
      <c r="M1444" s="355"/>
      <c r="N1444" s="356"/>
    </row>
    <row r="1445" spans="2:23" ht="12.75" customHeight="1" x14ac:dyDescent="0.2">
      <c r="B1445" s="273"/>
      <c r="C1445" s="354"/>
      <c r="D1445" s="358"/>
      <c r="E1445" s="360" t="s">
        <v>867</v>
      </c>
      <c r="F1445" s="1073" t="str">
        <f>Translations!$B$257</f>
        <v>Descrierea metodologiei aplicate</v>
      </c>
      <c r="G1445" s="1073"/>
      <c r="H1445" s="1073"/>
      <c r="I1445" s="1073"/>
      <c r="J1445" s="1073"/>
      <c r="K1445" s="1073"/>
      <c r="L1445" s="1073"/>
      <c r="M1445" s="1073"/>
      <c r="N1445" s="1074"/>
    </row>
    <row r="1446" spans="2:23" ht="5.0999999999999996" customHeight="1" x14ac:dyDescent="0.2">
      <c r="B1446" s="273"/>
      <c r="C1446" s="354"/>
      <c r="D1446" s="355"/>
      <c r="E1446" s="359"/>
      <c r="F1446" s="369"/>
      <c r="G1446" s="370"/>
      <c r="H1446" s="370"/>
      <c r="I1446" s="370"/>
      <c r="J1446" s="370"/>
      <c r="K1446" s="370"/>
      <c r="L1446" s="370"/>
      <c r="M1446" s="370"/>
      <c r="N1446" s="371"/>
    </row>
    <row r="1447" spans="2:23" ht="12.75" customHeight="1" x14ac:dyDescent="0.2">
      <c r="B1447" s="273"/>
      <c r="C1447" s="354"/>
      <c r="D1447" s="358"/>
      <c r="E1447" s="360"/>
      <c r="F1447" s="990" t="str">
        <f>IF(I1333&lt;&gt;"",HYPERLINK("#" &amp; Q1447,EUConst_MsgDescription),"")</f>
        <v/>
      </c>
      <c r="G1447" s="969"/>
      <c r="H1447" s="969"/>
      <c r="I1447" s="969"/>
      <c r="J1447" s="969"/>
      <c r="K1447" s="969"/>
      <c r="L1447" s="969"/>
      <c r="M1447" s="969"/>
      <c r="N1447" s="970"/>
      <c r="P1447" s="24" t="s">
        <v>441</v>
      </c>
      <c r="Q1447" s="414" t="str">
        <f>"#"&amp;ADDRESS(ROW($C$10),COLUMN($C$10))</f>
        <v>#$C$10</v>
      </c>
    </row>
    <row r="1448" spans="2:23" ht="5.0999999999999996" customHeight="1" x14ac:dyDescent="0.2">
      <c r="B1448" s="273"/>
      <c r="C1448" s="354"/>
      <c r="D1448" s="358"/>
      <c r="E1448" s="361"/>
      <c r="F1448" s="991"/>
      <c r="G1448" s="991"/>
      <c r="H1448" s="991"/>
      <c r="I1448" s="991"/>
      <c r="J1448" s="991"/>
      <c r="K1448" s="991"/>
      <c r="L1448" s="991"/>
      <c r="M1448" s="991"/>
      <c r="N1448" s="992"/>
      <c r="P1448" s="280"/>
    </row>
    <row r="1449" spans="2:23" ht="50.1" customHeight="1" x14ac:dyDescent="0.2">
      <c r="B1449" s="273"/>
      <c r="C1449" s="354"/>
      <c r="D1449" s="361"/>
      <c r="E1449" s="361"/>
      <c r="F1449" s="932"/>
      <c r="G1449" s="933"/>
      <c r="H1449" s="933"/>
      <c r="I1449" s="933"/>
      <c r="J1449" s="933"/>
      <c r="K1449" s="933"/>
      <c r="L1449" s="933"/>
      <c r="M1449" s="933"/>
      <c r="N1449" s="934"/>
    </row>
    <row r="1450" spans="2:23" ht="5.0999999999999996" customHeight="1" thickBot="1" x14ac:dyDescent="0.25">
      <c r="B1450" s="273"/>
      <c r="C1450" s="354"/>
      <c r="D1450" s="358"/>
      <c r="E1450" s="355"/>
      <c r="F1450" s="355"/>
      <c r="G1450" s="355"/>
      <c r="H1450" s="355"/>
      <c r="I1450" s="355"/>
      <c r="J1450" s="355"/>
      <c r="K1450" s="355"/>
      <c r="L1450" s="355"/>
      <c r="M1450" s="355"/>
      <c r="N1450" s="356"/>
    </row>
    <row r="1451" spans="2:23" ht="12.75" customHeight="1" x14ac:dyDescent="0.2">
      <c r="B1451" s="273"/>
      <c r="C1451" s="354"/>
      <c r="D1451" s="358"/>
      <c r="E1451" s="360"/>
      <c r="F1451" s="1054" t="str">
        <f>Translations!$B$210</f>
        <v>Trimitere la fișierele externe, dacă este cazul</v>
      </c>
      <c r="G1451" s="1054"/>
      <c r="H1451" s="1054"/>
      <c r="I1451" s="1054"/>
      <c r="J1451" s="1054"/>
      <c r="K1451" s="904"/>
      <c r="L1451" s="904"/>
      <c r="M1451" s="904"/>
      <c r="N1451" s="904"/>
      <c r="W1451" s="297" t="s">
        <v>417</v>
      </c>
    </row>
    <row r="1452" spans="2:23" ht="5.0999999999999996" customHeight="1" x14ac:dyDescent="0.2">
      <c r="B1452" s="273"/>
      <c r="C1452" s="354"/>
      <c r="D1452" s="358"/>
      <c r="E1452" s="355"/>
      <c r="F1452" s="355"/>
      <c r="G1452" s="355"/>
      <c r="H1452" s="355"/>
      <c r="I1452" s="355"/>
      <c r="J1452" s="355"/>
      <c r="K1452" s="355"/>
      <c r="L1452" s="355"/>
      <c r="M1452" s="355"/>
      <c r="N1452" s="356"/>
      <c r="P1452" s="280"/>
      <c r="W1452" s="283"/>
    </row>
    <row r="1453" spans="2:23" ht="12.75" customHeight="1" x14ac:dyDescent="0.2">
      <c r="B1453" s="273"/>
      <c r="C1453" s="354"/>
      <c r="D1453" s="358" t="s">
        <v>119</v>
      </c>
      <c r="E1453" s="1075" t="str">
        <f>Translations!$B$258</f>
        <v>A fost respectată ordinea ierarhică?</v>
      </c>
      <c r="F1453" s="1075"/>
      <c r="G1453" s="1075"/>
      <c r="H1453" s="1076"/>
      <c r="I1453" s="291"/>
      <c r="J1453" s="366" t="str">
        <f>Translations!$B$259</f>
        <v xml:space="preserve"> Dacă nu, de ce?</v>
      </c>
      <c r="K1453" s="942"/>
      <c r="L1453" s="943"/>
      <c r="M1453" s="943"/>
      <c r="N1453" s="959"/>
      <c r="P1453" s="280"/>
      <c r="W1453" s="289" t="b">
        <f>AND(I1453&lt;&gt;"",I1453=TRUE)</f>
        <v>0</v>
      </c>
    </row>
    <row r="1454" spans="2:23" ht="5.0999999999999996" customHeight="1" x14ac:dyDescent="0.2">
      <c r="B1454" s="273"/>
      <c r="C1454" s="354"/>
      <c r="D1454" s="355"/>
      <c r="E1454" s="576"/>
      <c r="F1454" s="576"/>
      <c r="G1454" s="576"/>
      <c r="H1454" s="576"/>
      <c r="I1454" s="576"/>
      <c r="J1454" s="576"/>
      <c r="K1454" s="576"/>
      <c r="L1454" s="576"/>
      <c r="M1454" s="576"/>
      <c r="N1454" s="577"/>
      <c r="P1454" s="280"/>
      <c r="V1454" s="285"/>
      <c r="W1454" s="283"/>
    </row>
    <row r="1455" spans="2:23" ht="12.75" customHeight="1" x14ac:dyDescent="0.2">
      <c r="B1455" s="273"/>
      <c r="C1455" s="354"/>
      <c r="D1455" s="367"/>
      <c r="E1455" s="367"/>
      <c r="F1455" s="1073" t="str">
        <f>Translations!$B$264</f>
        <v>Detalii suplimentare privind orice abatere de la ierarhie</v>
      </c>
      <c r="G1455" s="1073"/>
      <c r="H1455" s="1073"/>
      <c r="I1455" s="1073"/>
      <c r="J1455" s="1073"/>
      <c r="K1455" s="1073"/>
      <c r="L1455" s="1073"/>
      <c r="M1455" s="1073"/>
      <c r="N1455" s="1074"/>
      <c r="P1455" s="280"/>
      <c r="V1455" s="285"/>
      <c r="W1455" s="283"/>
    </row>
    <row r="1456" spans="2:23" ht="25.5" customHeight="1" thickBot="1" x14ac:dyDescent="0.25">
      <c r="B1456" s="273"/>
      <c r="C1456" s="354"/>
      <c r="D1456" s="367"/>
      <c r="E1456" s="367"/>
      <c r="F1456" s="932"/>
      <c r="G1456" s="933"/>
      <c r="H1456" s="933"/>
      <c r="I1456" s="933"/>
      <c r="J1456" s="933"/>
      <c r="K1456" s="933"/>
      <c r="L1456" s="933"/>
      <c r="M1456" s="933"/>
      <c r="N1456" s="934"/>
      <c r="P1456" s="280"/>
      <c r="V1456" s="285"/>
      <c r="W1456" s="300" t="b">
        <f>W1453</f>
        <v>0</v>
      </c>
    </row>
    <row r="1457" spans="2:23" ht="5.0999999999999996" customHeight="1" x14ac:dyDescent="0.2">
      <c r="B1457" s="273"/>
      <c r="C1457" s="354"/>
      <c r="D1457" s="358"/>
      <c r="E1457" s="355"/>
      <c r="F1457" s="355"/>
      <c r="G1457" s="355"/>
      <c r="H1457" s="355"/>
      <c r="I1457" s="355"/>
      <c r="J1457" s="355"/>
      <c r="K1457" s="355"/>
      <c r="L1457" s="355"/>
      <c r="M1457" s="355"/>
      <c r="N1457" s="356"/>
      <c r="W1457" s="285"/>
    </row>
    <row r="1458" spans="2:23" ht="5.0999999999999996" customHeight="1" x14ac:dyDescent="0.2">
      <c r="B1458" s="273"/>
      <c r="C1458" s="351"/>
      <c r="D1458" s="364"/>
      <c r="E1458" s="352"/>
      <c r="F1458" s="352"/>
      <c r="G1458" s="352"/>
      <c r="H1458" s="352"/>
      <c r="I1458" s="352"/>
      <c r="J1458" s="352"/>
      <c r="K1458" s="352"/>
      <c r="L1458" s="352"/>
      <c r="M1458" s="352"/>
      <c r="N1458" s="353"/>
    </row>
    <row r="1459" spans="2:23" ht="12.75" customHeight="1" x14ac:dyDescent="0.2">
      <c r="B1459" s="273"/>
      <c r="C1459" s="354"/>
      <c r="D1459" s="357" t="s">
        <v>943</v>
      </c>
      <c r="E1459" s="1071" t="str">
        <f>Translations!$B$354</f>
        <v>Importul și exportul de energie termică măsurabilă către și de la această subinstalație</v>
      </c>
      <c r="F1459" s="1071"/>
      <c r="G1459" s="1071"/>
      <c r="H1459" s="1071"/>
      <c r="I1459" s="1071"/>
      <c r="J1459" s="1071"/>
      <c r="K1459" s="1071"/>
      <c r="L1459" s="1071"/>
      <c r="M1459" s="1071"/>
      <c r="N1459" s="1072"/>
      <c r="P1459" s="280"/>
      <c r="S1459" s="285"/>
      <c r="T1459" s="285"/>
    </row>
    <row r="1460" spans="2:23" ht="12.75" customHeight="1" x14ac:dyDescent="0.2">
      <c r="B1460" s="273"/>
      <c r="C1460" s="354"/>
      <c r="D1460" s="358" t="s">
        <v>118</v>
      </c>
      <c r="E1460" s="995" t="str">
        <f>Translations!$B$357</f>
        <v>Sunt relevante fluxurile de energie termică măsurabilă pentru această subinstalație?</v>
      </c>
      <c r="F1460" s="995"/>
      <c r="G1460" s="995"/>
      <c r="H1460" s="995"/>
      <c r="I1460" s="995"/>
      <c r="J1460" s="995"/>
      <c r="K1460" s="995"/>
      <c r="L1460" s="995"/>
      <c r="M1460" s="996"/>
      <c r="N1460" s="996"/>
      <c r="P1460" s="280"/>
    </row>
    <row r="1461" spans="2:23" ht="12.75" customHeight="1" x14ac:dyDescent="0.2">
      <c r="B1461" s="273"/>
      <c r="C1461" s="354"/>
      <c r="D1461" s="358"/>
      <c r="E1461" s="355"/>
      <c r="F1461" s="355"/>
      <c r="G1461" s="355"/>
      <c r="H1461" s="355"/>
      <c r="I1461" s="355"/>
      <c r="J1461" s="976" t="str">
        <f>IF(I1333="","",IF(AND(M1460&lt;&gt;"",M1460=FALSE),HYPERLINK(Q1461,EUconst_MsgGoOn),""))</f>
        <v/>
      </c>
      <c r="K1461" s="977"/>
      <c r="L1461" s="977"/>
      <c r="M1461" s="977"/>
      <c r="N1461" s="978"/>
      <c r="P1461" s="24" t="s">
        <v>441</v>
      </c>
      <c r="Q1461" s="414" t="str">
        <f>"#"&amp;ADDRESS(ROW(D1501),COLUMN(D1501))</f>
        <v>#$D$1501</v>
      </c>
    </row>
    <row r="1462" spans="2:23" ht="5.0999999999999996" customHeight="1" x14ac:dyDescent="0.2">
      <c r="B1462" s="273"/>
      <c r="C1462" s="354"/>
      <c r="D1462" s="358"/>
      <c r="E1462" s="358"/>
      <c r="F1462" s="358"/>
      <c r="G1462" s="358"/>
      <c r="H1462" s="358"/>
      <c r="I1462" s="358"/>
      <c r="J1462" s="358"/>
      <c r="K1462" s="358"/>
      <c r="L1462" s="358"/>
      <c r="M1462" s="358"/>
      <c r="N1462" s="365"/>
      <c r="P1462" s="24"/>
    </row>
    <row r="1463" spans="2:23" ht="12.75" customHeight="1" x14ac:dyDescent="0.2">
      <c r="B1463" s="273"/>
      <c r="C1463" s="354"/>
      <c r="D1463" s="358" t="s">
        <v>119</v>
      </c>
      <c r="E1463" s="995" t="str">
        <f>Translations!$B$249</f>
        <v>Informații privind metodologia aplicată</v>
      </c>
      <c r="F1463" s="995"/>
      <c r="G1463" s="995"/>
      <c r="H1463" s="995"/>
      <c r="I1463" s="995"/>
      <c r="J1463" s="995"/>
      <c r="K1463" s="995"/>
      <c r="L1463" s="995"/>
      <c r="M1463" s="995"/>
      <c r="N1463" s="1063"/>
      <c r="P1463" s="280"/>
    </row>
    <row r="1464" spans="2:23" ht="25.5" customHeight="1" thickBot="1" x14ac:dyDescent="0.25">
      <c r="B1464" s="273"/>
      <c r="C1464" s="354"/>
      <c r="D1464" s="355"/>
      <c r="E1464" s="355"/>
      <c r="F1464" s="355"/>
      <c r="G1464" s="355"/>
      <c r="H1464" s="355"/>
      <c r="I1464" s="1070" t="str">
        <f>Translations!$B$254</f>
        <v>Sursa de date</v>
      </c>
      <c r="J1464" s="1070"/>
      <c r="K1464" s="1070" t="str">
        <f>Translations!$B$255</f>
        <v>Altă sursă de date (dacă este cazul)</v>
      </c>
      <c r="L1464" s="1070"/>
      <c r="M1464" s="1070" t="str">
        <f>Translations!$B$255</f>
        <v>Altă sursă de date (dacă este cazul)</v>
      </c>
      <c r="N1464" s="1070"/>
      <c r="P1464" s="280"/>
      <c r="W1464" s="274" t="s">
        <v>417</v>
      </c>
    </row>
    <row r="1465" spans="2:23" ht="12.75" customHeight="1" x14ac:dyDescent="0.2">
      <c r="B1465" s="273"/>
      <c r="C1465" s="354"/>
      <c r="D1465" s="358"/>
      <c r="E1465" s="360" t="s">
        <v>864</v>
      </c>
      <c r="F1465" s="1077" t="str">
        <f>Translations!$B$359</f>
        <v>Energie termică măsurabilă importată</v>
      </c>
      <c r="G1465" s="1077"/>
      <c r="H1465" s="1078"/>
      <c r="I1465" s="937"/>
      <c r="J1465" s="938"/>
      <c r="K1465" s="939"/>
      <c r="L1465" s="940"/>
      <c r="M1465" s="939"/>
      <c r="N1465" s="941"/>
      <c r="W1465" s="281" t="b">
        <f>AND(M1460&lt;&gt;"",M1460=FALSE)</f>
        <v>0</v>
      </c>
    </row>
    <row r="1466" spans="2:23" ht="12.75" customHeight="1" x14ac:dyDescent="0.2">
      <c r="B1466" s="273"/>
      <c r="C1466" s="354"/>
      <c r="D1466" s="358"/>
      <c r="E1466" s="360" t="s">
        <v>865</v>
      </c>
      <c r="F1466" s="1079" t="str">
        <f>Translations!$B$360</f>
        <v>Energie termică măsurabilă din pastă de celuloză</v>
      </c>
      <c r="G1466" s="1079"/>
      <c r="H1466" s="1080"/>
      <c r="I1466" s="1081"/>
      <c r="J1466" s="1082"/>
      <c r="K1466" s="993"/>
      <c r="L1466" s="1083"/>
      <c r="M1466" s="993"/>
      <c r="N1466" s="994"/>
      <c r="W1466" s="282" t="b">
        <f>W1465</f>
        <v>0</v>
      </c>
    </row>
    <row r="1467" spans="2:23" ht="12.75" customHeight="1" x14ac:dyDescent="0.2">
      <c r="B1467" s="273"/>
      <c r="C1467" s="354"/>
      <c r="D1467" s="358"/>
      <c r="E1467" s="360" t="s">
        <v>866</v>
      </c>
      <c r="F1467" s="1079" t="str">
        <f>Translations!$B$361</f>
        <v>Energie termică măsurabilă din acid azotic</v>
      </c>
      <c r="G1467" s="1079"/>
      <c r="H1467" s="1080"/>
      <c r="I1467" s="1081"/>
      <c r="J1467" s="1082"/>
      <c r="K1467" s="993"/>
      <c r="L1467" s="1083"/>
      <c r="M1467" s="993"/>
      <c r="N1467" s="994"/>
      <c r="W1467" s="282" t="b">
        <f>W1466</f>
        <v>0</v>
      </c>
    </row>
    <row r="1468" spans="2:23" ht="12.75" customHeight="1" x14ac:dyDescent="0.2">
      <c r="B1468" s="273"/>
      <c r="C1468" s="354"/>
      <c r="D1468" s="358"/>
      <c r="E1468" s="360" t="s">
        <v>867</v>
      </c>
      <c r="F1468" s="1084" t="str">
        <f>Translations!$B$362</f>
        <v>Energie termică măsurabilă exportată</v>
      </c>
      <c r="G1468" s="1084"/>
      <c r="H1468" s="1085"/>
      <c r="I1468" s="949"/>
      <c r="J1468" s="986"/>
      <c r="K1468" s="951"/>
      <c r="L1468" s="987"/>
      <c r="M1468" s="951"/>
      <c r="N1468" s="952"/>
      <c r="W1468" s="282" t="b">
        <f>W1467</f>
        <v>0</v>
      </c>
    </row>
    <row r="1469" spans="2:23" ht="12.75" customHeight="1" x14ac:dyDescent="0.2">
      <c r="B1469" s="273"/>
      <c r="C1469" s="354"/>
      <c r="D1469" s="358"/>
      <c r="E1469" s="360" t="s">
        <v>868</v>
      </c>
      <c r="F1469" s="1069" t="str">
        <f>Translations!$B$274</f>
        <v>Fluxuri de energie termică măsurabilă netă</v>
      </c>
      <c r="G1469" s="1069"/>
      <c r="H1469" s="1067"/>
      <c r="I1469" s="942"/>
      <c r="J1469" s="943"/>
      <c r="K1469" s="944"/>
      <c r="L1469" s="945"/>
      <c r="M1469" s="944"/>
      <c r="N1469" s="946"/>
      <c r="W1469" s="282" t="b">
        <f>W1468</f>
        <v>0</v>
      </c>
    </row>
    <row r="1470" spans="2:23" ht="5.0999999999999996" customHeight="1" x14ac:dyDescent="0.2">
      <c r="B1470" s="273"/>
      <c r="C1470" s="354"/>
      <c r="D1470" s="358"/>
      <c r="E1470" s="355"/>
      <c r="F1470" s="355"/>
      <c r="G1470" s="355"/>
      <c r="H1470" s="355"/>
      <c r="I1470" s="355"/>
      <c r="J1470" s="355"/>
      <c r="K1470" s="355"/>
      <c r="L1470" s="355"/>
      <c r="M1470" s="355"/>
      <c r="N1470" s="356"/>
      <c r="P1470" s="280"/>
      <c r="W1470" s="283"/>
    </row>
    <row r="1471" spans="2:23" ht="12.75" customHeight="1" x14ac:dyDescent="0.2">
      <c r="B1471" s="273"/>
      <c r="C1471" s="354"/>
      <c r="D1471" s="358"/>
      <c r="E1471" s="360" t="s">
        <v>868</v>
      </c>
      <c r="F1471" s="1073" t="str">
        <f>Translations!$B$257</f>
        <v>Descrierea metodologiei aplicate</v>
      </c>
      <c r="G1471" s="1073"/>
      <c r="H1471" s="1073"/>
      <c r="I1471" s="1073"/>
      <c r="J1471" s="1073"/>
      <c r="K1471" s="1073"/>
      <c r="L1471" s="1073"/>
      <c r="M1471" s="1073"/>
      <c r="N1471" s="1074"/>
      <c r="P1471" s="280"/>
      <c r="W1471" s="283"/>
    </row>
    <row r="1472" spans="2:23" ht="5.0999999999999996" customHeight="1" x14ac:dyDescent="0.2">
      <c r="B1472" s="273"/>
      <c r="C1472" s="354"/>
      <c r="D1472" s="355"/>
      <c r="E1472" s="359"/>
      <c r="F1472" s="572"/>
      <c r="G1472" s="579"/>
      <c r="H1472" s="579"/>
      <c r="I1472" s="579"/>
      <c r="J1472" s="579"/>
      <c r="K1472" s="579"/>
      <c r="L1472" s="579"/>
      <c r="M1472" s="579"/>
      <c r="N1472" s="580"/>
      <c r="W1472" s="283"/>
    </row>
    <row r="1473" spans="1:23" ht="12.75" customHeight="1" x14ac:dyDescent="0.2">
      <c r="B1473" s="273"/>
      <c r="C1473" s="354"/>
      <c r="D1473" s="358"/>
      <c r="E1473" s="360"/>
      <c r="F1473" s="990" t="str">
        <f>IF(I1333&lt;&gt;"",HYPERLINK("#" &amp; Q1473,EUConst_MsgDescription),"")</f>
        <v/>
      </c>
      <c r="G1473" s="969"/>
      <c r="H1473" s="969"/>
      <c r="I1473" s="969"/>
      <c r="J1473" s="969"/>
      <c r="K1473" s="969"/>
      <c r="L1473" s="969"/>
      <c r="M1473" s="969"/>
      <c r="N1473" s="970"/>
      <c r="P1473" s="24" t="s">
        <v>441</v>
      </c>
      <c r="Q1473" s="414" t="str">
        <f>"#"&amp;ADDRESS(ROW($C$10),COLUMN($C$10))</f>
        <v>#$C$10</v>
      </c>
      <c r="W1473" s="283"/>
    </row>
    <row r="1474" spans="1:23" ht="5.0999999999999996" customHeight="1" x14ac:dyDescent="0.2">
      <c r="C1474" s="354"/>
      <c r="D1474" s="358"/>
      <c r="E1474" s="361"/>
      <c r="F1474" s="991"/>
      <c r="G1474" s="991"/>
      <c r="H1474" s="991"/>
      <c r="I1474" s="991"/>
      <c r="J1474" s="991"/>
      <c r="K1474" s="991"/>
      <c r="L1474" s="991"/>
      <c r="M1474" s="991"/>
      <c r="N1474" s="992"/>
      <c r="P1474" s="280"/>
      <c r="W1474" s="283"/>
    </row>
    <row r="1475" spans="1:23" s="278" customFormat="1" ht="50.1" customHeight="1" x14ac:dyDescent="0.2">
      <c r="A1475" s="285"/>
      <c r="B1475" s="12"/>
      <c r="C1475" s="354"/>
      <c r="D1475" s="361"/>
      <c r="E1475" s="361"/>
      <c r="F1475" s="932"/>
      <c r="G1475" s="933"/>
      <c r="H1475" s="933"/>
      <c r="I1475" s="933"/>
      <c r="J1475" s="933"/>
      <c r="K1475" s="933"/>
      <c r="L1475" s="933"/>
      <c r="M1475" s="933"/>
      <c r="N1475" s="934"/>
      <c r="O1475" s="38"/>
      <c r="P1475" s="284"/>
      <c r="Q1475" s="285"/>
      <c r="R1475" s="285"/>
      <c r="S1475" s="274"/>
      <c r="T1475" s="274"/>
      <c r="U1475" s="285"/>
      <c r="V1475" s="285"/>
      <c r="W1475" s="286" t="b">
        <f>W1469</f>
        <v>0</v>
      </c>
    </row>
    <row r="1476" spans="1:23" ht="5.0999999999999996" customHeight="1" x14ac:dyDescent="0.2">
      <c r="C1476" s="354"/>
      <c r="D1476" s="358"/>
      <c r="E1476" s="355"/>
      <c r="F1476" s="355"/>
      <c r="G1476" s="355"/>
      <c r="H1476" s="355"/>
      <c r="I1476" s="355"/>
      <c r="J1476" s="355"/>
      <c r="K1476" s="355"/>
      <c r="L1476" s="355"/>
      <c r="M1476" s="355"/>
      <c r="N1476" s="356"/>
      <c r="W1476" s="283"/>
    </row>
    <row r="1477" spans="1:23" ht="12.75" customHeight="1" x14ac:dyDescent="0.2">
      <c r="C1477" s="354"/>
      <c r="D1477" s="358"/>
      <c r="E1477" s="360"/>
      <c r="F1477" s="1054" t="str">
        <f>Translations!$B$210</f>
        <v>Trimitere la fișierele externe, dacă este cazul</v>
      </c>
      <c r="G1477" s="1054"/>
      <c r="H1477" s="1054"/>
      <c r="I1477" s="1054"/>
      <c r="J1477" s="1054"/>
      <c r="K1477" s="904"/>
      <c r="L1477" s="904"/>
      <c r="M1477" s="904"/>
      <c r="N1477" s="904"/>
      <c r="W1477" s="286" t="b">
        <f>W1475</f>
        <v>0</v>
      </c>
    </row>
    <row r="1478" spans="1:23" ht="5.0999999999999996" customHeight="1" x14ac:dyDescent="0.2">
      <c r="C1478" s="354"/>
      <c r="D1478" s="358"/>
      <c r="E1478" s="355"/>
      <c r="F1478" s="355"/>
      <c r="G1478" s="355"/>
      <c r="H1478" s="355"/>
      <c r="I1478" s="355"/>
      <c r="J1478" s="355"/>
      <c r="K1478" s="355"/>
      <c r="L1478" s="355"/>
      <c r="M1478" s="355"/>
      <c r="N1478" s="356"/>
      <c r="P1478" s="280"/>
      <c r="V1478" s="285"/>
      <c r="W1478" s="283"/>
    </row>
    <row r="1479" spans="1:23" ht="12.75" customHeight="1" x14ac:dyDescent="0.2">
      <c r="C1479" s="354"/>
      <c r="D1479" s="358" t="s">
        <v>120</v>
      </c>
      <c r="E1479" s="1075" t="str">
        <f>Translations!$B$258</f>
        <v>A fost respectată ordinea ierarhică?</v>
      </c>
      <c r="F1479" s="1075"/>
      <c r="G1479" s="1075"/>
      <c r="H1479" s="1076"/>
      <c r="I1479" s="291"/>
      <c r="J1479" s="366" t="str">
        <f>Translations!$B$259</f>
        <v xml:space="preserve"> Dacă nu, de ce?</v>
      </c>
      <c r="K1479" s="942"/>
      <c r="L1479" s="943"/>
      <c r="M1479" s="943"/>
      <c r="N1479" s="959"/>
      <c r="P1479" s="280"/>
      <c r="V1479" s="288" t="b">
        <f>W1477</f>
        <v>0</v>
      </c>
      <c r="W1479" s="289" t="b">
        <f>OR(W1475,AND(I1479&lt;&gt;"",I1479=TRUE))</f>
        <v>0</v>
      </c>
    </row>
    <row r="1480" spans="1:23" ht="5.0999999999999996" customHeight="1" x14ac:dyDescent="0.2">
      <c r="C1480" s="354"/>
      <c r="D1480" s="355"/>
      <c r="E1480" s="576"/>
      <c r="F1480" s="576"/>
      <c r="G1480" s="576"/>
      <c r="H1480" s="576"/>
      <c r="I1480" s="576"/>
      <c r="J1480" s="576"/>
      <c r="K1480" s="576"/>
      <c r="L1480" s="576"/>
      <c r="M1480" s="576"/>
      <c r="N1480" s="577"/>
      <c r="P1480" s="280"/>
      <c r="V1480" s="285"/>
      <c r="W1480" s="283"/>
    </row>
    <row r="1481" spans="1:23" ht="12.75" customHeight="1" x14ac:dyDescent="0.2">
      <c r="C1481" s="354"/>
      <c r="D1481" s="367"/>
      <c r="E1481" s="367"/>
      <c r="F1481" s="1073" t="str">
        <f>Translations!$B$264</f>
        <v>Detalii suplimentare privind orice abatere de la ierarhie</v>
      </c>
      <c r="G1481" s="1073"/>
      <c r="H1481" s="1073"/>
      <c r="I1481" s="1073"/>
      <c r="J1481" s="1073"/>
      <c r="K1481" s="1073"/>
      <c r="L1481" s="1073"/>
      <c r="M1481" s="1073"/>
      <c r="N1481" s="1074"/>
      <c r="P1481" s="280"/>
      <c r="V1481" s="285"/>
      <c r="W1481" s="283"/>
    </row>
    <row r="1482" spans="1:23" ht="25.5" customHeight="1" x14ac:dyDescent="0.2">
      <c r="C1482" s="354"/>
      <c r="D1482" s="367"/>
      <c r="E1482" s="367"/>
      <c r="F1482" s="932"/>
      <c r="G1482" s="933"/>
      <c r="H1482" s="933"/>
      <c r="I1482" s="933"/>
      <c r="J1482" s="933"/>
      <c r="K1482" s="933"/>
      <c r="L1482" s="933"/>
      <c r="M1482" s="933"/>
      <c r="N1482" s="934"/>
      <c r="P1482" s="280"/>
      <c r="V1482" s="285"/>
      <c r="W1482" s="286" t="b">
        <f>W1479</f>
        <v>0</v>
      </c>
    </row>
    <row r="1483" spans="1:23" ht="5.0999999999999996" customHeight="1" x14ac:dyDescent="0.2">
      <c r="C1483" s="354"/>
      <c r="D1483" s="355"/>
      <c r="E1483" s="576"/>
      <c r="F1483" s="576"/>
      <c r="G1483" s="576"/>
      <c r="H1483" s="576"/>
      <c r="I1483" s="576"/>
      <c r="J1483" s="576"/>
      <c r="K1483" s="576"/>
      <c r="L1483" s="576"/>
      <c r="M1483" s="576"/>
      <c r="N1483" s="577"/>
      <c r="P1483" s="280"/>
      <c r="V1483" s="285"/>
      <c r="W1483" s="283"/>
    </row>
    <row r="1484" spans="1:23" ht="12.75" customHeight="1" x14ac:dyDescent="0.2">
      <c r="C1484" s="354"/>
      <c r="D1484" s="358" t="s">
        <v>121</v>
      </c>
      <c r="E1484" s="995" t="str">
        <f>Translations!$B$363</f>
        <v>Descrierea metodologiei de determinare a factorilor de emisie relevanți care pot fi atribuiți în conformitate cu secțiunile 10.1.2. și 10.1.3. din anexa VII (FAR).</v>
      </c>
      <c r="F1484" s="995"/>
      <c r="G1484" s="995"/>
      <c r="H1484" s="995"/>
      <c r="I1484" s="995"/>
      <c r="J1484" s="995"/>
      <c r="K1484" s="995"/>
      <c r="L1484" s="995"/>
      <c r="M1484" s="995"/>
      <c r="N1484" s="1063"/>
      <c r="P1484" s="280"/>
      <c r="V1484" s="285"/>
      <c r="W1484" s="283"/>
    </row>
    <row r="1485" spans="1:23" ht="5.0999999999999996" customHeight="1" x14ac:dyDescent="0.2">
      <c r="C1485" s="354"/>
      <c r="D1485" s="355"/>
      <c r="E1485" s="359"/>
      <c r="F1485" s="572"/>
      <c r="G1485" s="579"/>
      <c r="H1485" s="579"/>
      <c r="I1485" s="579"/>
      <c r="J1485" s="579"/>
      <c r="K1485" s="579"/>
      <c r="L1485" s="579"/>
      <c r="M1485" s="579"/>
      <c r="N1485" s="580"/>
      <c r="W1485" s="283"/>
    </row>
    <row r="1486" spans="1:23" ht="12.75" customHeight="1" x14ac:dyDescent="0.2">
      <c r="C1486" s="354"/>
      <c r="D1486" s="358"/>
      <c r="E1486" s="360"/>
      <c r="F1486" s="990" t="str">
        <f>IF(I1333&lt;&gt;"",HYPERLINK("#" &amp; Q1486,EUConst_MsgDescription),"")</f>
        <v/>
      </c>
      <c r="G1486" s="969"/>
      <c r="H1486" s="969"/>
      <c r="I1486" s="969"/>
      <c r="J1486" s="969"/>
      <c r="K1486" s="969"/>
      <c r="L1486" s="969"/>
      <c r="M1486" s="969"/>
      <c r="N1486" s="970"/>
      <c r="P1486" s="24" t="s">
        <v>441</v>
      </c>
      <c r="Q1486" s="414" t="str">
        <f>"#"&amp;ADDRESS(ROW($C$10),COLUMN($C$10))</f>
        <v>#$C$10</v>
      </c>
      <c r="W1486" s="283"/>
    </row>
    <row r="1487" spans="1:23" ht="5.0999999999999996" customHeight="1" x14ac:dyDescent="0.2">
      <c r="C1487" s="354"/>
      <c r="D1487" s="358"/>
      <c r="E1487" s="361"/>
      <c r="F1487" s="991"/>
      <c r="G1487" s="991"/>
      <c r="H1487" s="991"/>
      <c r="I1487" s="991"/>
      <c r="J1487" s="991"/>
      <c r="K1487" s="991"/>
      <c r="L1487" s="991"/>
      <c r="M1487" s="991"/>
      <c r="N1487" s="992"/>
      <c r="P1487" s="280"/>
      <c r="W1487" s="283"/>
    </row>
    <row r="1488" spans="1:23" s="278" customFormat="1" ht="50.1" customHeight="1" x14ac:dyDescent="0.2">
      <c r="A1488" s="285"/>
      <c r="B1488" s="12"/>
      <c r="C1488" s="354"/>
      <c r="D1488" s="367"/>
      <c r="E1488" s="368"/>
      <c r="F1488" s="932"/>
      <c r="G1488" s="933"/>
      <c r="H1488" s="933"/>
      <c r="I1488" s="933"/>
      <c r="J1488" s="933"/>
      <c r="K1488" s="933"/>
      <c r="L1488" s="933"/>
      <c r="M1488" s="933"/>
      <c r="N1488" s="934"/>
      <c r="O1488" s="38"/>
      <c r="P1488" s="301"/>
      <c r="Q1488" s="274"/>
      <c r="R1488" s="285"/>
      <c r="S1488" s="274"/>
      <c r="T1488" s="274"/>
      <c r="U1488" s="285"/>
      <c r="V1488" s="285"/>
      <c r="W1488" s="286" t="b">
        <f>W1477</f>
        <v>0</v>
      </c>
    </row>
    <row r="1489" spans="2:23" ht="5.0999999999999996" customHeight="1" x14ac:dyDescent="0.2">
      <c r="C1489" s="354"/>
      <c r="D1489" s="358"/>
      <c r="E1489" s="355"/>
      <c r="F1489" s="355"/>
      <c r="G1489" s="355"/>
      <c r="H1489" s="355"/>
      <c r="I1489" s="355"/>
      <c r="J1489" s="355"/>
      <c r="K1489" s="355"/>
      <c r="L1489" s="355"/>
      <c r="M1489" s="355"/>
      <c r="N1489" s="356"/>
      <c r="W1489" s="283"/>
    </row>
    <row r="1490" spans="2:23" ht="12.75" customHeight="1" x14ac:dyDescent="0.2">
      <c r="C1490" s="354"/>
      <c r="D1490" s="358"/>
      <c r="E1490" s="360"/>
      <c r="F1490" s="1054" t="str">
        <f>Translations!$B$210</f>
        <v>Trimitere la fișierele externe, dacă este cazul</v>
      </c>
      <c r="G1490" s="1054"/>
      <c r="H1490" s="1054"/>
      <c r="I1490" s="1054"/>
      <c r="J1490" s="1054"/>
      <c r="K1490" s="904"/>
      <c r="L1490" s="904"/>
      <c r="M1490" s="904"/>
      <c r="N1490" s="904"/>
      <c r="W1490" s="286" t="b">
        <f>W1488</f>
        <v>0</v>
      </c>
    </row>
    <row r="1491" spans="2:23" ht="5.0999999999999996" customHeight="1" x14ac:dyDescent="0.2">
      <c r="C1491" s="354"/>
      <c r="D1491" s="355"/>
      <c r="E1491" s="576"/>
      <c r="F1491" s="576"/>
      <c r="G1491" s="576"/>
      <c r="H1491" s="576"/>
      <c r="I1491" s="576"/>
      <c r="J1491" s="576"/>
      <c r="K1491" s="576"/>
      <c r="L1491" s="576"/>
      <c r="M1491" s="576"/>
      <c r="N1491" s="577"/>
      <c r="P1491" s="280"/>
      <c r="R1491" s="285"/>
      <c r="V1491" s="285"/>
      <c r="W1491" s="283"/>
    </row>
    <row r="1492" spans="2:23" ht="12.75" customHeight="1" x14ac:dyDescent="0.2">
      <c r="C1492" s="354"/>
      <c r="D1492" s="358" t="s">
        <v>122</v>
      </c>
      <c r="E1492" s="995" t="str">
        <f>Translations!$B$366</f>
        <v>Sunt relevante fluxurile de energie termică măsurabilă importate de la subinstalațiile care produc pastă de celuloză?</v>
      </c>
      <c r="F1492" s="995"/>
      <c r="G1492" s="995"/>
      <c r="H1492" s="995"/>
      <c r="I1492" s="995"/>
      <c r="J1492" s="995"/>
      <c r="K1492" s="995"/>
      <c r="L1492" s="995"/>
      <c r="M1492" s="996"/>
      <c r="N1492" s="996"/>
      <c r="P1492" s="280"/>
      <c r="R1492" s="285"/>
      <c r="V1492" s="285"/>
      <c r="W1492" s="286" t="b">
        <f>W1490</f>
        <v>0</v>
      </c>
    </row>
    <row r="1493" spans="2:23" ht="5.0999999999999996" customHeight="1" x14ac:dyDescent="0.2">
      <c r="C1493" s="354"/>
      <c r="D1493" s="355"/>
      <c r="E1493" s="576"/>
      <c r="F1493" s="576"/>
      <c r="G1493" s="576"/>
      <c r="H1493" s="576"/>
      <c r="I1493" s="576"/>
      <c r="J1493" s="576"/>
      <c r="K1493" s="576"/>
      <c r="L1493" s="576"/>
      <c r="M1493" s="576"/>
      <c r="N1493" s="577"/>
      <c r="P1493" s="280"/>
      <c r="R1493" s="285"/>
      <c r="V1493" s="285"/>
      <c r="W1493" s="283"/>
    </row>
    <row r="1494" spans="2:23" ht="12.75" customHeight="1" x14ac:dyDescent="0.2">
      <c r="C1494" s="354"/>
      <c r="D1494" s="355"/>
      <c r="E1494" s="355"/>
      <c r="F1494" s="1073" t="str">
        <f>Translations!$B$257</f>
        <v>Descrierea metodologiei aplicate</v>
      </c>
      <c r="G1494" s="1073"/>
      <c r="H1494" s="1073"/>
      <c r="I1494" s="1073"/>
      <c r="J1494" s="1073"/>
      <c r="K1494" s="1073"/>
      <c r="L1494" s="1073"/>
      <c r="M1494" s="1073"/>
      <c r="N1494" s="1074"/>
      <c r="P1494" s="280"/>
      <c r="R1494" s="285"/>
      <c r="V1494" s="285"/>
      <c r="W1494" s="283"/>
    </row>
    <row r="1495" spans="2:23" ht="5.0999999999999996" customHeight="1" x14ac:dyDescent="0.2">
      <c r="C1495" s="354"/>
      <c r="D1495" s="355"/>
      <c r="E1495" s="576"/>
      <c r="F1495" s="576"/>
      <c r="G1495" s="576"/>
      <c r="H1495" s="576"/>
      <c r="I1495" s="576"/>
      <c r="J1495" s="576"/>
      <c r="K1495" s="576"/>
      <c r="L1495" s="576"/>
      <c r="M1495" s="576"/>
      <c r="N1495" s="577"/>
      <c r="P1495" s="280"/>
      <c r="R1495" s="285"/>
      <c r="V1495" s="285"/>
      <c r="W1495" s="283"/>
    </row>
    <row r="1496" spans="2:23" ht="12.75" customHeight="1" x14ac:dyDescent="0.2">
      <c r="C1496" s="354"/>
      <c r="D1496" s="358"/>
      <c r="E1496" s="360"/>
      <c r="F1496" s="990" t="str">
        <f>IF(I1333&lt;&gt;"",HYPERLINK("#" &amp; Q1496,EUConst_MsgDescription),"")</f>
        <v/>
      </c>
      <c r="G1496" s="969"/>
      <c r="H1496" s="969"/>
      <c r="I1496" s="969"/>
      <c r="J1496" s="969"/>
      <c r="K1496" s="969"/>
      <c r="L1496" s="969"/>
      <c r="M1496" s="969"/>
      <c r="N1496" s="970"/>
      <c r="P1496" s="24" t="s">
        <v>441</v>
      </c>
      <c r="Q1496" s="414" t="str">
        <f>"#"&amp;ADDRESS(ROW($C$10),COLUMN($C$10))</f>
        <v>#$C$10</v>
      </c>
      <c r="W1496" s="283"/>
    </row>
    <row r="1497" spans="2:23" ht="5.0999999999999996" customHeight="1" x14ac:dyDescent="0.2">
      <c r="C1497" s="354"/>
      <c r="D1497" s="358"/>
      <c r="E1497" s="361"/>
      <c r="F1497" s="991"/>
      <c r="G1497" s="991"/>
      <c r="H1497" s="991"/>
      <c r="I1497" s="991"/>
      <c r="J1497" s="991"/>
      <c r="K1497" s="991"/>
      <c r="L1497" s="991"/>
      <c r="M1497" s="991"/>
      <c r="N1497" s="992"/>
      <c r="P1497" s="280"/>
      <c r="W1497" s="283"/>
    </row>
    <row r="1498" spans="2:23" ht="50.1" customHeight="1" thickBot="1" x14ac:dyDescent="0.25">
      <c r="C1498" s="354"/>
      <c r="D1498" s="355"/>
      <c r="E1498" s="355"/>
      <c r="F1498" s="932"/>
      <c r="G1498" s="933"/>
      <c r="H1498" s="933"/>
      <c r="I1498" s="933"/>
      <c r="J1498" s="933"/>
      <c r="K1498" s="933"/>
      <c r="L1498" s="933"/>
      <c r="M1498" s="933"/>
      <c r="N1498" s="934"/>
      <c r="P1498" s="280"/>
      <c r="R1498" s="285"/>
      <c r="V1498" s="285"/>
      <c r="W1498" s="302" t="b">
        <f>OR(W1492,AND(M1492&lt;&gt;"",M1492=FALSE))</f>
        <v>0</v>
      </c>
    </row>
    <row r="1499" spans="2:23" ht="5.0999999999999996" customHeight="1" x14ac:dyDescent="0.2">
      <c r="C1499" s="354"/>
      <c r="D1499" s="358"/>
      <c r="E1499" s="355"/>
      <c r="F1499" s="355"/>
      <c r="G1499" s="355"/>
      <c r="H1499" s="355"/>
      <c r="I1499" s="355"/>
      <c r="J1499" s="355"/>
      <c r="K1499" s="355"/>
      <c r="L1499" s="355"/>
      <c r="M1499" s="355"/>
      <c r="N1499" s="356"/>
    </row>
    <row r="1500" spans="2:23" ht="5.0999999999999996" customHeight="1" x14ac:dyDescent="0.2">
      <c r="B1500" s="273"/>
      <c r="C1500" s="351"/>
      <c r="D1500" s="364"/>
      <c r="E1500" s="352"/>
      <c r="F1500" s="352"/>
      <c r="G1500" s="352"/>
      <c r="H1500" s="352"/>
      <c r="I1500" s="352"/>
      <c r="J1500" s="352"/>
      <c r="K1500" s="352"/>
      <c r="L1500" s="352"/>
      <c r="M1500" s="352"/>
      <c r="N1500" s="353"/>
    </row>
    <row r="1501" spans="2:23" ht="12.75" customHeight="1" x14ac:dyDescent="0.2">
      <c r="B1501" s="273"/>
      <c r="C1501" s="354"/>
      <c r="D1501" s="357" t="s">
        <v>951</v>
      </c>
      <c r="E1501" s="1071" t="str">
        <f>Translations!$B$367</f>
        <v>Bilanțul de gaze reziduale pentru această subinstalație</v>
      </c>
      <c r="F1501" s="1071"/>
      <c r="G1501" s="1071"/>
      <c r="H1501" s="1071"/>
      <c r="I1501" s="1071"/>
      <c r="J1501" s="1071"/>
      <c r="K1501" s="1071"/>
      <c r="L1501" s="1071"/>
      <c r="M1501" s="1071"/>
      <c r="N1501" s="1072"/>
    </row>
    <row r="1502" spans="2:23" ht="12.75" customHeight="1" x14ac:dyDescent="0.2">
      <c r="B1502" s="273"/>
      <c r="C1502" s="354"/>
      <c r="D1502" s="358" t="s">
        <v>118</v>
      </c>
      <c r="E1502" s="995" t="str">
        <f>Translations!$B$370</f>
        <v>Sunt relevante gazele reziduale pentru această subinstalație?</v>
      </c>
      <c r="F1502" s="995"/>
      <c r="G1502" s="995"/>
      <c r="H1502" s="995"/>
      <c r="I1502" s="995"/>
      <c r="J1502" s="995"/>
      <c r="K1502" s="995"/>
      <c r="L1502" s="995"/>
      <c r="M1502" s="996"/>
      <c r="N1502" s="996"/>
    </row>
    <row r="1503" spans="2:23" ht="12.75" customHeight="1" x14ac:dyDescent="0.2">
      <c r="B1503" s="273"/>
      <c r="C1503" s="354"/>
      <c r="D1503" s="358"/>
      <c r="E1503" s="355"/>
      <c r="F1503" s="355"/>
      <c r="G1503" s="355"/>
      <c r="H1503" s="355"/>
      <c r="I1503" s="355"/>
      <c r="J1503" s="976" t="str">
        <f>IF(I1333="","",IF(AND(M1502&lt;&gt;"",M1502=FALSE),HYPERLINK(Q1503,EUconst_MsgGoOn),""))</f>
        <v/>
      </c>
      <c r="K1503" s="977"/>
      <c r="L1503" s="977"/>
      <c r="M1503" s="977"/>
      <c r="N1503" s="978"/>
      <c r="P1503" s="24" t="s">
        <v>441</v>
      </c>
      <c r="Q1503" s="414" t="str">
        <f>"#JUMP_F"&amp;P1333+1</f>
        <v>#JUMP_F2</v>
      </c>
    </row>
    <row r="1504" spans="2:23" ht="5.0999999999999996" customHeight="1" x14ac:dyDescent="0.2">
      <c r="B1504" s="273"/>
      <c r="C1504" s="354"/>
      <c r="D1504" s="358"/>
      <c r="E1504" s="355"/>
      <c r="F1504" s="355"/>
      <c r="G1504" s="355"/>
      <c r="H1504" s="355"/>
      <c r="I1504" s="355"/>
      <c r="J1504" s="355"/>
      <c r="K1504" s="355"/>
      <c r="L1504" s="355"/>
      <c r="M1504" s="355"/>
      <c r="N1504" s="356"/>
    </row>
    <row r="1505" spans="2:23" ht="12.75" customHeight="1" x14ac:dyDescent="0.2">
      <c r="B1505" s="273"/>
      <c r="C1505" s="354"/>
      <c r="D1505" s="358" t="s">
        <v>119</v>
      </c>
      <c r="E1505" s="995" t="str">
        <f>Translations!$B$249</f>
        <v>Informații privind metodologia aplicată</v>
      </c>
      <c r="F1505" s="995"/>
      <c r="G1505" s="995"/>
      <c r="H1505" s="995"/>
      <c r="I1505" s="995"/>
      <c r="J1505" s="995"/>
      <c r="K1505" s="995"/>
      <c r="L1505" s="995"/>
      <c r="M1505" s="995"/>
      <c r="N1505" s="1063"/>
    </row>
    <row r="1506" spans="2:23" ht="25.5" customHeight="1" thickBot="1" x14ac:dyDescent="0.25">
      <c r="B1506" s="273"/>
      <c r="C1506" s="354"/>
      <c r="D1506" s="355"/>
      <c r="E1506" s="355"/>
      <c r="F1506" s="372"/>
      <c r="G1506" s="355"/>
      <c r="H1506" s="355"/>
      <c r="I1506" s="1070" t="str">
        <f>Translations!$B$254</f>
        <v>Sursa de date</v>
      </c>
      <c r="J1506" s="1070"/>
      <c r="K1506" s="1070" t="str">
        <f>Translations!$B$255</f>
        <v>Altă sursă de date (dacă este cazul)</v>
      </c>
      <c r="L1506" s="1070"/>
      <c r="M1506" s="1070" t="str">
        <f>Translations!$B$255</f>
        <v>Altă sursă de date (dacă este cazul)</v>
      </c>
      <c r="N1506" s="1070"/>
      <c r="W1506" s="274" t="s">
        <v>417</v>
      </c>
    </row>
    <row r="1507" spans="2:23" ht="12.75" customHeight="1" x14ac:dyDescent="0.2">
      <c r="B1507" s="273"/>
      <c r="C1507" s="354"/>
      <c r="D1507" s="358"/>
      <c r="E1507" s="360" t="s">
        <v>864</v>
      </c>
      <c r="F1507" s="1077" t="str">
        <f>Translations!$B$374</f>
        <v>Gaze reziduale produse</v>
      </c>
      <c r="G1507" s="1077"/>
      <c r="H1507" s="1078"/>
      <c r="I1507" s="937"/>
      <c r="J1507" s="938"/>
      <c r="K1507" s="939"/>
      <c r="L1507" s="940"/>
      <c r="M1507" s="939"/>
      <c r="N1507" s="941"/>
      <c r="W1507" s="281" t="b">
        <f>AND(M1502&lt;&gt;"",M1502=FALSE)</f>
        <v>0</v>
      </c>
    </row>
    <row r="1508" spans="2:23" ht="12.75" customHeight="1" x14ac:dyDescent="0.2">
      <c r="B1508" s="273"/>
      <c r="C1508" s="354"/>
      <c r="D1508" s="358"/>
      <c r="E1508" s="360" t="s">
        <v>865</v>
      </c>
      <c r="F1508" s="1079" t="str">
        <f>Translations!$B$256</f>
        <v>Valoare energetică</v>
      </c>
      <c r="G1508" s="1079"/>
      <c r="H1508" s="1080"/>
      <c r="I1508" s="1081"/>
      <c r="J1508" s="1082"/>
      <c r="K1508" s="993"/>
      <c r="L1508" s="1083"/>
      <c r="M1508" s="993"/>
      <c r="N1508" s="994"/>
      <c r="W1508" s="282" t="b">
        <f>W1507</f>
        <v>0</v>
      </c>
    </row>
    <row r="1509" spans="2:23" ht="12.75" customHeight="1" x14ac:dyDescent="0.2">
      <c r="B1509" s="273"/>
      <c r="C1509" s="354"/>
      <c r="D1509" s="358"/>
      <c r="E1509" s="360" t="s">
        <v>866</v>
      </c>
      <c r="F1509" s="1084" t="str">
        <f>Translations!$B$375</f>
        <v>Factorul de emisie</v>
      </c>
      <c r="G1509" s="1084"/>
      <c r="H1509" s="1085"/>
      <c r="I1509" s="949"/>
      <c r="J1509" s="986"/>
      <c r="K1509" s="951"/>
      <c r="L1509" s="987"/>
      <c r="M1509" s="951"/>
      <c r="N1509" s="952"/>
      <c r="W1509" s="282" t="b">
        <f>W1508</f>
        <v>0</v>
      </c>
    </row>
    <row r="1510" spans="2:23" ht="12.75" customHeight="1" x14ac:dyDescent="0.2">
      <c r="B1510" s="273"/>
      <c r="C1510" s="354"/>
      <c r="D1510" s="358"/>
      <c r="E1510" s="360" t="s">
        <v>867</v>
      </c>
      <c r="F1510" s="1077" t="str">
        <f>Translations!$B$376</f>
        <v>Gaze reziduale consumate</v>
      </c>
      <c r="G1510" s="1077"/>
      <c r="H1510" s="1078"/>
      <c r="I1510" s="937"/>
      <c r="J1510" s="938"/>
      <c r="K1510" s="939"/>
      <c r="L1510" s="940"/>
      <c r="M1510" s="939"/>
      <c r="N1510" s="941"/>
      <c r="W1510" s="282" t="b">
        <f t="shared" ref="W1510:W1521" si="6">W1509</f>
        <v>0</v>
      </c>
    </row>
    <row r="1511" spans="2:23" ht="12.75" customHeight="1" x14ac:dyDescent="0.2">
      <c r="B1511" s="273"/>
      <c r="C1511" s="354"/>
      <c r="D1511" s="358"/>
      <c r="E1511" s="360" t="s">
        <v>868</v>
      </c>
      <c r="F1511" s="1079" t="str">
        <f>Translations!$B$256</f>
        <v>Valoare energetică</v>
      </c>
      <c r="G1511" s="1079"/>
      <c r="H1511" s="1080"/>
      <c r="I1511" s="1081"/>
      <c r="J1511" s="1082"/>
      <c r="K1511" s="993"/>
      <c r="L1511" s="1083"/>
      <c r="M1511" s="993"/>
      <c r="N1511" s="994"/>
      <c r="W1511" s="282" t="b">
        <f t="shared" si="6"/>
        <v>0</v>
      </c>
    </row>
    <row r="1512" spans="2:23" ht="12.75" customHeight="1" x14ac:dyDescent="0.2">
      <c r="B1512" s="273"/>
      <c r="C1512" s="354"/>
      <c r="D1512" s="358"/>
      <c r="E1512" s="360" t="s">
        <v>869</v>
      </c>
      <c r="F1512" s="1084" t="str">
        <f>Translations!$B$375</f>
        <v>Factorul de emisie</v>
      </c>
      <c r="G1512" s="1084"/>
      <c r="H1512" s="1085"/>
      <c r="I1512" s="949"/>
      <c r="J1512" s="986"/>
      <c r="K1512" s="951"/>
      <c r="L1512" s="987"/>
      <c r="M1512" s="951"/>
      <c r="N1512" s="952"/>
      <c r="W1512" s="282" t="b">
        <f t="shared" si="6"/>
        <v>0</v>
      </c>
    </row>
    <row r="1513" spans="2:23" ht="12.75" customHeight="1" x14ac:dyDescent="0.2">
      <c r="B1513" s="273"/>
      <c r="C1513" s="354"/>
      <c r="D1513" s="358"/>
      <c r="E1513" s="360" t="s">
        <v>870</v>
      </c>
      <c r="F1513" s="1077" t="str">
        <f>Translations!$B$377</f>
        <v>Gaze reziduale arse (altele decât arderea cu flacără liberă din motive de siguranță)</v>
      </c>
      <c r="G1513" s="1077"/>
      <c r="H1513" s="1078"/>
      <c r="I1513" s="937"/>
      <c r="J1513" s="938"/>
      <c r="K1513" s="939"/>
      <c r="L1513" s="940"/>
      <c r="M1513" s="939"/>
      <c r="N1513" s="941"/>
      <c r="W1513" s="282" t="b">
        <f t="shared" si="6"/>
        <v>0</v>
      </c>
    </row>
    <row r="1514" spans="2:23" ht="12.75" customHeight="1" x14ac:dyDescent="0.2">
      <c r="B1514" s="273"/>
      <c r="C1514" s="354"/>
      <c r="D1514" s="358"/>
      <c r="E1514" s="360" t="s">
        <v>871</v>
      </c>
      <c r="F1514" s="1079" t="str">
        <f>Translations!$B$256</f>
        <v>Valoare energetică</v>
      </c>
      <c r="G1514" s="1079"/>
      <c r="H1514" s="1080"/>
      <c r="I1514" s="1081"/>
      <c r="J1514" s="1082"/>
      <c r="K1514" s="993"/>
      <c r="L1514" s="1083"/>
      <c r="M1514" s="993"/>
      <c r="N1514" s="994"/>
      <c r="W1514" s="282" t="b">
        <f t="shared" si="6"/>
        <v>0</v>
      </c>
    </row>
    <row r="1515" spans="2:23" ht="12.75" customHeight="1" x14ac:dyDescent="0.2">
      <c r="B1515" s="273"/>
      <c r="C1515" s="354"/>
      <c r="D1515" s="358"/>
      <c r="E1515" s="360" t="s">
        <v>872</v>
      </c>
      <c r="F1515" s="1084" t="str">
        <f>Translations!$B$375</f>
        <v>Factorul de emisie</v>
      </c>
      <c r="G1515" s="1084"/>
      <c r="H1515" s="1085"/>
      <c r="I1515" s="949"/>
      <c r="J1515" s="986"/>
      <c r="K1515" s="951"/>
      <c r="L1515" s="987"/>
      <c r="M1515" s="951"/>
      <c r="N1515" s="952"/>
      <c r="W1515" s="282" t="b">
        <f t="shared" si="6"/>
        <v>0</v>
      </c>
    </row>
    <row r="1516" spans="2:23" ht="12.75" customHeight="1" x14ac:dyDescent="0.2">
      <c r="B1516" s="273"/>
      <c r="C1516" s="354"/>
      <c r="D1516" s="358"/>
      <c r="E1516" s="360" t="s">
        <v>873</v>
      </c>
      <c r="F1516" s="1077" t="str">
        <f>Translations!$B$378</f>
        <v>Gaze reziduale importate</v>
      </c>
      <c r="G1516" s="1077"/>
      <c r="H1516" s="1078"/>
      <c r="I1516" s="937"/>
      <c r="J1516" s="938"/>
      <c r="K1516" s="939"/>
      <c r="L1516" s="940"/>
      <c r="M1516" s="939"/>
      <c r="N1516" s="941"/>
      <c r="W1516" s="282" t="b">
        <f t="shared" si="6"/>
        <v>0</v>
      </c>
    </row>
    <row r="1517" spans="2:23" ht="12.75" customHeight="1" x14ac:dyDescent="0.2">
      <c r="B1517" s="273"/>
      <c r="C1517" s="354"/>
      <c r="D1517" s="358"/>
      <c r="E1517" s="360" t="s">
        <v>874</v>
      </c>
      <c r="F1517" s="1079" t="str">
        <f>Translations!$B$256</f>
        <v>Valoare energetică</v>
      </c>
      <c r="G1517" s="1079"/>
      <c r="H1517" s="1080"/>
      <c r="I1517" s="1081"/>
      <c r="J1517" s="1082"/>
      <c r="K1517" s="993"/>
      <c r="L1517" s="1083"/>
      <c r="M1517" s="993"/>
      <c r="N1517" s="994"/>
      <c r="W1517" s="282" t="b">
        <f t="shared" si="6"/>
        <v>0</v>
      </c>
    </row>
    <row r="1518" spans="2:23" ht="12.75" customHeight="1" x14ac:dyDescent="0.2">
      <c r="B1518" s="273"/>
      <c r="C1518" s="354"/>
      <c r="D1518" s="358"/>
      <c r="E1518" s="360" t="s">
        <v>875</v>
      </c>
      <c r="F1518" s="1084" t="str">
        <f>Translations!$B$375</f>
        <v>Factorul de emisie</v>
      </c>
      <c r="G1518" s="1084"/>
      <c r="H1518" s="1085"/>
      <c r="I1518" s="949"/>
      <c r="J1518" s="986"/>
      <c r="K1518" s="951"/>
      <c r="L1518" s="987"/>
      <c r="M1518" s="951"/>
      <c r="N1518" s="952"/>
      <c r="W1518" s="282" t="b">
        <f t="shared" si="6"/>
        <v>0</v>
      </c>
    </row>
    <row r="1519" spans="2:23" ht="12.75" customHeight="1" x14ac:dyDescent="0.2">
      <c r="B1519" s="273"/>
      <c r="C1519" s="354"/>
      <c r="D1519" s="358"/>
      <c r="E1519" s="360" t="s">
        <v>876</v>
      </c>
      <c r="F1519" s="1077" t="str">
        <f>Translations!$B$379</f>
        <v>Gaze reziduale exportate</v>
      </c>
      <c r="G1519" s="1077"/>
      <c r="H1519" s="1078"/>
      <c r="I1519" s="937"/>
      <c r="J1519" s="938"/>
      <c r="K1519" s="939"/>
      <c r="L1519" s="940"/>
      <c r="M1519" s="939"/>
      <c r="N1519" s="941"/>
      <c r="W1519" s="282" t="b">
        <f t="shared" si="6"/>
        <v>0</v>
      </c>
    </row>
    <row r="1520" spans="2:23" ht="12.75" customHeight="1" x14ac:dyDescent="0.2">
      <c r="B1520" s="273"/>
      <c r="C1520" s="354"/>
      <c r="D1520" s="358"/>
      <c r="E1520" s="360" t="s">
        <v>877</v>
      </c>
      <c r="F1520" s="1079" t="str">
        <f>Translations!$B$256</f>
        <v>Valoare energetică</v>
      </c>
      <c r="G1520" s="1079"/>
      <c r="H1520" s="1080"/>
      <c r="I1520" s="1081"/>
      <c r="J1520" s="1082"/>
      <c r="K1520" s="993"/>
      <c r="L1520" s="1083"/>
      <c r="M1520" s="993"/>
      <c r="N1520" s="994"/>
      <c r="W1520" s="282" t="b">
        <f t="shared" si="6"/>
        <v>0</v>
      </c>
    </row>
    <row r="1521" spans="1:26" ht="12.75" customHeight="1" x14ac:dyDescent="0.2">
      <c r="B1521" s="273"/>
      <c r="C1521" s="354"/>
      <c r="D1521" s="358"/>
      <c r="E1521" s="360" t="s">
        <v>878</v>
      </c>
      <c r="F1521" s="1084" t="str">
        <f>Translations!$B$375</f>
        <v>Factorul de emisie</v>
      </c>
      <c r="G1521" s="1084"/>
      <c r="H1521" s="1085"/>
      <c r="I1521" s="949"/>
      <c r="J1521" s="986"/>
      <c r="K1521" s="951"/>
      <c r="L1521" s="987"/>
      <c r="M1521" s="951"/>
      <c r="N1521" s="952"/>
      <c r="W1521" s="282" t="b">
        <f t="shared" si="6"/>
        <v>0</v>
      </c>
    </row>
    <row r="1522" spans="1:26" ht="5.0999999999999996" customHeight="1" x14ac:dyDescent="0.2">
      <c r="B1522" s="273"/>
      <c r="C1522" s="354"/>
      <c r="D1522" s="358"/>
      <c r="E1522" s="355"/>
      <c r="F1522" s="355"/>
      <c r="G1522" s="355"/>
      <c r="H1522" s="355"/>
      <c r="I1522" s="355"/>
      <c r="J1522" s="355"/>
      <c r="K1522" s="355"/>
      <c r="L1522" s="355"/>
      <c r="M1522" s="355"/>
      <c r="N1522" s="356"/>
      <c r="W1522" s="299"/>
    </row>
    <row r="1523" spans="1:26" ht="12.75" customHeight="1" x14ac:dyDescent="0.2">
      <c r="B1523" s="273"/>
      <c r="C1523" s="354"/>
      <c r="D1523" s="358"/>
      <c r="E1523" s="360" t="s">
        <v>879</v>
      </c>
      <c r="F1523" s="1073" t="str">
        <f>Translations!$B$257</f>
        <v>Descrierea metodologiei aplicate</v>
      </c>
      <c r="G1523" s="1073"/>
      <c r="H1523" s="1073"/>
      <c r="I1523" s="1073"/>
      <c r="J1523" s="1073"/>
      <c r="K1523" s="1073"/>
      <c r="L1523" s="1073"/>
      <c r="M1523" s="1073"/>
      <c r="N1523" s="1074"/>
      <c r="W1523" s="283"/>
    </row>
    <row r="1524" spans="1:26" ht="5.0999999999999996" customHeight="1" x14ac:dyDescent="0.2">
      <c r="C1524" s="354"/>
      <c r="D1524" s="355"/>
      <c r="E1524" s="359"/>
      <c r="F1524" s="369"/>
      <c r="G1524" s="370"/>
      <c r="H1524" s="370"/>
      <c r="I1524" s="370"/>
      <c r="J1524" s="370"/>
      <c r="K1524" s="370"/>
      <c r="L1524" s="370"/>
      <c r="M1524" s="370"/>
      <c r="N1524" s="371"/>
      <c r="W1524" s="283"/>
    </row>
    <row r="1525" spans="1:26" ht="12.75" customHeight="1" x14ac:dyDescent="0.2">
      <c r="C1525" s="354"/>
      <c r="D1525" s="358"/>
      <c r="E1525" s="360"/>
      <c r="F1525" s="990" t="str">
        <f>IF(I1333&lt;&gt;"",HYPERLINK("#" &amp; Q1525,EUConst_MsgDescription),"")</f>
        <v/>
      </c>
      <c r="G1525" s="969"/>
      <c r="H1525" s="969"/>
      <c r="I1525" s="969"/>
      <c r="J1525" s="969"/>
      <c r="K1525" s="969"/>
      <c r="L1525" s="969"/>
      <c r="M1525" s="969"/>
      <c r="N1525" s="970"/>
      <c r="P1525" s="24" t="s">
        <v>441</v>
      </c>
      <c r="Q1525" s="414" t="str">
        <f>"#"&amp;ADDRESS(ROW($C$10),COLUMN($C$10))</f>
        <v>#$C$10</v>
      </c>
      <c r="W1525" s="283"/>
    </row>
    <row r="1526" spans="1:26" ht="5.0999999999999996" customHeight="1" x14ac:dyDescent="0.2">
      <c r="C1526" s="354"/>
      <c r="D1526" s="358"/>
      <c r="E1526" s="361"/>
      <c r="F1526" s="991"/>
      <c r="G1526" s="991"/>
      <c r="H1526" s="991"/>
      <c r="I1526" s="991"/>
      <c r="J1526" s="991"/>
      <c r="K1526" s="991"/>
      <c r="L1526" s="991"/>
      <c r="M1526" s="991"/>
      <c r="N1526" s="992"/>
      <c r="P1526" s="280"/>
      <c r="W1526" s="283"/>
    </row>
    <row r="1527" spans="1:26" ht="50.1" customHeight="1" x14ac:dyDescent="0.2">
      <c r="C1527" s="354"/>
      <c r="D1527" s="361"/>
      <c r="E1527" s="361"/>
      <c r="F1527" s="932"/>
      <c r="G1527" s="933"/>
      <c r="H1527" s="933"/>
      <c r="I1527" s="933"/>
      <c r="J1527" s="933"/>
      <c r="K1527" s="933"/>
      <c r="L1527" s="933"/>
      <c r="M1527" s="933"/>
      <c r="N1527" s="934"/>
      <c r="W1527" s="282" t="b">
        <f>W1509</f>
        <v>0</v>
      </c>
    </row>
    <row r="1528" spans="1:26" ht="5.0999999999999996" customHeight="1" x14ac:dyDescent="0.2">
      <c r="C1528" s="354"/>
      <c r="D1528" s="358"/>
      <c r="E1528" s="355"/>
      <c r="F1528" s="355"/>
      <c r="G1528" s="355"/>
      <c r="H1528" s="355"/>
      <c r="I1528" s="355"/>
      <c r="J1528" s="355"/>
      <c r="K1528" s="355"/>
      <c r="L1528" s="355"/>
      <c r="M1528" s="355"/>
      <c r="N1528" s="356"/>
      <c r="W1528" s="282"/>
    </row>
    <row r="1529" spans="1:26" ht="12.75" customHeight="1" x14ac:dyDescent="0.2">
      <c r="C1529" s="354"/>
      <c r="D1529" s="358"/>
      <c r="E1529" s="360"/>
      <c r="F1529" s="1054" t="str">
        <f>Translations!$B$210</f>
        <v>Trimitere la fișierele externe, dacă este cazul</v>
      </c>
      <c r="G1529" s="1054"/>
      <c r="H1529" s="1054"/>
      <c r="I1529" s="1054"/>
      <c r="J1529" s="1054"/>
      <c r="K1529" s="904"/>
      <c r="L1529" s="904"/>
      <c r="M1529" s="904"/>
      <c r="N1529" s="904"/>
      <c r="W1529" s="282" t="b">
        <f>W1527</f>
        <v>0</v>
      </c>
    </row>
    <row r="1530" spans="1:26" ht="5.0999999999999996" customHeight="1" x14ac:dyDescent="0.2">
      <c r="C1530" s="354"/>
      <c r="D1530" s="358"/>
      <c r="E1530" s="355"/>
      <c r="F1530" s="355"/>
      <c r="G1530" s="355"/>
      <c r="H1530" s="355"/>
      <c r="I1530" s="355"/>
      <c r="J1530" s="355"/>
      <c r="K1530" s="355"/>
      <c r="L1530" s="355"/>
      <c r="M1530" s="355"/>
      <c r="N1530" s="356"/>
      <c r="W1530" s="303"/>
    </row>
    <row r="1531" spans="1:26" ht="12.75" customHeight="1" x14ac:dyDescent="0.2">
      <c r="C1531" s="354"/>
      <c r="D1531" s="358" t="s">
        <v>120</v>
      </c>
      <c r="E1531" s="1075" t="str">
        <f>Translations!$B$258</f>
        <v>A fost respectată ordinea ierarhică?</v>
      </c>
      <c r="F1531" s="1075"/>
      <c r="G1531" s="1075"/>
      <c r="H1531" s="1076"/>
      <c r="I1531" s="291"/>
      <c r="J1531" s="366" t="str">
        <f>Translations!$B$259</f>
        <v xml:space="preserve"> Dacă nu, de ce?</v>
      </c>
      <c r="K1531" s="942"/>
      <c r="L1531" s="943"/>
      <c r="M1531" s="943"/>
      <c r="N1531" s="959"/>
      <c r="V1531" s="304" t="b">
        <f>W1529</f>
        <v>0</v>
      </c>
      <c r="W1531" s="289" t="b">
        <f>OR(W1527,AND(I1531&lt;&gt;"",I1531=TRUE))</f>
        <v>0</v>
      </c>
    </row>
    <row r="1532" spans="1:26" ht="5.0999999999999996" customHeight="1" x14ac:dyDescent="0.2">
      <c r="C1532" s="354"/>
      <c r="D1532" s="355"/>
      <c r="E1532" s="576"/>
      <c r="F1532" s="576"/>
      <c r="G1532" s="576"/>
      <c r="H1532" s="576"/>
      <c r="I1532" s="576"/>
      <c r="J1532" s="576"/>
      <c r="K1532" s="576"/>
      <c r="L1532" s="576"/>
      <c r="M1532" s="576"/>
      <c r="N1532" s="577"/>
      <c r="W1532" s="299"/>
    </row>
    <row r="1533" spans="1:26" ht="12.75" customHeight="1" x14ac:dyDescent="0.2">
      <c r="C1533" s="354"/>
      <c r="D1533" s="367"/>
      <c r="E1533" s="367"/>
      <c r="F1533" s="1073" t="str">
        <f>Translations!$B$264</f>
        <v>Detalii suplimentare privind orice abatere de la ierarhie</v>
      </c>
      <c r="G1533" s="1073"/>
      <c r="H1533" s="1073"/>
      <c r="I1533" s="1073"/>
      <c r="J1533" s="1073"/>
      <c r="K1533" s="1073"/>
      <c r="L1533" s="1073"/>
      <c r="M1533" s="1073"/>
      <c r="N1533" s="1074"/>
      <c r="W1533" s="303"/>
    </row>
    <row r="1534" spans="1:26" ht="25.5" customHeight="1" thickBot="1" x14ac:dyDescent="0.25">
      <c r="C1534" s="354"/>
      <c r="D1534" s="367"/>
      <c r="E1534" s="367"/>
      <c r="F1534" s="932"/>
      <c r="G1534" s="933"/>
      <c r="H1534" s="933"/>
      <c r="I1534" s="933"/>
      <c r="J1534" s="933"/>
      <c r="K1534" s="933"/>
      <c r="L1534" s="933"/>
      <c r="M1534" s="933"/>
      <c r="N1534" s="934"/>
      <c r="W1534" s="305" t="b">
        <f>W1531</f>
        <v>0</v>
      </c>
    </row>
    <row r="1535" spans="1:26" s="21" customFormat="1" ht="12.75" x14ac:dyDescent="0.2">
      <c r="A1535" s="19"/>
      <c r="B1535" s="38"/>
      <c r="C1535" s="373"/>
      <c r="D1535" s="374"/>
      <c r="E1535" s="374"/>
      <c r="F1535" s="374"/>
      <c r="G1535" s="374"/>
      <c r="H1535" s="374"/>
      <c r="I1535" s="374"/>
      <c r="J1535" s="374"/>
      <c r="K1535" s="374"/>
      <c r="L1535" s="374"/>
      <c r="M1535" s="374"/>
      <c r="N1535" s="375"/>
      <c r="O1535" s="38"/>
      <c r="P1535" s="140" t="str">
        <f>IF(OR(P1333=1,AND(I1333&lt;&gt;"",COUNTIF(P$2153:$P3159,"PRINT")=0)),"PRINT","")</f>
        <v>PRINT</v>
      </c>
      <c r="Q1535" s="24" t="s">
        <v>587</v>
      </c>
      <c r="R1535" s="25"/>
      <c r="S1535" s="25"/>
      <c r="T1535" s="24"/>
      <c r="U1535" s="24"/>
      <c r="V1535" s="24"/>
      <c r="W1535" s="24"/>
    </row>
    <row r="1536" spans="1:26" s="21" customFormat="1" ht="15" thickBot="1" x14ac:dyDescent="0.25">
      <c r="A1536" s="19"/>
      <c r="B1536" s="38"/>
      <c r="C1536" s="38"/>
      <c r="D1536" s="38"/>
      <c r="E1536" s="38"/>
      <c r="F1536" s="38"/>
      <c r="G1536" s="38"/>
      <c r="H1536" s="38"/>
      <c r="I1536" s="38"/>
      <c r="J1536" s="38"/>
      <c r="K1536" s="38"/>
      <c r="L1536" s="38"/>
      <c r="M1536" s="38"/>
      <c r="N1536" s="38"/>
      <c r="O1536" s="38"/>
      <c r="P1536" s="24"/>
      <c r="Q1536" s="24"/>
      <c r="R1536" s="25"/>
      <c r="S1536" s="25"/>
      <c r="T1536" s="24"/>
      <c r="U1536" s="24"/>
      <c r="V1536" s="24"/>
      <c r="W1536" s="24"/>
      <c r="X1536" s="273"/>
      <c r="Y1536" s="273"/>
      <c r="Z1536" s="273"/>
    </row>
    <row r="1537" spans="1:26" s="21" customFormat="1" ht="12.75" customHeight="1" thickBot="1" x14ac:dyDescent="0.3">
      <c r="A1537" s="19"/>
      <c r="B1537" s="38"/>
      <c r="C1537" s="315"/>
      <c r="D1537" s="315"/>
      <c r="E1537" s="315"/>
      <c r="F1537" s="315"/>
      <c r="G1537" s="315"/>
      <c r="H1537" s="315"/>
      <c r="I1537" s="315"/>
      <c r="J1537" s="315"/>
      <c r="K1537" s="315"/>
      <c r="L1537" s="315"/>
      <c r="M1537" s="315"/>
      <c r="N1537" s="315"/>
      <c r="O1537" s="38"/>
      <c r="P1537" s="24"/>
      <c r="Q1537" s="24"/>
      <c r="R1537" s="25"/>
      <c r="S1537" s="25"/>
      <c r="T1537" s="24"/>
      <c r="U1537" s="24"/>
      <c r="V1537" s="24"/>
      <c r="W1537" s="24"/>
      <c r="X1537" s="273"/>
      <c r="Y1537" s="273"/>
      <c r="Z1537" s="273"/>
    </row>
    <row r="1538" spans="1:26" s="270" customFormat="1" ht="15" customHeight="1" thickBot="1" x14ac:dyDescent="0.25">
      <c r="A1538" s="269"/>
      <c r="B1538" s="187"/>
      <c r="C1538" s="268">
        <f>C1333+1</f>
        <v>8</v>
      </c>
      <c r="D1538" s="1015" t="str">
        <f>Translations!$B$295</f>
        <v>Subinstalație cu referință pentru produse:</v>
      </c>
      <c r="E1538" s="1016"/>
      <c r="F1538" s="1016"/>
      <c r="G1538" s="1016"/>
      <c r="H1538" s="1016"/>
      <c r="I1538" s="1017" t="str">
        <f>IF(INDEX(CNTR_SubInstListIsProdBM,$C1538),INDEX(CNTR_SubInstListNames,$C1538),"")</f>
        <v/>
      </c>
      <c r="J1538" s="1018"/>
      <c r="K1538" s="1018"/>
      <c r="L1538" s="1018"/>
      <c r="M1538" s="1018"/>
      <c r="N1538" s="1019"/>
      <c r="O1538" s="38"/>
      <c r="P1538" s="417">
        <v>1</v>
      </c>
      <c r="Q1538" s="274"/>
      <c r="R1538" s="293"/>
      <c r="S1538" s="293"/>
      <c r="T1538" s="293"/>
      <c r="U1538" s="269"/>
      <c r="V1538" s="397" t="s">
        <v>891</v>
      </c>
      <c r="W1538" s="398" t="b">
        <f>AND(CNTR_ExistSubInstEntries,I1538="")</f>
        <v>0</v>
      </c>
    </row>
    <row r="1539" spans="1:26" ht="12.75" customHeight="1" thickBot="1" x14ac:dyDescent="0.25">
      <c r="C1539" s="265"/>
      <c r="D1539" s="266"/>
      <c r="E1539" s="1028" t="str">
        <f>Translations!$B$296</f>
        <v>Denumirea subinstalației cu referință pentru produse este afișată automat pe baza datelor introduse în foaia „C_InstallationDescription”.</v>
      </c>
      <c r="F1539" s="1029"/>
      <c r="G1539" s="1029"/>
      <c r="H1539" s="1029"/>
      <c r="I1539" s="1029"/>
      <c r="J1539" s="1029"/>
      <c r="K1539" s="1029"/>
      <c r="L1539" s="1029"/>
      <c r="M1539" s="1029"/>
      <c r="N1539" s="1030"/>
    </row>
    <row r="1540" spans="1:26" ht="5.0999999999999996" customHeight="1" x14ac:dyDescent="0.2">
      <c r="C1540" s="250"/>
      <c r="N1540" s="251"/>
    </row>
    <row r="1541" spans="1:26" ht="12.75" customHeight="1" x14ac:dyDescent="0.2">
      <c r="C1541" s="250"/>
      <c r="D1541" s="22" t="s">
        <v>112</v>
      </c>
      <c r="E1541" s="917" t="str">
        <f>Translations!$B$297</f>
        <v>Limitele sistemului subinstalației</v>
      </c>
      <c r="F1541" s="917"/>
      <c r="G1541" s="917"/>
      <c r="H1541" s="917"/>
      <c r="I1541" s="917"/>
      <c r="J1541" s="917"/>
      <c r="K1541" s="917"/>
      <c r="L1541" s="917"/>
      <c r="M1541" s="917"/>
      <c r="N1541" s="1031"/>
    </row>
    <row r="1542" spans="1:26" ht="5.0999999999999996" customHeight="1" x14ac:dyDescent="0.2">
      <c r="C1542" s="250"/>
      <c r="N1542" s="251"/>
    </row>
    <row r="1543" spans="1:26" ht="12.75" customHeight="1" x14ac:dyDescent="0.2">
      <c r="C1543" s="250"/>
      <c r="D1543" s="564" t="s">
        <v>118</v>
      </c>
      <c r="E1543" s="963" t="str">
        <f>Translations!$B$249</f>
        <v>Informații privind metodologia aplicată</v>
      </c>
      <c r="F1543" s="963"/>
      <c r="G1543" s="963"/>
      <c r="H1543" s="963"/>
      <c r="I1543" s="963"/>
      <c r="J1543" s="963"/>
      <c r="K1543" s="963"/>
      <c r="L1543" s="963"/>
      <c r="M1543" s="963"/>
      <c r="N1543" s="1003"/>
    </row>
    <row r="1544" spans="1:26" s="345" customFormat="1" ht="5.0999999999999996" customHeight="1" x14ac:dyDescent="0.25">
      <c r="A1544" s="344"/>
      <c r="B1544" s="341"/>
      <c r="C1544" s="342"/>
      <c r="D1544" s="343"/>
      <c r="E1544" s="961"/>
      <c r="F1544" s="961"/>
      <c r="G1544" s="961"/>
      <c r="H1544" s="961"/>
      <c r="I1544" s="961"/>
      <c r="J1544" s="961"/>
      <c r="K1544" s="961"/>
      <c r="L1544" s="961"/>
      <c r="M1544" s="961"/>
      <c r="N1544" s="1032"/>
      <c r="O1544" s="38"/>
      <c r="P1544" s="344"/>
      <c r="Q1544" s="344"/>
      <c r="R1544" s="344"/>
      <c r="S1544" s="344"/>
      <c r="T1544" s="344"/>
      <c r="U1544" s="344"/>
      <c r="V1544" s="344"/>
      <c r="W1544" s="344"/>
    </row>
    <row r="1545" spans="1:26" ht="50.1" customHeight="1" x14ac:dyDescent="0.2">
      <c r="C1545" s="250"/>
      <c r="D1545" s="564"/>
      <c r="E1545" s="1033"/>
      <c r="F1545" s="1034"/>
      <c r="G1545" s="1034"/>
      <c r="H1545" s="1034"/>
      <c r="I1545" s="1034"/>
      <c r="J1545" s="1034"/>
      <c r="K1545" s="1034"/>
      <c r="L1545" s="1034"/>
      <c r="M1545" s="1034"/>
      <c r="N1545" s="1035"/>
    </row>
    <row r="1546" spans="1:26" ht="5.0999999999999996" customHeight="1" x14ac:dyDescent="0.2">
      <c r="C1546" s="250"/>
      <c r="D1546" s="564"/>
      <c r="N1546" s="251"/>
    </row>
    <row r="1547" spans="1:26" ht="12.75" customHeight="1" x14ac:dyDescent="0.2">
      <c r="C1547" s="250"/>
      <c r="D1547" s="564" t="s">
        <v>119</v>
      </c>
      <c r="E1547" s="1036" t="str">
        <f>Translations!$B$210</f>
        <v>Trimitere la fișierele externe, dacă este cazul</v>
      </c>
      <c r="F1547" s="1036"/>
      <c r="G1547" s="1036"/>
      <c r="H1547" s="1036"/>
      <c r="I1547" s="1036"/>
      <c r="J1547" s="1037"/>
      <c r="K1547" s="904"/>
      <c r="L1547" s="904"/>
      <c r="M1547" s="904"/>
      <c r="N1547" s="904"/>
    </row>
    <row r="1548" spans="1:26" ht="5.0999999999999996" customHeight="1" x14ac:dyDescent="0.2">
      <c r="C1548" s="250"/>
      <c r="D1548" s="564"/>
      <c r="N1548" s="251"/>
    </row>
    <row r="1549" spans="1:26" ht="12.75" customHeight="1" x14ac:dyDescent="0.2">
      <c r="C1549" s="250"/>
      <c r="D1549" s="27" t="s">
        <v>120</v>
      </c>
      <c r="E1549" s="1036" t="str">
        <f>Translations!$B$305</f>
        <v>Trimitere la o diagramă detaliată separată a fluxurilor, dacă este cazul</v>
      </c>
      <c r="F1549" s="1036"/>
      <c r="G1549" s="1036"/>
      <c r="H1549" s="1036"/>
      <c r="I1549" s="1036"/>
      <c r="J1549" s="1037"/>
      <c r="K1549" s="904"/>
      <c r="L1549" s="904"/>
      <c r="M1549" s="904"/>
      <c r="N1549" s="904"/>
    </row>
    <row r="1550" spans="1:26" ht="5.0999999999999996" customHeight="1" x14ac:dyDescent="0.2">
      <c r="C1550" s="257"/>
      <c r="D1550" s="258"/>
      <c r="E1550" s="259"/>
      <c r="F1550" s="259"/>
      <c r="G1550" s="259"/>
      <c r="H1550" s="259"/>
      <c r="I1550" s="259"/>
      <c r="J1550" s="259"/>
      <c r="K1550" s="259"/>
      <c r="L1550" s="259"/>
      <c r="M1550" s="259"/>
      <c r="N1550" s="260"/>
    </row>
    <row r="1551" spans="1:26" ht="5.0999999999999996" customHeight="1" x14ac:dyDescent="0.2">
      <c r="C1551" s="250"/>
      <c r="D1551" s="564"/>
      <c r="N1551" s="251"/>
    </row>
    <row r="1552" spans="1:26" ht="12.75" customHeight="1" x14ac:dyDescent="0.2">
      <c r="C1552" s="250"/>
      <c r="D1552" s="22" t="s">
        <v>113</v>
      </c>
      <c r="E1552" s="917" t="str">
        <f>Translations!$B$307</f>
        <v>Metoda de determinare a nivelurilor producției (activității) anuale</v>
      </c>
      <c r="F1552" s="917"/>
      <c r="G1552" s="917"/>
      <c r="H1552" s="917"/>
      <c r="I1552" s="917"/>
      <c r="J1552" s="917"/>
      <c r="K1552" s="917"/>
      <c r="L1552" s="917"/>
      <c r="M1552" s="917"/>
      <c r="N1552" s="1031"/>
    </row>
    <row r="1553" spans="1:23" ht="5.0999999999999996" customHeight="1" x14ac:dyDescent="0.2">
      <c r="C1553" s="250"/>
      <c r="D1553" s="22"/>
      <c r="E1553" s="564"/>
      <c r="F1553" s="564"/>
      <c r="G1553" s="564"/>
      <c r="H1553" s="564"/>
      <c r="I1553" s="564"/>
      <c r="J1553" s="564"/>
      <c r="K1553" s="564"/>
      <c r="L1553" s="564"/>
      <c r="M1553" s="564"/>
      <c r="N1553" s="565"/>
    </row>
    <row r="1554" spans="1:23" ht="12.75" customHeight="1" x14ac:dyDescent="0.2">
      <c r="C1554" s="250"/>
      <c r="D1554" s="564" t="s">
        <v>118</v>
      </c>
      <c r="E1554" s="963" t="str">
        <f>Translations!$B$249</f>
        <v>Informații privind metodologia aplicată</v>
      </c>
      <c r="F1554" s="963"/>
      <c r="G1554" s="963"/>
      <c r="H1554" s="963"/>
      <c r="I1554" s="963"/>
      <c r="J1554" s="963"/>
      <c r="K1554" s="963"/>
      <c r="L1554" s="963"/>
      <c r="M1554" s="963"/>
      <c r="N1554" s="1003"/>
    </row>
    <row r="1555" spans="1:23" s="295" customFormat="1" ht="25.5" customHeight="1" x14ac:dyDescent="0.25">
      <c r="A1555" s="293"/>
      <c r="B1555" s="136"/>
      <c r="C1555" s="250"/>
      <c r="D1555" s="137"/>
      <c r="E1555" s="138"/>
      <c r="F1555" s="138"/>
      <c r="G1555" s="138"/>
      <c r="H1555" s="138"/>
      <c r="I1555" s="967" t="str">
        <f>Translations!$B$254</f>
        <v>Sursa de date</v>
      </c>
      <c r="J1555" s="967"/>
      <c r="K1555" s="967" t="str">
        <f>Translations!$B$255</f>
        <v>Altă sursă de date (dacă este cazul)</v>
      </c>
      <c r="L1555" s="967"/>
      <c r="M1555" s="967" t="str">
        <f>Translations!$B$255</f>
        <v>Altă sursă de date (dacă este cazul)</v>
      </c>
      <c r="N1555" s="967"/>
      <c r="O1555" s="38"/>
      <c r="P1555" s="293"/>
      <c r="Q1555" s="293"/>
      <c r="R1555" s="293"/>
      <c r="S1555" s="293"/>
      <c r="T1555" s="293"/>
      <c r="U1555" s="293"/>
      <c r="V1555" s="293"/>
      <c r="W1555" s="293"/>
    </row>
    <row r="1556" spans="1:23" ht="12.75" customHeight="1" x14ac:dyDescent="0.2">
      <c r="C1556" s="250"/>
      <c r="D1556" s="27"/>
      <c r="E1556" s="135" t="s">
        <v>864</v>
      </c>
      <c r="F1556" s="929" t="str">
        <f>Translations!$B$310</f>
        <v>Cantitățile de produse</v>
      </c>
      <c r="G1556" s="929"/>
      <c r="H1556" s="930"/>
      <c r="I1556" s="942"/>
      <c r="J1556" s="943"/>
      <c r="K1556" s="944"/>
      <c r="L1556" s="945"/>
      <c r="M1556" s="944"/>
      <c r="N1556" s="946"/>
    </row>
    <row r="1557" spans="1:23" ht="5.0999999999999996" customHeight="1" x14ac:dyDescent="0.2">
      <c r="C1557" s="250"/>
      <c r="D1557" s="27"/>
      <c r="E1557" s="135"/>
      <c r="F1557" s="568"/>
      <c r="G1557" s="568"/>
      <c r="H1557" s="568"/>
      <c r="I1557" s="568"/>
      <c r="J1557" s="568"/>
      <c r="K1557" s="568"/>
      <c r="L1557" s="568"/>
      <c r="M1557" s="568"/>
      <c r="N1557" s="569"/>
    </row>
    <row r="1558" spans="1:23" ht="12.75" customHeight="1" x14ac:dyDescent="0.2">
      <c r="C1558" s="250"/>
      <c r="D1558" s="564"/>
      <c r="E1558" s="135" t="s">
        <v>865</v>
      </c>
      <c r="F1558" s="929" t="str">
        <f>Translations!$B$311</f>
        <v>Cantităţile anuale de produse</v>
      </c>
      <c r="G1558" s="929"/>
      <c r="H1558" s="930"/>
      <c r="I1558" s="1039"/>
      <c r="J1558" s="1039"/>
      <c r="K1558" s="1039"/>
      <c r="L1558" s="1039"/>
      <c r="M1558" s="1039"/>
      <c r="N1558" s="1039"/>
    </row>
    <row r="1559" spans="1:23" ht="5.0999999999999996" customHeight="1" x14ac:dyDescent="0.2">
      <c r="C1559" s="250"/>
      <c r="D1559" s="564"/>
      <c r="N1559" s="251"/>
    </row>
    <row r="1560" spans="1:23" s="21" customFormat="1" ht="12.75" customHeight="1" x14ac:dyDescent="0.25">
      <c r="A1560" s="19"/>
      <c r="B1560" s="219"/>
      <c r="C1560" s="253"/>
      <c r="D1560" s="254"/>
      <c r="E1560" s="135" t="s">
        <v>866</v>
      </c>
      <c r="F1560" s="929" t="str">
        <f>Translations!$B$312</f>
        <v>Cerințe speciale de raportare:</v>
      </c>
      <c r="G1560" s="929"/>
      <c r="H1560" s="930"/>
      <c r="I1560" s="979" t="str">
        <f>IF(I1538="","",HYPERLINK(INDEX(EUconst_BMlistSpecialJumpTable,MATCH(I1538,EUconst_BMlistNames,0)),INDEX(EUconst_BMlistSpecialReporting,MATCH(I1538,EUconst_BMlistNames,0))))</f>
        <v/>
      </c>
      <c r="J1560" s="980"/>
      <c r="K1560" s="980"/>
      <c r="L1560" s="980"/>
      <c r="M1560" s="980"/>
      <c r="N1560" s="981"/>
      <c r="O1560" s="38"/>
      <c r="P1560" s="220" t="s">
        <v>695</v>
      </c>
      <c r="Q1560" s="221" t="str">
        <f>IF(I1538="","",IF(AND(INDEX(EUconst_BMlistSpecialJumpTable,MATCH(I1538,EUconst_BMlistNames,0))&lt;&gt;"",INDEX(EUconst_BMlistMainNumberOfBM,MATCH(I1538,EUconst_BMlistNames,0))&lt;&gt;47),TRUE,FALSE))</f>
        <v/>
      </c>
      <c r="R1560" s="25"/>
      <c r="S1560" s="25"/>
      <c r="T1560" s="24"/>
      <c r="U1560" s="24"/>
      <c r="V1560" s="24"/>
      <c r="W1560" s="24"/>
    </row>
    <row r="1561" spans="1:23" s="21" customFormat="1" ht="5.0999999999999996" customHeight="1" x14ac:dyDescent="0.25">
      <c r="A1561" s="19"/>
      <c r="B1561" s="219"/>
      <c r="C1561" s="253"/>
      <c r="D1561" s="255"/>
      <c r="F1561" s="971"/>
      <c r="G1561" s="971"/>
      <c r="H1561" s="971"/>
      <c r="I1561" s="971"/>
      <c r="J1561" s="971"/>
      <c r="K1561" s="971"/>
      <c r="L1561" s="971"/>
      <c r="M1561" s="971"/>
      <c r="N1561" s="1038"/>
      <c r="O1561" s="38"/>
      <c r="P1561" s="25"/>
      <c r="Q1561" s="24"/>
      <c r="R1561" s="25"/>
      <c r="S1561" s="25"/>
      <c r="T1561" s="24"/>
      <c r="U1561" s="24"/>
      <c r="V1561" s="24"/>
      <c r="W1561" s="24"/>
    </row>
    <row r="1562" spans="1:23" ht="12.75" customHeight="1" x14ac:dyDescent="0.2">
      <c r="C1562" s="250"/>
      <c r="D1562" s="564"/>
      <c r="E1562" s="135" t="s">
        <v>867</v>
      </c>
      <c r="F1562" s="931" t="str">
        <f>Translations!$B$257</f>
        <v>Descrierea metodologiei aplicate</v>
      </c>
      <c r="G1562" s="931"/>
      <c r="H1562" s="931"/>
      <c r="I1562" s="931"/>
      <c r="J1562" s="931"/>
      <c r="K1562" s="931"/>
      <c r="L1562" s="931"/>
      <c r="M1562" s="931"/>
      <c r="N1562" s="1022"/>
    </row>
    <row r="1563" spans="1:23" ht="12.75" customHeight="1" x14ac:dyDescent="0.2">
      <c r="C1563" s="250"/>
      <c r="D1563" s="564"/>
      <c r="E1563" s="135"/>
      <c r="F1563" s="990" t="str">
        <f>IF(I1538&lt;&gt;"",HYPERLINK("#" &amp; Q1563,EUConst_MsgDescription),"")</f>
        <v/>
      </c>
      <c r="G1563" s="969"/>
      <c r="H1563" s="969"/>
      <c r="I1563" s="969"/>
      <c r="J1563" s="969"/>
      <c r="K1563" s="969"/>
      <c r="L1563" s="969"/>
      <c r="M1563" s="969"/>
      <c r="N1563" s="970"/>
      <c r="P1563" s="24" t="s">
        <v>441</v>
      </c>
      <c r="Q1563" s="414" t="str">
        <f>"#"&amp;ADDRESS(ROW($C$11),COLUMN($C$11))</f>
        <v>#$C$11</v>
      </c>
    </row>
    <row r="1564" spans="1:23" ht="5.0999999999999996" customHeight="1" x14ac:dyDescent="0.2">
      <c r="C1564" s="250"/>
      <c r="D1564" s="564"/>
      <c r="E1564" s="26"/>
      <c r="F1564" s="971"/>
      <c r="G1564" s="971"/>
      <c r="H1564" s="971"/>
      <c r="I1564" s="971"/>
      <c r="J1564" s="971"/>
      <c r="K1564" s="971"/>
      <c r="L1564" s="971"/>
      <c r="M1564" s="971"/>
      <c r="N1564" s="1038"/>
      <c r="P1564" s="280"/>
    </row>
    <row r="1565" spans="1:23" ht="50.1" customHeight="1" x14ac:dyDescent="0.2">
      <c r="C1565" s="250"/>
      <c r="D1565" s="26"/>
      <c r="E1565" s="296"/>
      <c r="F1565" s="972"/>
      <c r="G1565" s="973"/>
      <c r="H1565" s="973"/>
      <c r="I1565" s="973"/>
      <c r="J1565" s="973"/>
      <c r="K1565" s="973"/>
      <c r="L1565" s="973"/>
      <c r="M1565" s="973"/>
      <c r="N1565" s="974"/>
    </row>
    <row r="1566" spans="1:23" ht="5.0999999999999996" customHeight="1" thickBot="1" x14ac:dyDescent="0.25">
      <c r="C1566" s="250"/>
      <c r="N1566" s="251"/>
    </row>
    <row r="1567" spans="1:23" ht="12.75" customHeight="1" x14ac:dyDescent="0.2">
      <c r="C1567" s="250"/>
      <c r="D1567" s="564"/>
      <c r="E1567" s="135"/>
      <c r="F1567" s="975" t="str">
        <f>Translations!$B$210</f>
        <v>Trimitere la fișierele externe, dacă este cazul</v>
      </c>
      <c r="G1567" s="975"/>
      <c r="H1567" s="975"/>
      <c r="I1567" s="975"/>
      <c r="J1567" s="975"/>
      <c r="K1567" s="904"/>
      <c r="L1567" s="904"/>
      <c r="M1567" s="904"/>
      <c r="N1567" s="904"/>
      <c r="W1567" s="297" t="s">
        <v>417</v>
      </c>
    </row>
    <row r="1568" spans="1:23" ht="5.0999999999999996" customHeight="1" x14ac:dyDescent="0.2">
      <c r="C1568" s="250"/>
      <c r="D1568" s="564"/>
      <c r="N1568" s="251"/>
      <c r="W1568" s="283"/>
    </row>
    <row r="1569" spans="1:23" ht="12.75" customHeight="1" x14ac:dyDescent="0.2">
      <c r="C1569" s="250"/>
      <c r="D1569" s="564" t="s">
        <v>119</v>
      </c>
      <c r="E1569" s="957" t="str">
        <f>Translations!$B$258</f>
        <v>A fost respectată ordinea ierarhică?</v>
      </c>
      <c r="F1569" s="957"/>
      <c r="G1569" s="957"/>
      <c r="H1569" s="958"/>
      <c r="I1569" s="291"/>
      <c r="J1569" s="298" t="str">
        <f>Translations!$B$259</f>
        <v xml:space="preserve"> Dacă nu, de ce?</v>
      </c>
      <c r="K1569" s="942"/>
      <c r="L1569" s="943"/>
      <c r="M1569" s="943"/>
      <c r="N1569" s="959"/>
      <c r="W1569" s="289" t="b">
        <f>AND(I1569&lt;&gt;"",I1569=TRUE)</f>
        <v>0</v>
      </c>
    </row>
    <row r="1570" spans="1:23" ht="5.0999999999999996" customHeight="1" x14ac:dyDescent="0.2">
      <c r="C1570" s="250"/>
      <c r="E1570" s="570"/>
      <c r="F1570" s="570"/>
      <c r="G1570" s="570"/>
      <c r="H1570" s="570"/>
      <c r="I1570" s="570"/>
      <c r="J1570" s="570"/>
      <c r="K1570" s="570"/>
      <c r="L1570" s="570"/>
      <c r="M1570" s="570"/>
      <c r="N1570" s="578"/>
      <c r="W1570" s="283"/>
    </row>
    <row r="1571" spans="1:23" ht="12.75" customHeight="1" x14ac:dyDescent="0.2">
      <c r="C1571" s="250"/>
      <c r="D1571" s="564"/>
      <c r="E1571" s="564"/>
      <c r="F1571" s="931" t="str">
        <f>Translations!$B$264</f>
        <v>Detalii suplimentare privind orice abatere de la ierarhie</v>
      </c>
      <c r="G1571" s="931"/>
      <c r="H1571" s="931"/>
      <c r="I1571" s="931"/>
      <c r="J1571" s="931"/>
      <c r="K1571" s="931"/>
      <c r="L1571" s="931"/>
      <c r="M1571" s="931"/>
      <c r="N1571" s="1022"/>
      <c r="W1571" s="283"/>
    </row>
    <row r="1572" spans="1:23" ht="25.5" customHeight="1" thickBot="1" x14ac:dyDescent="0.25">
      <c r="C1572" s="250"/>
      <c r="E1572" s="564"/>
      <c r="F1572" s="1023"/>
      <c r="G1572" s="1024"/>
      <c r="H1572" s="1024"/>
      <c r="I1572" s="1024"/>
      <c r="J1572" s="1024"/>
      <c r="K1572" s="1024"/>
      <c r="L1572" s="1024"/>
      <c r="M1572" s="1024"/>
      <c r="N1572" s="1025"/>
      <c r="W1572" s="300" t="b">
        <f>W1569</f>
        <v>0</v>
      </c>
    </row>
    <row r="1573" spans="1:23" ht="5.0999999999999996" customHeight="1" x14ac:dyDescent="0.2">
      <c r="C1573" s="250"/>
      <c r="D1573" s="564"/>
      <c r="N1573" s="251"/>
    </row>
    <row r="1574" spans="1:23" ht="12.75" customHeight="1" x14ac:dyDescent="0.2">
      <c r="C1574" s="250"/>
      <c r="D1574" s="27" t="s">
        <v>120</v>
      </c>
      <c r="E1574" s="1026" t="str">
        <f>Translations!$B$828</f>
        <v>Descrierea metodologiei de trasare a produselor și mărfurilor fabricate</v>
      </c>
      <c r="F1574" s="1026"/>
      <c r="G1574" s="1026"/>
      <c r="H1574" s="1026"/>
      <c r="I1574" s="1026"/>
      <c r="J1574" s="1026"/>
      <c r="K1574" s="1026"/>
      <c r="L1574" s="1026"/>
      <c r="M1574" s="1026"/>
      <c r="N1574" s="1027"/>
    </row>
    <row r="1575" spans="1:23" ht="5.0999999999999996" customHeight="1" x14ac:dyDescent="0.2">
      <c r="C1575" s="250"/>
      <c r="E1575" s="900"/>
      <c r="F1575" s="901"/>
      <c r="G1575" s="901"/>
      <c r="H1575" s="901"/>
      <c r="I1575" s="901"/>
      <c r="J1575" s="901"/>
      <c r="K1575" s="901"/>
      <c r="L1575" s="901"/>
      <c r="M1575" s="901"/>
      <c r="N1575" s="1020"/>
    </row>
    <row r="1576" spans="1:23" ht="50.1" customHeight="1" x14ac:dyDescent="0.2">
      <c r="C1576" s="250"/>
      <c r="D1576" s="564"/>
      <c r="E1576" s="296"/>
      <c r="F1576" s="942"/>
      <c r="G1576" s="943"/>
      <c r="H1576" s="943"/>
      <c r="I1576" s="943"/>
      <c r="J1576" s="943"/>
      <c r="K1576" s="943"/>
      <c r="L1576" s="943"/>
      <c r="M1576" s="943"/>
      <c r="N1576" s="959"/>
    </row>
    <row r="1577" spans="1:23" ht="5.0999999999999996" customHeight="1" x14ac:dyDescent="0.2">
      <c r="C1577" s="250"/>
      <c r="N1577" s="251"/>
    </row>
    <row r="1578" spans="1:23" ht="5.0999999999999996" customHeight="1" x14ac:dyDescent="0.2">
      <c r="C1578" s="261"/>
      <c r="D1578" s="264"/>
      <c r="E1578" s="262"/>
      <c r="F1578" s="262"/>
      <c r="G1578" s="262"/>
      <c r="H1578" s="262"/>
      <c r="I1578" s="262"/>
      <c r="J1578" s="262"/>
      <c r="K1578" s="262"/>
      <c r="L1578" s="262"/>
      <c r="M1578" s="262"/>
      <c r="N1578" s="263"/>
    </row>
    <row r="1579" spans="1:23" s="21" customFormat="1" ht="14.25" customHeight="1" x14ac:dyDescent="0.2">
      <c r="A1579" s="19"/>
      <c r="B1579" s="38"/>
      <c r="C1579" s="250"/>
      <c r="D1579" s="22" t="s">
        <v>114</v>
      </c>
      <c r="E1579" s="960" t="str">
        <f>Translations!$B$322</f>
        <v>Consumul de energie electrică relevant</v>
      </c>
      <c r="F1579" s="960"/>
      <c r="G1579" s="960"/>
      <c r="H1579" s="960"/>
      <c r="I1579" s="960"/>
      <c r="J1579" s="960"/>
      <c r="K1579" s="960"/>
      <c r="L1579" s="960"/>
      <c r="M1579" s="960"/>
      <c r="N1579" s="1044"/>
      <c r="O1579" s="38"/>
      <c r="P1579" s="24" t="s">
        <v>441</v>
      </c>
      <c r="Q1579" s="414" t="str">
        <f>"#"&amp;ADDRESS(ROW(D1664),COLUMN(D1664))</f>
        <v>#$D$1664</v>
      </c>
      <c r="R1579" s="25"/>
      <c r="S1579" s="25"/>
      <c r="T1579" s="19"/>
      <c r="U1579" s="19"/>
      <c r="V1579" s="274"/>
      <c r="W1579" s="274"/>
    </row>
    <row r="1580" spans="1:23" ht="12.75" customHeight="1" thickBot="1" x14ac:dyDescent="0.25">
      <c r="C1580" s="250"/>
      <c r="D1580" s="564" t="s">
        <v>118</v>
      </c>
      <c r="E1580" s="963" t="str">
        <f>Translations!$B$249</f>
        <v>Informații privind metodologia aplicată</v>
      </c>
      <c r="F1580" s="963"/>
      <c r="G1580" s="963"/>
      <c r="H1580" s="963"/>
      <c r="I1580" s="963"/>
      <c r="J1580" s="963"/>
      <c r="K1580" s="963"/>
      <c r="L1580" s="963"/>
      <c r="M1580" s="963"/>
      <c r="N1580" s="1003"/>
      <c r="P1580" s="280"/>
      <c r="T1580" s="19"/>
    </row>
    <row r="1581" spans="1:23" ht="25.5" customHeight="1" thickBot="1" x14ac:dyDescent="0.25">
      <c r="B1581" s="273"/>
      <c r="C1581" s="250"/>
      <c r="E1581" s="564"/>
      <c r="I1581" s="967" t="str">
        <f>Translations!$B$254</f>
        <v>Sursa de date</v>
      </c>
      <c r="J1581" s="967"/>
      <c r="K1581" s="967" t="str">
        <f>Translations!$B$255</f>
        <v>Altă sursă de date (dacă este cazul)</v>
      </c>
      <c r="L1581" s="967"/>
      <c r="M1581" s="967" t="str">
        <f>Translations!$B$255</f>
        <v>Altă sursă de date (dacă este cazul)</v>
      </c>
      <c r="N1581" s="967"/>
      <c r="S1581" s="297" t="s">
        <v>1911</v>
      </c>
      <c r="U1581" s="280"/>
      <c r="V1581" s="280"/>
      <c r="W1581" s="297" t="s">
        <v>417</v>
      </c>
    </row>
    <row r="1582" spans="1:23" ht="12.75" customHeight="1" x14ac:dyDescent="0.2">
      <c r="B1582" s="273"/>
      <c r="C1582" s="250"/>
      <c r="E1582" s="564" t="s">
        <v>864</v>
      </c>
      <c r="F1582" s="929" t="str">
        <f>Translations!$B$322</f>
        <v>Consumul de energie electrică relevant</v>
      </c>
      <c r="G1582" s="929"/>
      <c r="H1582" s="930"/>
      <c r="I1582" s="1039"/>
      <c r="J1582" s="1039"/>
      <c r="K1582" s="966"/>
      <c r="L1582" s="966"/>
      <c r="M1582" s="966"/>
      <c r="N1582" s="966"/>
      <c r="S1582" s="282" t="b">
        <f>IF(I1538&lt;&gt;"",IF(INDEX(EUconst_BMlistElExchangability,MATCH(I1538,EUconst_BMlistNames,0))=TRUE,FALSE,TRUE),FALSE)</f>
        <v>0</v>
      </c>
      <c r="U1582" s="280"/>
      <c r="V1582" s="280"/>
      <c r="W1582" s="540"/>
    </row>
    <row r="1583" spans="1:23" ht="5.0999999999999996" customHeight="1" x14ac:dyDescent="0.2">
      <c r="B1583" s="273"/>
      <c r="C1583" s="250"/>
      <c r="D1583" s="564"/>
      <c r="N1583" s="251"/>
      <c r="S1583" s="283"/>
      <c r="W1583" s="283"/>
    </row>
    <row r="1584" spans="1:23" ht="12.75" customHeight="1" x14ac:dyDescent="0.2">
      <c r="B1584" s="273"/>
      <c r="C1584" s="250"/>
      <c r="D1584" s="564"/>
      <c r="E1584" s="135" t="s">
        <v>865</v>
      </c>
      <c r="F1584" s="931" t="str">
        <f>Translations!$B$257</f>
        <v>Descrierea metodologiei aplicate</v>
      </c>
      <c r="G1584" s="931"/>
      <c r="H1584" s="931"/>
      <c r="I1584" s="931"/>
      <c r="J1584" s="931"/>
      <c r="K1584" s="931"/>
      <c r="L1584" s="931"/>
      <c r="M1584" s="931"/>
      <c r="N1584" s="1022"/>
      <c r="S1584" s="283"/>
      <c r="W1584" s="283"/>
    </row>
    <row r="1585" spans="2:23" ht="5.0999999999999996" customHeight="1" x14ac:dyDescent="0.2">
      <c r="B1585" s="273"/>
      <c r="C1585" s="250"/>
      <c r="E1585" s="252"/>
      <c r="F1585" s="566"/>
      <c r="G1585" s="567"/>
      <c r="H1585" s="567"/>
      <c r="I1585" s="567"/>
      <c r="J1585" s="567"/>
      <c r="K1585" s="567"/>
      <c r="L1585" s="567"/>
      <c r="M1585" s="567"/>
      <c r="N1585" s="573"/>
      <c r="S1585" s="283"/>
      <c r="W1585" s="283"/>
    </row>
    <row r="1586" spans="2:23" ht="12.75" customHeight="1" x14ac:dyDescent="0.2">
      <c r="B1586" s="273"/>
      <c r="C1586" s="250"/>
      <c r="D1586" s="564"/>
      <c r="E1586" s="135"/>
      <c r="F1586" s="990" t="str">
        <f>IF(AND(I1538&lt;&gt;"",J1579=""),HYPERLINK("#" &amp; Q1586,EUConst_MsgDescription),"")</f>
        <v/>
      </c>
      <c r="G1586" s="969"/>
      <c r="H1586" s="969"/>
      <c r="I1586" s="969"/>
      <c r="J1586" s="969"/>
      <c r="K1586" s="969"/>
      <c r="L1586" s="969"/>
      <c r="M1586" s="969"/>
      <c r="N1586" s="970"/>
      <c r="P1586" s="24" t="s">
        <v>441</v>
      </c>
      <c r="Q1586" s="414" t="str">
        <f>"#"&amp;ADDRESS(ROW($C$10),COLUMN($C$10))</f>
        <v>#$C$10</v>
      </c>
      <c r="S1586" s="283"/>
      <c r="W1586" s="283"/>
    </row>
    <row r="1587" spans="2:23" ht="5.0999999999999996" customHeight="1" x14ac:dyDescent="0.2">
      <c r="B1587" s="273"/>
      <c r="C1587" s="250"/>
      <c r="D1587" s="564"/>
      <c r="E1587" s="26"/>
      <c r="F1587" s="1049"/>
      <c r="G1587" s="1049"/>
      <c r="H1587" s="1049"/>
      <c r="I1587" s="1049"/>
      <c r="J1587" s="1049"/>
      <c r="K1587" s="1049"/>
      <c r="L1587" s="1049"/>
      <c r="M1587" s="1049"/>
      <c r="N1587" s="1050"/>
      <c r="P1587" s="280"/>
      <c r="S1587" s="283"/>
      <c r="W1587" s="283"/>
    </row>
    <row r="1588" spans="2:23" ht="50.1" customHeight="1" x14ac:dyDescent="0.2">
      <c r="B1588" s="273"/>
      <c r="C1588" s="250"/>
      <c r="D1588" s="26"/>
      <c r="E1588" s="296"/>
      <c r="F1588" s="1051"/>
      <c r="G1588" s="1052"/>
      <c r="H1588" s="1052"/>
      <c r="I1588" s="1052"/>
      <c r="J1588" s="1052"/>
      <c r="K1588" s="1052"/>
      <c r="L1588" s="1052"/>
      <c r="M1588" s="1052"/>
      <c r="N1588" s="1053"/>
      <c r="S1588" s="282" t="b">
        <f>S1582</f>
        <v>0</v>
      </c>
      <c r="W1588" s="282"/>
    </row>
    <row r="1589" spans="2:23" ht="5.0999999999999996" customHeight="1" x14ac:dyDescent="0.2">
      <c r="B1589" s="273"/>
      <c r="C1589" s="250"/>
      <c r="D1589" s="564"/>
      <c r="N1589" s="251"/>
      <c r="S1589" s="283"/>
      <c r="W1589" s="283"/>
    </row>
    <row r="1590" spans="2:23" ht="12.75" customHeight="1" x14ac:dyDescent="0.2">
      <c r="B1590" s="273"/>
      <c r="C1590" s="250"/>
      <c r="D1590" s="564"/>
      <c r="E1590" s="135"/>
      <c r="F1590" s="975" t="str">
        <f>Translations!$B$210</f>
        <v>Trimitere la fișierele externe, dacă este cazul</v>
      </c>
      <c r="G1590" s="975"/>
      <c r="H1590" s="975"/>
      <c r="I1590" s="975"/>
      <c r="J1590" s="975"/>
      <c r="K1590" s="904"/>
      <c r="L1590" s="904"/>
      <c r="M1590" s="904"/>
      <c r="N1590" s="904"/>
      <c r="S1590" s="283"/>
      <c r="W1590" s="282"/>
    </row>
    <row r="1591" spans="2:23" ht="5.0999999999999996" customHeight="1" x14ac:dyDescent="0.2">
      <c r="B1591" s="273"/>
      <c r="C1591" s="250"/>
      <c r="D1591" s="564"/>
      <c r="N1591" s="251"/>
      <c r="S1591" s="283"/>
      <c r="W1591" s="283"/>
    </row>
    <row r="1592" spans="2:23" ht="12.75" customHeight="1" x14ac:dyDescent="0.2">
      <c r="B1592" s="273"/>
      <c r="C1592" s="250"/>
      <c r="D1592" s="564" t="s">
        <v>119</v>
      </c>
      <c r="E1592" s="957" t="str">
        <f>Translations!$B$258</f>
        <v>A fost respectată ordinea ierarhică?</v>
      </c>
      <c r="F1592" s="957"/>
      <c r="G1592" s="957"/>
      <c r="H1592" s="958"/>
      <c r="I1592" s="291"/>
      <c r="J1592" s="298" t="str">
        <f>Translations!$B$259</f>
        <v xml:space="preserve"> Dacă nu, de ce?</v>
      </c>
      <c r="K1592" s="942"/>
      <c r="L1592" s="943"/>
      <c r="M1592" s="943"/>
      <c r="N1592" s="959"/>
      <c r="S1592" s="282" t="b">
        <f>S1588</f>
        <v>0</v>
      </c>
      <c r="W1592" s="289" t="b">
        <f>OR(W1590,AND(I1592&lt;&gt;"",I1592=TRUE))</f>
        <v>0</v>
      </c>
    </row>
    <row r="1593" spans="2:23" ht="12.75" customHeight="1" x14ac:dyDescent="0.2">
      <c r="B1593" s="273"/>
      <c r="C1593" s="250"/>
      <c r="D1593" s="564"/>
      <c r="E1593" s="252" t="s">
        <v>263</v>
      </c>
      <c r="F1593" s="905" t="str">
        <f>Translations!$B$263</f>
        <v>Costuri nerezonabile: utilizarea unor surse de date mai bune ar conduce la costuri nerezonabile.</v>
      </c>
      <c r="G1593" s="953"/>
      <c r="H1593" s="953"/>
      <c r="I1593" s="953"/>
      <c r="J1593" s="953"/>
      <c r="K1593" s="953"/>
      <c r="L1593" s="953"/>
      <c r="M1593" s="953"/>
      <c r="N1593" s="989"/>
      <c r="S1593" s="283"/>
      <c r="W1593" s="283"/>
    </row>
    <row r="1594" spans="2:23" ht="5.0999999999999996" customHeight="1" x14ac:dyDescent="0.2">
      <c r="B1594" s="273"/>
      <c r="C1594" s="250"/>
      <c r="E1594" s="570"/>
      <c r="F1594" s="570"/>
      <c r="G1594" s="570"/>
      <c r="H1594" s="570"/>
      <c r="I1594" s="570"/>
      <c r="J1594" s="570"/>
      <c r="K1594" s="570"/>
      <c r="L1594" s="570"/>
      <c r="M1594" s="570"/>
      <c r="N1594" s="578"/>
      <c r="S1594" s="283"/>
      <c r="W1594" s="283"/>
    </row>
    <row r="1595" spans="2:23" ht="12.75" customHeight="1" x14ac:dyDescent="0.2">
      <c r="B1595" s="273"/>
      <c r="C1595" s="250"/>
      <c r="D1595" s="564"/>
      <c r="E1595" s="564"/>
      <c r="F1595" s="931" t="str">
        <f>Translations!$B$264</f>
        <v>Detalii suplimentare privind orice abatere de la ierarhie</v>
      </c>
      <c r="G1595" s="931"/>
      <c r="H1595" s="931"/>
      <c r="I1595" s="931"/>
      <c r="J1595" s="931"/>
      <c r="K1595" s="931"/>
      <c r="L1595" s="931"/>
      <c r="M1595" s="931"/>
      <c r="N1595" s="1022"/>
      <c r="S1595" s="283"/>
      <c r="W1595" s="283"/>
    </row>
    <row r="1596" spans="2:23" ht="25.5" customHeight="1" thickBot="1" x14ac:dyDescent="0.25">
      <c r="B1596" s="273"/>
      <c r="C1596" s="250"/>
      <c r="E1596" s="564"/>
      <c r="F1596" s="932"/>
      <c r="G1596" s="933"/>
      <c r="H1596" s="933"/>
      <c r="I1596" s="933"/>
      <c r="J1596" s="933"/>
      <c r="K1596" s="933"/>
      <c r="L1596" s="933"/>
      <c r="M1596" s="933"/>
      <c r="N1596" s="934"/>
      <c r="S1596" s="305" t="b">
        <f>S1592</f>
        <v>0</v>
      </c>
      <c r="W1596" s="300" t="b">
        <f>W1592</f>
        <v>0</v>
      </c>
    </row>
    <row r="1597" spans="2:23" ht="5.0999999999999996" customHeight="1" x14ac:dyDescent="0.2">
      <c r="B1597" s="273"/>
      <c r="C1597" s="250"/>
      <c r="N1597" s="251"/>
    </row>
    <row r="1598" spans="2:23" ht="5.0999999999999996" customHeight="1" x14ac:dyDescent="0.2">
      <c r="B1598" s="273"/>
      <c r="C1598" s="261"/>
      <c r="D1598" s="264"/>
      <c r="E1598" s="262"/>
      <c r="F1598" s="262"/>
      <c r="G1598" s="262"/>
      <c r="H1598" s="262"/>
      <c r="I1598" s="262"/>
      <c r="J1598" s="262"/>
      <c r="K1598" s="262"/>
      <c r="L1598" s="262"/>
      <c r="M1598" s="262"/>
      <c r="N1598" s="263"/>
    </row>
    <row r="1599" spans="2:23" ht="12.75" customHeight="1" x14ac:dyDescent="0.2">
      <c r="B1599" s="273"/>
      <c r="C1599" s="385"/>
      <c r="D1599" s="386" t="s">
        <v>115</v>
      </c>
      <c r="E1599" s="1045" t="str">
        <f>Translations!$B$324</f>
        <v>Sunt fluxurile de energie termică măsurabilă importate din instalații sau entități relevante din afara EU ETS?</v>
      </c>
      <c r="F1599" s="1045"/>
      <c r="G1599" s="1045"/>
      <c r="H1599" s="1045"/>
      <c r="I1599" s="1045"/>
      <c r="J1599" s="1045"/>
      <c r="K1599" s="1045"/>
      <c r="L1599" s="1045"/>
      <c r="M1599" s="996"/>
      <c r="N1599" s="996"/>
      <c r="P1599" s="280"/>
      <c r="R1599" s="285"/>
    </row>
    <row r="1600" spans="2:23" ht="5.0999999999999996" customHeight="1" x14ac:dyDescent="0.2">
      <c r="B1600" s="273"/>
      <c r="C1600" s="385"/>
      <c r="D1600" s="21"/>
      <c r="E1600" s="574"/>
      <c r="F1600" s="574"/>
      <c r="G1600" s="574"/>
      <c r="H1600" s="574"/>
      <c r="I1600" s="574"/>
      <c r="J1600" s="574"/>
      <c r="K1600" s="574"/>
      <c r="L1600" s="574"/>
      <c r="M1600" s="574"/>
      <c r="N1600" s="582"/>
      <c r="P1600" s="280"/>
      <c r="R1600" s="285"/>
    </row>
    <row r="1601" spans="2:23" ht="12.75" customHeight="1" x14ac:dyDescent="0.2">
      <c r="B1601" s="273"/>
      <c r="C1601" s="385"/>
      <c r="D1601" s="21"/>
      <c r="E1601" s="21"/>
      <c r="F1601" s="1047" t="str">
        <f>Translations!$B$257</f>
        <v>Descrierea metodologiei aplicate</v>
      </c>
      <c r="G1601" s="1047"/>
      <c r="H1601" s="1047"/>
      <c r="I1601" s="1047"/>
      <c r="J1601" s="1047"/>
      <c r="K1601" s="1047"/>
      <c r="L1601" s="1047"/>
      <c r="M1601" s="1047"/>
      <c r="N1601" s="1048"/>
      <c r="P1601" s="280"/>
      <c r="R1601" s="285"/>
    </row>
    <row r="1602" spans="2:23" ht="5.0999999999999996" customHeight="1" thickBot="1" x14ac:dyDescent="0.25">
      <c r="B1602" s="273"/>
      <c r="C1602" s="385"/>
      <c r="D1602" s="21"/>
      <c r="E1602" s="252"/>
      <c r="F1602" s="388"/>
      <c r="G1602" s="389"/>
      <c r="H1602" s="389"/>
      <c r="I1602" s="389"/>
      <c r="J1602" s="389"/>
      <c r="K1602" s="389"/>
      <c r="L1602" s="389"/>
      <c r="M1602" s="389"/>
      <c r="N1602" s="390"/>
    </row>
    <row r="1603" spans="2:23" ht="12.75" customHeight="1" x14ac:dyDescent="0.2">
      <c r="B1603" s="273"/>
      <c r="C1603" s="385"/>
      <c r="D1603" s="387"/>
      <c r="E1603" s="391"/>
      <c r="F1603" s="990" t="str">
        <f>IF(I1538&lt;&gt;"",HYPERLINK("#" &amp; Q1603,EUConst_MsgDescription),"")</f>
        <v/>
      </c>
      <c r="G1603" s="969"/>
      <c r="H1603" s="969"/>
      <c r="I1603" s="969"/>
      <c r="J1603" s="969"/>
      <c r="K1603" s="969"/>
      <c r="L1603" s="969"/>
      <c r="M1603" s="969"/>
      <c r="N1603" s="970"/>
      <c r="P1603" s="24" t="s">
        <v>441</v>
      </c>
      <c r="Q1603" s="414" t="str">
        <f>"#"&amp;ADDRESS(ROW($C$10),COLUMN($C$10))</f>
        <v>#$C$10</v>
      </c>
      <c r="W1603" s="297" t="s">
        <v>417</v>
      </c>
    </row>
    <row r="1604" spans="2:23" ht="5.0999999999999996" customHeight="1" thickBot="1" x14ac:dyDescent="0.25">
      <c r="B1604" s="273"/>
      <c r="C1604" s="385"/>
      <c r="D1604" s="387"/>
      <c r="E1604" s="391"/>
      <c r="F1604" s="1055"/>
      <c r="G1604" s="1056"/>
      <c r="H1604" s="1056"/>
      <c r="I1604" s="1056"/>
      <c r="J1604" s="1056"/>
      <c r="K1604" s="1056"/>
      <c r="L1604" s="1056"/>
      <c r="M1604" s="1056"/>
      <c r="N1604" s="1057"/>
      <c r="P1604" s="24"/>
      <c r="W1604" s="283"/>
    </row>
    <row r="1605" spans="2:23" ht="50.1" customHeight="1" thickBot="1" x14ac:dyDescent="0.25">
      <c r="B1605" s="273"/>
      <c r="C1605" s="385"/>
      <c r="D1605" s="21"/>
      <c r="E1605" s="21"/>
      <c r="F1605" s="932"/>
      <c r="G1605" s="933"/>
      <c r="H1605" s="933"/>
      <c r="I1605" s="933"/>
      <c r="J1605" s="933"/>
      <c r="K1605" s="933"/>
      <c r="L1605" s="933"/>
      <c r="M1605" s="933"/>
      <c r="N1605" s="934"/>
      <c r="P1605" s="280"/>
      <c r="R1605" s="285"/>
      <c r="V1605" s="285"/>
      <c r="W1605" s="421" t="b">
        <f>OR(W1599,AND(M1599&lt;&gt;"",M1599=FALSE))</f>
        <v>0</v>
      </c>
    </row>
    <row r="1606" spans="2:23" ht="5.0999999999999996" customHeight="1" x14ac:dyDescent="0.2">
      <c r="B1606" s="273"/>
      <c r="C1606" s="385"/>
      <c r="D1606" s="387"/>
      <c r="E1606" s="392"/>
      <c r="F1606" s="575"/>
      <c r="G1606" s="575"/>
      <c r="H1606" s="575"/>
      <c r="I1606" s="575"/>
      <c r="J1606" s="575"/>
      <c r="K1606" s="575"/>
      <c r="L1606" s="575"/>
      <c r="M1606" s="575"/>
      <c r="N1606" s="393"/>
      <c r="P1606" s="280"/>
      <c r="R1606" s="285"/>
    </row>
    <row r="1607" spans="2:23" ht="12.75" customHeight="1" x14ac:dyDescent="0.2">
      <c r="B1607" s="273"/>
      <c r="C1607" s="394"/>
      <c r="D1607" s="395"/>
      <c r="E1607" s="395"/>
      <c r="F1607" s="395"/>
      <c r="G1607" s="395"/>
      <c r="H1607" s="395"/>
      <c r="I1607" s="395"/>
      <c r="J1607" s="395"/>
      <c r="K1607" s="395"/>
      <c r="L1607" s="395"/>
      <c r="M1607" s="395"/>
      <c r="N1607" s="396"/>
    </row>
    <row r="1608" spans="2:23" ht="15" customHeight="1" x14ac:dyDescent="0.2">
      <c r="B1608" s="273"/>
      <c r="C1608" s="354"/>
      <c r="D1608" s="1058" t="str">
        <f>Translations!$B$329</f>
        <v>Datele necesare pentru determinarea ratei de îmbunătățire a indicelui de referință în conformitate cu articolul 10a alineatul (2) din directivă</v>
      </c>
      <c r="E1608" s="1059"/>
      <c r="F1608" s="1059"/>
      <c r="G1608" s="1059"/>
      <c r="H1608" s="1059"/>
      <c r="I1608" s="1059"/>
      <c r="J1608" s="1059"/>
      <c r="K1608" s="1059"/>
      <c r="L1608" s="1059"/>
      <c r="M1608" s="1059"/>
      <c r="N1608" s="1060"/>
    </row>
    <row r="1609" spans="2:23" ht="5.0999999999999996" customHeight="1" x14ac:dyDescent="0.2">
      <c r="B1609" s="273"/>
      <c r="C1609" s="354"/>
      <c r="D1609" s="355"/>
      <c r="E1609" s="355"/>
      <c r="F1609" s="355"/>
      <c r="G1609" s="355"/>
      <c r="H1609" s="355"/>
      <c r="I1609" s="355"/>
      <c r="J1609" s="355"/>
      <c r="K1609" s="355"/>
      <c r="L1609" s="355"/>
      <c r="M1609" s="355"/>
      <c r="N1609" s="356"/>
    </row>
    <row r="1610" spans="2:23" ht="12.75" customHeight="1" x14ac:dyDescent="0.2">
      <c r="B1610" s="273"/>
      <c r="C1610" s="354"/>
      <c r="D1610" s="357" t="s">
        <v>116</v>
      </c>
      <c r="E1610" s="1061" t="str">
        <f>Translations!$B$330</f>
        <v>Emisii care pot fi atribuite în mod direct</v>
      </c>
      <c r="F1610" s="1061"/>
      <c r="G1610" s="1061"/>
      <c r="H1610" s="1061"/>
      <c r="I1610" s="1061"/>
      <c r="J1610" s="1061"/>
      <c r="K1610" s="1061"/>
      <c r="L1610" s="1061"/>
      <c r="M1610" s="1061"/>
      <c r="N1610" s="1062"/>
    </row>
    <row r="1611" spans="2:23" ht="12.75" customHeight="1" x14ac:dyDescent="0.2">
      <c r="B1611" s="273"/>
      <c r="C1611" s="354"/>
      <c r="D1611" s="358" t="s">
        <v>118</v>
      </c>
      <c r="E1611" s="995" t="str">
        <f>Translations!$B$331</f>
        <v>Atribuirea emisiilor în mod direct</v>
      </c>
      <c r="F1611" s="995"/>
      <c r="G1611" s="995"/>
      <c r="H1611" s="995"/>
      <c r="I1611" s="995"/>
      <c r="J1611" s="995"/>
      <c r="K1611" s="995"/>
      <c r="L1611" s="995"/>
      <c r="M1611" s="995"/>
      <c r="N1611" s="1063"/>
      <c r="P1611" s="280"/>
      <c r="T1611" s="19"/>
    </row>
    <row r="1612" spans="2:23" ht="5.0999999999999996" customHeight="1" x14ac:dyDescent="0.2">
      <c r="B1612" s="273"/>
      <c r="C1612" s="354"/>
      <c r="D1612" s="355"/>
      <c r="E1612" s="997"/>
      <c r="F1612" s="998"/>
      <c r="G1612" s="998"/>
      <c r="H1612" s="998"/>
      <c r="I1612" s="998"/>
      <c r="J1612" s="998"/>
      <c r="K1612" s="998"/>
      <c r="L1612" s="998"/>
      <c r="M1612" s="998"/>
      <c r="N1612" s="999"/>
    </row>
    <row r="1613" spans="2:23" ht="12.75" customHeight="1" x14ac:dyDescent="0.2">
      <c r="B1613" s="273"/>
      <c r="C1613" s="354"/>
      <c r="D1613" s="358"/>
      <c r="E1613" s="360"/>
      <c r="F1613" s="990" t="str">
        <f>IF(I1538&lt;&gt;"",HYPERLINK("#" &amp; Q1613,EUConst_MsgDescription),"")</f>
        <v/>
      </c>
      <c r="G1613" s="969"/>
      <c r="H1613" s="969"/>
      <c r="I1613" s="969"/>
      <c r="J1613" s="969"/>
      <c r="K1613" s="969"/>
      <c r="L1613" s="969"/>
      <c r="M1613" s="969"/>
      <c r="N1613" s="970"/>
      <c r="P1613" s="24" t="s">
        <v>441</v>
      </c>
      <c r="Q1613" s="414" t="str">
        <f>"#"&amp;ADDRESS(ROW($C$10),COLUMN($C$10))</f>
        <v>#$C$10</v>
      </c>
    </row>
    <row r="1614" spans="2:23" ht="5.0999999999999996" customHeight="1" x14ac:dyDescent="0.2">
      <c r="B1614" s="273"/>
      <c r="C1614" s="354"/>
      <c r="D1614" s="358"/>
      <c r="E1614" s="361"/>
      <c r="F1614" s="991"/>
      <c r="G1614" s="991"/>
      <c r="H1614" s="991"/>
      <c r="I1614" s="991"/>
      <c r="J1614" s="991"/>
      <c r="K1614" s="991"/>
      <c r="L1614" s="991"/>
      <c r="M1614" s="991"/>
      <c r="N1614" s="992"/>
      <c r="P1614" s="280"/>
    </row>
    <row r="1615" spans="2:23" ht="50.1" customHeight="1" x14ac:dyDescent="0.2">
      <c r="B1615" s="273"/>
      <c r="C1615" s="354"/>
      <c r="D1615" s="355"/>
      <c r="E1615" s="355"/>
      <c r="F1615" s="972"/>
      <c r="G1615" s="973"/>
      <c r="H1615" s="973"/>
      <c r="I1615" s="973"/>
      <c r="J1615" s="973"/>
      <c r="K1615" s="973"/>
      <c r="L1615" s="973"/>
      <c r="M1615" s="973"/>
      <c r="N1615" s="974"/>
    </row>
    <row r="1616" spans="2:23" ht="5.0999999999999996" customHeight="1" x14ac:dyDescent="0.2">
      <c r="B1616" s="273"/>
      <c r="C1616" s="354"/>
      <c r="D1616" s="355"/>
      <c r="E1616" s="355"/>
      <c r="F1616" s="355"/>
      <c r="G1616" s="355"/>
      <c r="H1616" s="355"/>
      <c r="I1616" s="355"/>
      <c r="J1616" s="355"/>
      <c r="K1616" s="355"/>
      <c r="L1616" s="355"/>
      <c r="M1616" s="355"/>
      <c r="N1616" s="356"/>
    </row>
    <row r="1617" spans="1:23" ht="12.75" customHeight="1" x14ac:dyDescent="0.2">
      <c r="B1617" s="273"/>
      <c r="C1617" s="354"/>
      <c r="D1617" s="355"/>
      <c r="E1617" s="355"/>
      <c r="F1617" s="1054" t="str">
        <f>Translations!$B$210</f>
        <v>Trimitere la fișierele externe, dacă este cazul</v>
      </c>
      <c r="G1617" s="1054"/>
      <c r="H1617" s="1054"/>
      <c r="I1617" s="1054"/>
      <c r="J1617" s="1054"/>
      <c r="K1617" s="904"/>
      <c r="L1617" s="904"/>
      <c r="M1617" s="904"/>
      <c r="N1617" s="904"/>
    </row>
    <row r="1618" spans="1:23" ht="5.0999999999999996" customHeight="1" x14ac:dyDescent="0.2">
      <c r="B1618" s="273"/>
      <c r="C1618" s="354"/>
      <c r="D1618" s="355"/>
      <c r="E1618" s="355"/>
      <c r="F1618" s="362"/>
      <c r="G1618" s="362"/>
      <c r="H1618" s="362"/>
      <c r="I1618" s="362"/>
      <c r="J1618" s="362"/>
      <c r="K1618" s="362"/>
      <c r="L1618" s="362"/>
      <c r="M1618" s="362"/>
      <c r="N1618" s="363"/>
    </row>
    <row r="1619" spans="1:23" ht="12.75" customHeight="1" x14ac:dyDescent="0.2">
      <c r="B1619" s="273"/>
      <c r="C1619" s="354"/>
      <c r="D1619" s="358" t="s">
        <v>119</v>
      </c>
      <c r="E1619" s="995" t="str">
        <f>Translations!$B$337</f>
        <v>Sunt relevante și alte fluxuri de surse interne?</v>
      </c>
      <c r="F1619" s="995"/>
      <c r="G1619" s="995"/>
      <c r="H1619" s="995"/>
      <c r="I1619" s="995"/>
      <c r="J1619" s="995"/>
      <c r="K1619" s="995"/>
      <c r="L1619" s="995"/>
      <c r="M1619" s="996"/>
      <c r="N1619" s="996"/>
      <c r="P1619" s="280"/>
      <c r="T1619" s="19"/>
    </row>
    <row r="1620" spans="1:23" ht="5.0999999999999996" customHeight="1" x14ac:dyDescent="0.2">
      <c r="B1620" s="273"/>
      <c r="C1620" s="354"/>
      <c r="D1620" s="358"/>
      <c r="E1620" s="359"/>
      <c r="F1620" s="997"/>
      <c r="G1620" s="997"/>
      <c r="H1620" s="997"/>
      <c r="I1620" s="997"/>
      <c r="J1620" s="997"/>
      <c r="K1620" s="997"/>
      <c r="L1620" s="997"/>
      <c r="M1620" s="997"/>
      <c r="N1620" s="1088"/>
    </row>
    <row r="1621" spans="1:23" ht="25.5" customHeight="1" thickBot="1" x14ac:dyDescent="0.25">
      <c r="B1621" s="273"/>
      <c r="C1621" s="354"/>
      <c r="D1621" s="355"/>
      <c r="E1621" s="355"/>
      <c r="F1621" s="355"/>
      <c r="G1621" s="355"/>
      <c r="H1621" s="355"/>
      <c r="I1621" s="1070" t="str">
        <f>Translations!$B$254</f>
        <v>Sursa de date</v>
      </c>
      <c r="J1621" s="1070"/>
      <c r="K1621" s="1070" t="str">
        <f>Translations!$B$255</f>
        <v>Altă sursă de date (dacă este cazul)</v>
      </c>
      <c r="L1621" s="1070"/>
      <c r="M1621" s="1070" t="str">
        <f>Translations!$B$255</f>
        <v>Altă sursă de date (dacă este cazul)</v>
      </c>
      <c r="N1621" s="1070"/>
      <c r="P1621" s="280"/>
      <c r="W1621" s="274" t="s">
        <v>417</v>
      </c>
    </row>
    <row r="1622" spans="1:23" ht="12.75" customHeight="1" x14ac:dyDescent="0.2">
      <c r="B1622" s="273"/>
      <c r="C1622" s="354"/>
      <c r="D1622" s="358"/>
      <c r="E1622" s="360" t="s">
        <v>864</v>
      </c>
      <c r="F1622" s="1067" t="str">
        <f>Translations!$B$342</f>
        <v>Cantități importate sau exportate</v>
      </c>
      <c r="G1622" s="1068"/>
      <c r="H1622" s="1068"/>
      <c r="I1622" s="1039"/>
      <c r="J1622" s="1039"/>
      <c r="K1622" s="966"/>
      <c r="L1622" s="966"/>
      <c r="M1622" s="966"/>
      <c r="N1622" s="966"/>
      <c r="W1622" s="281" t="b">
        <f>AND(M1619&lt;&gt;"",M1619=FALSE)</f>
        <v>0</v>
      </c>
    </row>
    <row r="1623" spans="1:23" ht="12.75" customHeight="1" x14ac:dyDescent="0.2">
      <c r="B1623" s="273"/>
      <c r="C1623" s="354"/>
      <c r="D1623" s="358"/>
      <c r="E1623" s="360" t="s">
        <v>865</v>
      </c>
      <c r="F1623" s="1067" t="str">
        <f>Translations!$B$256</f>
        <v>Valoare energetică</v>
      </c>
      <c r="G1623" s="1068"/>
      <c r="H1623" s="1068"/>
      <c r="I1623" s="1039"/>
      <c r="J1623" s="1039"/>
      <c r="K1623" s="966"/>
      <c r="L1623" s="966"/>
      <c r="M1623" s="966"/>
      <c r="N1623" s="966"/>
      <c r="W1623" s="303" t="b">
        <f>W1622</f>
        <v>0</v>
      </c>
    </row>
    <row r="1624" spans="1:23" ht="12.75" customHeight="1" x14ac:dyDescent="0.2">
      <c r="B1624" s="273"/>
      <c r="C1624" s="354"/>
      <c r="D1624" s="358"/>
      <c r="E1624" s="360" t="s">
        <v>866</v>
      </c>
      <c r="F1624" s="1069" t="str">
        <f>Translations!$B$343</f>
        <v>Factor de emisie sau conținut de carbon</v>
      </c>
      <c r="G1624" s="1069"/>
      <c r="H1624" s="1067"/>
      <c r="I1624" s="942"/>
      <c r="J1624" s="959"/>
      <c r="K1624" s="944"/>
      <c r="L1624" s="946"/>
      <c r="M1624" s="944"/>
      <c r="N1624" s="946"/>
      <c r="W1624" s="303" t="b">
        <f>W1623</f>
        <v>0</v>
      </c>
    </row>
    <row r="1625" spans="1:23" ht="12.75" customHeight="1" x14ac:dyDescent="0.2">
      <c r="B1625" s="273"/>
      <c r="C1625" s="354"/>
      <c r="D1625" s="358"/>
      <c r="E1625" s="360" t="s">
        <v>867</v>
      </c>
      <c r="F1625" s="1069" t="str">
        <f>Translations!$B$344</f>
        <v>Conținut de biomasă</v>
      </c>
      <c r="G1625" s="1069"/>
      <c r="H1625" s="1067"/>
      <c r="I1625" s="942"/>
      <c r="J1625" s="959"/>
      <c r="K1625" s="944"/>
      <c r="L1625" s="946"/>
      <c r="M1625" s="944"/>
      <c r="N1625" s="946"/>
      <c r="W1625" s="303" t="b">
        <f>W1624</f>
        <v>0</v>
      </c>
    </row>
    <row r="1626" spans="1:23" ht="5.0999999999999996" customHeight="1" x14ac:dyDescent="0.2">
      <c r="B1626" s="273"/>
      <c r="C1626" s="354"/>
      <c r="D1626" s="358"/>
      <c r="E1626" s="355"/>
      <c r="F1626" s="355"/>
      <c r="G1626" s="355"/>
      <c r="H1626" s="355"/>
      <c r="I1626" s="355"/>
      <c r="J1626" s="355"/>
      <c r="K1626" s="355"/>
      <c r="L1626" s="355"/>
      <c r="M1626" s="355"/>
      <c r="N1626" s="356"/>
      <c r="P1626" s="280"/>
      <c r="W1626" s="283"/>
    </row>
    <row r="1627" spans="1:23" ht="12.75" customHeight="1" x14ac:dyDescent="0.2">
      <c r="B1627" s="273"/>
      <c r="C1627" s="354"/>
      <c r="D1627" s="358"/>
      <c r="E1627" s="360" t="s">
        <v>868</v>
      </c>
      <c r="F1627" s="1073" t="str">
        <f>Translations!$B$257</f>
        <v>Descrierea metodologiei aplicate</v>
      </c>
      <c r="G1627" s="1073"/>
      <c r="H1627" s="1073"/>
      <c r="I1627" s="1073"/>
      <c r="J1627" s="1073"/>
      <c r="K1627" s="1073"/>
      <c r="L1627" s="1073"/>
      <c r="M1627" s="1073"/>
      <c r="N1627" s="1074"/>
      <c r="P1627" s="280"/>
      <c r="W1627" s="283"/>
    </row>
    <row r="1628" spans="1:23" ht="5.0999999999999996" customHeight="1" x14ac:dyDescent="0.2">
      <c r="B1628" s="273"/>
      <c r="C1628" s="354"/>
      <c r="D1628" s="355"/>
      <c r="E1628" s="359"/>
      <c r="F1628" s="572"/>
      <c r="G1628" s="579"/>
      <c r="H1628" s="579"/>
      <c r="I1628" s="579"/>
      <c r="J1628" s="579"/>
      <c r="K1628" s="579"/>
      <c r="L1628" s="579"/>
      <c r="M1628" s="579"/>
      <c r="N1628" s="580"/>
      <c r="W1628" s="283"/>
    </row>
    <row r="1629" spans="1:23" ht="12.75" customHeight="1" x14ac:dyDescent="0.2">
      <c r="B1629" s="273"/>
      <c r="C1629" s="354"/>
      <c r="D1629" s="358"/>
      <c r="E1629" s="360"/>
      <c r="F1629" s="990" t="str">
        <f>IF(I1538&lt;&gt;"",HYPERLINK("#" &amp; Q1629,EUConst_MsgDescription),"")</f>
        <v/>
      </c>
      <c r="G1629" s="969"/>
      <c r="H1629" s="969"/>
      <c r="I1629" s="969"/>
      <c r="J1629" s="969"/>
      <c r="K1629" s="969"/>
      <c r="L1629" s="969"/>
      <c r="M1629" s="969"/>
      <c r="N1629" s="970"/>
      <c r="P1629" s="24" t="s">
        <v>441</v>
      </c>
      <c r="Q1629" s="414" t="str">
        <f>"#"&amp;ADDRESS(ROW($C$10),COLUMN($C$10))</f>
        <v>#$C$10</v>
      </c>
      <c r="W1629" s="283"/>
    </row>
    <row r="1630" spans="1:23" ht="5.0999999999999996" customHeight="1" x14ac:dyDescent="0.2">
      <c r="B1630" s="273"/>
      <c r="C1630" s="354"/>
      <c r="D1630" s="358"/>
      <c r="E1630" s="361"/>
      <c r="F1630" s="991"/>
      <c r="G1630" s="991"/>
      <c r="H1630" s="991"/>
      <c r="I1630" s="991"/>
      <c r="J1630" s="991"/>
      <c r="K1630" s="991"/>
      <c r="L1630" s="991"/>
      <c r="M1630" s="991"/>
      <c r="N1630" s="992"/>
      <c r="P1630" s="280"/>
      <c r="W1630" s="283"/>
    </row>
    <row r="1631" spans="1:23" s="278" customFormat="1" ht="50.1" customHeight="1" x14ac:dyDescent="0.2">
      <c r="A1631" s="285"/>
      <c r="B1631" s="12"/>
      <c r="C1631" s="354"/>
      <c r="D1631" s="361"/>
      <c r="E1631" s="361"/>
      <c r="F1631" s="932"/>
      <c r="G1631" s="933"/>
      <c r="H1631" s="933"/>
      <c r="I1631" s="933"/>
      <c r="J1631" s="933"/>
      <c r="K1631" s="933"/>
      <c r="L1631" s="933"/>
      <c r="M1631" s="933"/>
      <c r="N1631" s="934"/>
      <c r="O1631" s="38"/>
      <c r="P1631" s="284"/>
      <c r="Q1631" s="285"/>
      <c r="R1631" s="285"/>
      <c r="S1631" s="274"/>
      <c r="T1631" s="274"/>
      <c r="U1631" s="285"/>
      <c r="V1631" s="285"/>
      <c r="W1631" s="286" t="b">
        <f>W1625</f>
        <v>0</v>
      </c>
    </row>
    <row r="1632" spans="1:23" ht="5.0999999999999996" customHeight="1" x14ac:dyDescent="0.2">
      <c r="C1632" s="354"/>
      <c r="D1632" s="358"/>
      <c r="E1632" s="355"/>
      <c r="F1632" s="355"/>
      <c r="G1632" s="355"/>
      <c r="H1632" s="355"/>
      <c r="I1632" s="355"/>
      <c r="J1632" s="355"/>
      <c r="K1632" s="355"/>
      <c r="L1632" s="355"/>
      <c r="M1632" s="355"/>
      <c r="N1632" s="356"/>
      <c r="W1632" s="283"/>
    </row>
    <row r="1633" spans="2:23" ht="12.75" customHeight="1" thickBot="1" x14ac:dyDescent="0.25">
      <c r="C1633" s="354"/>
      <c r="D1633" s="358"/>
      <c r="E1633" s="360"/>
      <c r="F1633" s="1054" t="str">
        <f>Translations!$B$210</f>
        <v>Trimitere la fișierele externe, dacă este cazul</v>
      </c>
      <c r="G1633" s="1054"/>
      <c r="H1633" s="1054"/>
      <c r="I1633" s="1054"/>
      <c r="J1633" s="1054"/>
      <c r="K1633" s="904"/>
      <c r="L1633" s="904"/>
      <c r="M1633" s="904"/>
      <c r="N1633" s="904"/>
      <c r="W1633" s="290" t="b">
        <f>W1631</f>
        <v>0</v>
      </c>
    </row>
    <row r="1634" spans="2:23" ht="5.0999999999999996" customHeight="1" x14ac:dyDescent="0.2">
      <c r="C1634" s="354"/>
      <c r="D1634" s="358"/>
      <c r="E1634" s="355"/>
      <c r="F1634" s="355"/>
      <c r="G1634" s="355"/>
      <c r="H1634" s="355"/>
      <c r="I1634" s="355"/>
      <c r="J1634" s="355"/>
      <c r="K1634" s="355"/>
      <c r="L1634" s="355"/>
      <c r="M1634" s="355"/>
      <c r="N1634" s="356"/>
      <c r="P1634" s="280"/>
    </row>
    <row r="1635" spans="2:23" ht="12.75" customHeight="1" thickBot="1" x14ac:dyDescent="0.25">
      <c r="C1635" s="354"/>
      <c r="D1635" s="358" t="s">
        <v>120</v>
      </c>
      <c r="E1635" s="995" t="str">
        <f>Translations!$B$345</f>
        <v>Este relevant CO2 transferat, importat sau exportat?</v>
      </c>
      <c r="F1635" s="995"/>
      <c r="G1635" s="995"/>
      <c r="H1635" s="995"/>
      <c r="I1635" s="995"/>
      <c r="J1635" s="995"/>
      <c r="K1635" s="995"/>
      <c r="L1635" s="995"/>
      <c r="M1635" s="996"/>
      <c r="N1635" s="996"/>
      <c r="P1635" s="280"/>
      <c r="T1635" s="19"/>
    </row>
    <row r="1636" spans="2:23" ht="5.0999999999999996" customHeight="1" thickBot="1" x14ac:dyDescent="0.25">
      <c r="C1636" s="354"/>
      <c r="D1636" s="355"/>
      <c r="E1636" s="997"/>
      <c r="F1636" s="998"/>
      <c r="G1636" s="998"/>
      <c r="H1636" s="998"/>
      <c r="I1636" s="998"/>
      <c r="J1636" s="998"/>
      <c r="K1636" s="998"/>
      <c r="L1636" s="998"/>
      <c r="M1636" s="998"/>
      <c r="N1636" s="999"/>
      <c r="W1636" s="297" t="s">
        <v>417</v>
      </c>
    </row>
    <row r="1637" spans="2:23" ht="25.5" customHeight="1" x14ac:dyDescent="0.2">
      <c r="C1637" s="354"/>
      <c r="D1637" s="355"/>
      <c r="E1637" s="355"/>
      <c r="F1637" s="972"/>
      <c r="G1637" s="973"/>
      <c r="H1637" s="973"/>
      <c r="I1637" s="973"/>
      <c r="J1637" s="973"/>
      <c r="K1637" s="973"/>
      <c r="L1637" s="973"/>
      <c r="M1637" s="973"/>
      <c r="N1637" s="974"/>
      <c r="W1637" s="281" t="b">
        <f>AND(M1635&lt;&gt;"",M1635=FALSE)</f>
        <v>0</v>
      </c>
    </row>
    <row r="1638" spans="2:23" ht="5.0999999999999996" customHeight="1" x14ac:dyDescent="0.2">
      <c r="C1638" s="354"/>
      <c r="D1638" s="355"/>
      <c r="E1638" s="355"/>
      <c r="F1638" s="355"/>
      <c r="G1638" s="355"/>
      <c r="H1638" s="355"/>
      <c r="I1638" s="355"/>
      <c r="J1638" s="355"/>
      <c r="K1638" s="355"/>
      <c r="L1638" s="355"/>
      <c r="M1638" s="355"/>
      <c r="N1638" s="356"/>
      <c r="W1638" s="283"/>
    </row>
    <row r="1639" spans="2:23" ht="12.75" customHeight="1" thickBot="1" x14ac:dyDescent="0.25">
      <c r="C1639" s="354"/>
      <c r="D1639" s="355"/>
      <c r="E1639" s="355"/>
      <c r="F1639" s="1054" t="str">
        <f>Translations!$B$210</f>
        <v>Trimitere la fișierele externe, dacă este cazul</v>
      </c>
      <c r="G1639" s="1054"/>
      <c r="H1639" s="1054"/>
      <c r="I1639" s="1054"/>
      <c r="J1639" s="1054"/>
      <c r="K1639" s="904"/>
      <c r="L1639" s="904"/>
      <c r="M1639" s="904"/>
      <c r="N1639" s="904"/>
      <c r="W1639" s="305" t="b">
        <f>W1637</f>
        <v>0</v>
      </c>
    </row>
    <row r="1640" spans="2:23" ht="5.0999999999999996" customHeight="1" x14ac:dyDescent="0.2">
      <c r="C1640" s="354"/>
      <c r="D1640" s="358"/>
      <c r="E1640" s="355"/>
      <c r="F1640" s="355"/>
      <c r="G1640" s="355"/>
      <c r="H1640" s="355"/>
      <c r="I1640" s="355"/>
      <c r="J1640" s="355"/>
      <c r="K1640" s="355"/>
      <c r="L1640" s="355"/>
      <c r="M1640" s="355"/>
      <c r="N1640" s="356"/>
    </row>
    <row r="1641" spans="2:23" ht="5.0999999999999996" customHeight="1" x14ac:dyDescent="0.2">
      <c r="C1641" s="351"/>
      <c r="D1641" s="364"/>
      <c r="E1641" s="352"/>
      <c r="F1641" s="352"/>
      <c r="G1641" s="352"/>
      <c r="H1641" s="352"/>
      <c r="I1641" s="352"/>
      <c r="J1641" s="352"/>
      <c r="K1641" s="352"/>
      <c r="L1641" s="352"/>
      <c r="M1641" s="352"/>
      <c r="N1641" s="353"/>
    </row>
    <row r="1642" spans="2:23" ht="12.75" customHeight="1" x14ac:dyDescent="0.2">
      <c r="C1642" s="354"/>
      <c r="D1642" s="357" t="s">
        <v>117</v>
      </c>
      <c r="E1642" s="1071" t="str">
        <f>Translations!$B$831</f>
        <v>Aportul de energie pentru această subinstalație și factorul de emisie relevant</v>
      </c>
      <c r="F1642" s="1071"/>
      <c r="G1642" s="1071"/>
      <c r="H1642" s="1071"/>
      <c r="I1642" s="1071"/>
      <c r="J1642" s="1071"/>
      <c r="K1642" s="1071"/>
      <c r="L1642" s="1071"/>
      <c r="M1642" s="1071"/>
      <c r="N1642" s="1072"/>
    </row>
    <row r="1643" spans="2:23" ht="5.0999999999999996" customHeight="1" x14ac:dyDescent="0.2">
      <c r="C1643" s="354"/>
      <c r="D1643" s="355"/>
      <c r="E1643" s="1064"/>
      <c r="F1643" s="1065"/>
      <c r="G1643" s="1065"/>
      <c r="H1643" s="1065"/>
      <c r="I1643" s="1065"/>
      <c r="J1643" s="1065"/>
      <c r="K1643" s="1065"/>
      <c r="L1643" s="1065"/>
      <c r="M1643" s="1065"/>
      <c r="N1643" s="1066"/>
    </row>
    <row r="1644" spans="2:23" ht="12.75" customHeight="1" x14ac:dyDescent="0.2">
      <c r="C1644" s="354"/>
      <c r="D1644" s="358" t="s">
        <v>118</v>
      </c>
      <c r="E1644" s="995" t="str">
        <f>Translations!$B$249</f>
        <v>Informații privind metodologia aplicată</v>
      </c>
      <c r="F1644" s="995"/>
      <c r="G1644" s="995"/>
      <c r="H1644" s="995"/>
      <c r="I1644" s="995"/>
      <c r="J1644" s="995"/>
      <c r="K1644" s="995"/>
      <c r="L1644" s="995"/>
      <c r="M1644" s="995"/>
      <c r="N1644" s="1063"/>
      <c r="P1644" s="280"/>
    </row>
    <row r="1645" spans="2:23" ht="25.5" customHeight="1" x14ac:dyDescent="0.2">
      <c r="B1645" s="273"/>
      <c r="C1645" s="354"/>
      <c r="D1645" s="355"/>
      <c r="E1645" s="355"/>
      <c r="F1645" s="372"/>
      <c r="G1645" s="355"/>
      <c r="H1645" s="355"/>
      <c r="I1645" s="1070" t="str">
        <f>Translations!$B$254</f>
        <v>Sursa de date</v>
      </c>
      <c r="J1645" s="1070"/>
      <c r="K1645" s="1070" t="str">
        <f>Translations!$B$255</f>
        <v>Altă sursă de date (dacă este cazul)</v>
      </c>
      <c r="L1645" s="1070"/>
      <c r="M1645" s="1070" t="str">
        <f>Translations!$B$255</f>
        <v>Altă sursă de date (dacă este cazul)</v>
      </c>
      <c r="N1645" s="1070"/>
    </row>
    <row r="1646" spans="2:23" ht="12.75" customHeight="1" x14ac:dyDescent="0.2">
      <c r="B1646" s="273"/>
      <c r="C1646" s="354"/>
      <c r="D1646" s="358"/>
      <c r="E1646" s="360" t="s">
        <v>864</v>
      </c>
      <c r="F1646" s="1069" t="str">
        <f>Translations!$B$833</f>
        <v>Aportul de combustibil și de materiale</v>
      </c>
      <c r="G1646" s="1069"/>
      <c r="H1646" s="1067"/>
      <c r="I1646" s="942"/>
      <c r="J1646" s="943"/>
      <c r="K1646" s="944"/>
      <c r="L1646" s="945"/>
      <c r="M1646" s="944"/>
      <c r="N1646" s="946"/>
    </row>
    <row r="1647" spans="2:23" ht="12.75" customHeight="1" x14ac:dyDescent="0.2">
      <c r="B1647" s="273"/>
      <c r="C1647" s="354"/>
      <c r="D1647" s="358"/>
      <c r="E1647" s="360" t="s">
        <v>865</v>
      </c>
      <c r="F1647" s="1069" t="str">
        <f>Translations!$B$826</f>
        <v>Consumul de energie electrică pentru producerea de energie termică</v>
      </c>
      <c r="G1647" s="1069"/>
      <c r="H1647" s="1067"/>
      <c r="I1647" s="1039"/>
      <c r="J1647" s="1039"/>
      <c r="K1647" s="966"/>
      <c r="L1647" s="966"/>
      <c r="M1647" s="966"/>
      <c r="N1647" s="966"/>
    </row>
    <row r="1648" spans="2:23" ht="12.75" customHeight="1" x14ac:dyDescent="0.2">
      <c r="B1648" s="273"/>
      <c r="C1648" s="354"/>
      <c r="D1648" s="358"/>
      <c r="E1648" s="360" t="s">
        <v>866</v>
      </c>
      <c r="F1648" s="1069" t="str">
        <f>Translations!$B$353</f>
        <v>Factorul de emisie ponderat</v>
      </c>
      <c r="G1648" s="1069"/>
      <c r="H1648" s="1067"/>
      <c r="I1648" s="942"/>
      <c r="J1648" s="943"/>
      <c r="K1648" s="944"/>
      <c r="L1648" s="945"/>
      <c r="M1648" s="944"/>
      <c r="N1648" s="946"/>
    </row>
    <row r="1649" spans="2:23" ht="5.0999999999999996" customHeight="1" x14ac:dyDescent="0.2">
      <c r="B1649" s="273"/>
      <c r="C1649" s="354"/>
      <c r="D1649" s="358"/>
      <c r="E1649" s="355"/>
      <c r="F1649" s="355"/>
      <c r="G1649" s="355"/>
      <c r="H1649" s="355"/>
      <c r="I1649" s="355"/>
      <c r="J1649" s="355"/>
      <c r="K1649" s="355"/>
      <c r="L1649" s="355"/>
      <c r="M1649" s="355"/>
      <c r="N1649" s="356"/>
    </row>
    <row r="1650" spans="2:23" ht="12.75" customHeight="1" x14ac:dyDescent="0.2">
      <c r="B1650" s="273"/>
      <c r="C1650" s="354"/>
      <c r="D1650" s="358"/>
      <c r="E1650" s="360" t="s">
        <v>867</v>
      </c>
      <c r="F1650" s="1073" t="str">
        <f>Translations!$B$257</f>
        <v>Descrierea metodologiei aplicate</v>
      </c>
      <c r="G1650" s="1073"/>
      <c r="H1650" s="1073"/>
      <c r="I1650" s="1073"/>
      <c r="J1650" s="1073"/>
      <c r="K1650" s="1073"/>
      <c r="L1650" s="1073"/>
      <c r="M1650" s="1073"/>
      <c r="N1650" s="1074"/>
    </row>
    <row r="1651" spans="2:23" ht="5.0999999999999996" customHeight="1" x14ac:dyDescent="0.2">
      <c r="B1651" s="273"/>
      <c r="C1651" s="354"/>
      <c r="D1651" s="355"/>
      <c r="E1651" s="359"/>
      <c r="F1651" s="369"/>
      <c r="G1651" s="370"/>
      <c r="H1651" s="370"/>
      <c r="I1651" s="370"/>
      <c r="J1651" s="370"/>
      <c r="K1651" s="370"/>
      <c r="L1651" s="370"/>
      <c r="M1651" s="370"/>
      <c r="N1651" s="371"/>
    </row>
    <row r="1652" spans="2:23" ht="12.75" customHeight="1" x14ac:dyDescent="0.2">
      <c r="B1652" s="273"/>
      <c r="C1652" s="354"/>
      <c r="D1652" s="358"/>
      <c r="E1652" s="360"/>
      <c r="F1652" s="990" t="str">
        <f>IF(I1538&lt;&gt;"",HYPERLINK("#" &amp; Q1652,EUConst_MsgDescription),"")</f>
        <v/>
      </c>
      <c r="G1652" s="969"/>
      <c r="H1652" s="969"/>
      <c r="I1652" s="969"/>
      <c r="J1652" s="969"/>
      <c r="K1652" s="969"/>
      <c r="L1652" s="969"/>
      <c r="M1652" s="969"/>
      <c r="N1652" s="970"/>
      <c r="P1652" s="24" t="s">
        <v>441</v>
      </c>
      <c r="Q1652" s="414" t="str">
        <f>"#"&amp;ADDRESS(ROW($C$10),COLUMN($C$10))</f>
        <v>#$C$10</v>
      </c>
    </row>
    <row r="1653" spans="2:23" ht="5.0999999999999996" customHeight="1" x14ac:dyDescent="0.2">
      <c r="B1653" s="273"/>
      <c r="C1653" s="354"/>
      <c r="D1653" s="358"/>
      <c r="E1653" s="361"/>
      <c r="F1653" s="991"/>
      <c r="G1653" s="991"/>
      <c r="H1653" s="991"/>
      <c r="I1653" s="991"/>
      <c r="J1653" s="991"/>
      <c r="K1653" s="991"/>
      <c r="L1653" s="991"/>
      <c r="M1653" s="991"/>
      <c r="N1653" s="992"/>
      <c r="P1653" s="280"/>
    </row>
    <row r="1654" spans="2:23" ht="50.1" customHeight="1" x14ac:dyDescent="0.2">
      <c r="B1654" s="273"/>
      <c r="C1654" s="354"/>
      <c r="D1654" s="361"/>
      <c r="E1654" s="361"/>
      <c r="F1654" s="932"/>
      <c r="G1654" s="933"/>
      <c r="H1654" s="933"/>
      <c r="I1654" s="933"/>
      <c r="J1654" s="933"/>
      <c r="K1654" s="933"/>
      <c r="L1654" s="933"/>
      <c r="M1654" s="933"/>
      <c r="N1654" s="934"/>
    </row>
    <row r="1655" spans="2:23" ht="5.0999999999999996" customHeight="1" thickBot="1" x14ac:dyDescent="0.25">
      <c r="B1655" s="273"/>
      <c r="C1655" s="354"/>
      <c r="D1655" s="358"/>
      <c r="E1655" s="355"/>
      <c r="F1655" s="355"/>
      <c r="G1655" s="355"/>
      <c r="H1655" s="355"/>
      <c r="I1655" s="355"/>
      <c r="J1655" s="355"/>
      <c r="K1655" s="355"/>
      <c r="L1655" s="355"/>
      <c r="M1655" s="355"/>
      <c r="N1655" s="356"/>
    </row>
    <row r="1656" spans="2:23" ht="12.75" customHeight="1" x14ac:dyDescent="0.2">
      <c r="B1656" s="273"/>
      <c r="C1656" s="354"/>
      <c r="D1656" s="358"/>
      <c r="E1656" s="360"/>
      <c r="F1656" s="1054" t="str">
        <f>Translations!$B$210</f>
        <v>Trimitere la fișierele externe, dacă este cazul</v>
      </c>
      <c r="G1656" s="1054"/>
      <c r="H1656" s="1054"/>
      <c r="I1656" s="1054"/>
      <c r="J1656" s="1054"/>
      <c r="K1656" s="904"/>
      <c r="L1656" s="904"/>
      <c r="M1656" s="904"/>
      <c r="N1656" s="904"/>
      <c r="W1656" s="297" t="s">
        <v>417</v>
      </c>
    </row>
    <row r="1657" spans="2:23" ht="5.0999999999999996" customHeight="1" x14ac:dyDescent="0.2">
      <c r="B1657" s="273"/>
      <c r="C1657" s="354"/>
      <c r="D1657" s="358"/>
      <c r="E1657" s="355"/>
      <c r="F1657" s="355"/>
      <c r="G1657" s="355"/>
      <c r="H1657" s="355"/>
      <c r="I1657" s="355"/>
      <c r="J1657" s="355"/>
      <c r="K1657" s="355"/>
      <c r="L1657" s="355"/>
      <c r="M1657" s="355"/>
      <c r="N1657" s="356"/>
      <c r="P1657" s="280"/>
      <c r="W1657" s="283"/>
    </row>
    <row r="1658" spans="2:23" ht="12.75" customHeight="1" x14ac:dyDescent="0.2">
      <c r="B1658" s="273"/>
      <c r="C1658" s="354"/>
      <c r="D1658" s="358" t="s">
        <v>119</v>
      </c>
      <c r="E1658" s="1075" t="str">
        <f>Translations!$B$258</f>
        <v>A fost respectată ordinea ierarhică?</v>
      </c>
      <c r="F1658" s="1075"/>
      <c r="G1658" s="1075"/>
      <c r="H1658" s="1076"/>
      <c r="I1658" s="291"/>
      <c r="J1658" s="366" t="str">
        <f>Translations!$B$259</f>
        <v xml:space="preserve"> Dacă nu, de ce?</v>
      </c>
      <c r="K1658" s="942"/>
      <c r="L1658" s="943"/>
      <c r="M1658" s="943"/>
      <c r="N1658" s="959"/>
      <c r="P1658" s="280"/>
      <c r="W1658" s="289" t="b">
        <f>AND(I1658&lt;&gt;"",I1658=TRUE)</f>
        <v>0</v>
      </c>
    </row>
    <row r="1659" spans="2:23" ht="5.0999999999999996" customHeight="1" x14ac:dyDescent="0.2">
      <c r="B1659" s="273"/>
      <c r="C1659" s="354"/>
      <c r="D1659" s="355"/>
      <c r="E1659" s="576"/>
      <c r="F1659" s="576"/>
      <c r="G1659" s="576"/>
      <c r="H1659" s="576"/>
      <c r="I1659" s="576"/>
      <c r="J1659" s="576"/>
      <c r="K1659" s="576"/>
      <c r="L1659" s="576"/>
      <c r="M1659" s="576"/>
      <c r="N1659" s="577"/>
      <c r="P1659" s="280"/>
      <c r="V1659" s="285"/>
      <c r="W1659" s="283"/>
    </row>
    <row r="1660" spans="2:23" ht="12.75" customHeight="1" x14ac:dyDescent="0.2">
      <c r="B1660" s="273"/>
      <c r="C1660" s="354"/>
      <c r="D1660" s="367"/>
      <c r="E1660" s="367"/>
      <c r="F1660" s="1073" t="str">
        <f>Translations!$B$264</f>
        <v>Detalii suplimentare privind orice abatere de la ierarhie</v>
      </c>
      <c r="G1660" s="1073"/>
      <c r="H1660" s="1073"/>
      <c r="I1660" s="1073"/>
      <c r="J1660" s="1073"/>
      <c r="K1660" s="1073"/>
      <c r="L1660" s="1073"/>
      <c r="M1660" s="1073"/>
      <c r="N1660" s="1074"/>
      <c r="P1660" s="280"/>
      <c r="V1660" s="285"/>
      <c r="W1660" s="283"/>
    </row>
    <row r="1661" spans="2:23" ht="25.5" customHeight="1" thickBot="1" x14ac:dyDescent="0.25">
      <c r="B1661" s="273"/>
      <c r="C1661" s="354"/>
      <c r="D1661" s="367"/>
      <c r="E1661" s="367"/>
      <c r="F1661" s="932"/>
      <c r="G1661" s="933"/>
      <c r="H1661" s="933"/>
      <c r="I1661" s="933"/>
      <c r="J1661" s="933"/>
      <c r="K1661" s="933"/>
      <c r="L1661" s="933"/>
      <c r="M1661" s="933"/>
      <c r="N1661" s="934"/>
      <c r="P1661" s="280"/>
      <c r="V1661" s="285"/>
      <c r="W1661" s="300" t="b">
        <f>W1658</f>
        <v>0</v>
      </c>
    </row>
    <row r="1662" spans="2:23" ht="5.0999999999999996" customHeight="1" x14ac:dyDescent="0.2">
      <c r="B1662" s="273"/>
      <c r="C1662" s="354"/>
      <c r="D1662" s="358"/>
      <c r="E1662" s="355"/>
      <c r="F1662" s="355"/>
      <c r="G1662" s="355"/>
      <c r="H1662" s="355"/>
      <c r="I1662" s="355"/>
      <c r="J1662" s="355"/>
      <c r="K1662" s="355"/>
      <c r="L1662" s="355"/>
      <c r="M1662" s="355"/>
      <c r="N1662" s="356"/>
      <c r="W1662" s="285"/>
    </row>
    <row r="1663" spans="2:23" ht="5.0999999999999996" customHeight="1" x14ac:dyDescent="0.2">
      <c r="B1663" s="273"/>
      <c r="C1663" s="351"/>
      <c r="D1663" s="364"/>
      <c r="E1663" s="352"/>
      <c r="F1663" s="352"/>
      <c r="G1663" s="352"/>
      <c r="H1663" s="352"/>
      <c r="I1663" s="352"/>
      <c r="J1663" s="352"/>
      <c r="K1663" s="352"/>
      <c r="L1663" s="352"/>
      <c r="M1663" s="352"/>
      <c r="N1663" s="353"/>
    </row>
    <row r="1664" spans="2:23" ht="12.75" customHeight="1" x14ac:dyDescent="0.2">
      <c r="B1664" s="273"/>
      <c r="C1664" s="354"/>
      <c r="D1664" s="357" t="s">
        <v>943</v>
      </c>
      <c r="E1664" s="1071" t="str">
        <f>Translations!$B$354</f>
        <v>Importul și exportul de energie termică măsurabilă către și de la această subinstalație</v>
      </c>
      <c r="F1664" s="1071"/>
      <c r="G1664" s="1071"/>
      <c r="H1664" s="1071"/>
      <c r="I1664" s="1071"/>
      <c r="J1664" s="1071"/>
      <c r="K1664" s="1071"/>
      <c r="L1664" s="1071"/>
      <c r="M1664" s="1071"/>
      <c r="N1664" s="1072"/>
      <c r="P1664" s="280"/>
      <c r="S1664" s="285"/>
      <c r="T1664" s="285"/>
    </row>
    <row r="1665" spans="1:23" ht="12.75" customHeight="1" x14ac:dyDescent="0.2">
      <c r="B1665" s="273"/>
      <c r="C1665" s="354"/>
      <c r="D1665" s="358" t="s">
        <v>118</v>
      </c>
      <c r="E1665" s="995" t="str">
        <f>Translations!$B$357</f>
        <v>Sunt relevante fluxurile de energie termică măsurabilă pentru această subinstalație?</v>
      </c>
      <c r="F1665" s="995"/>
      <c r="G1665" s="995"/>
      <c r="H1665" s="995"/>
      <c r="I1665" s="995"/>
      <c r="J1665" s="995"/>
      <c r="K1665" s="995"/>
      <c r="L1665" s="995"/>
      <c r="M1665" s="996"/>
      <c r="N1665" s="996"/>
      <c r="P1665" s="280"/>
    </row>
    <row r="1666" spans="1:23" ht="12.75" customHeight="1" x14ac:dyDescent="0.2">
      <c r="B1666" s="273"/>
      <c r="C1666" s="354"/>
      <c r="D1666" s="358"/>
      <c r="E1666" s="355"/>
      <c r="F1666" s="355"/>
      <c r="G1666" s="355"/>
      <c r="H1666" s="355"/>
      <c r="I1666" s="355"/>
      <c r="J1666" s="976" t="str">
        <f>IF(I1538="","",IF(AND(M1665&lt;&gt;"",M1665=FALSE),HYPERLINK(Q1666,EUconst_MsgGoOn),""))</f>
        <v/>
      </c>
      <c r="K1666" s="977"/>
      <c r="L1666" s="977"/>
      <c r="M1666" s="977"/>
      <c r="N1666" s="978"/>
      <c r="P1666" s="24" t="s">
        <v>441</v>
      </c>
      <c r="Q1666" s="414" t="str">
        <f>"#"&amp;ADDRESS(ROW(D1706),COLUMN(D1706))</f>
        <v>#$D$1706</v>
      </c>
    </row>
    <row r="1667" spans="1:23" ht="5.0999999999999996" customHeight="1" x14ac:dyDescent="0.2">
      <c r="B1667" s="273"/>
      <c r="C1667" s="354"/>
      <c r="D1667" s="358"/>
      <c r="E1667" s="358"/>
      <c r="F1667" s="358"/>
      <c r="G1667" s="358"/>
      <c r="H1667" s="358"/>
      <c r="I1667" s="358"/>
      <c r="J1667" s="358"/>
      <c r="K1667" s="358"/>
      <c r="L1667" s="358"/>
      <c r="M1667" s="358"/>
      <c r="N1667" s="365"/>
      <c r="P1667" s="24"/>
    </row>
    <row r="1668" spans="1:23" ht="12.75" customHeight="1" x14ac:dyDescent="0.2">
      <c r="B1668" s="273"/>
      <c r="C1668" s="354"/>
      <c r="D1668" s="358" t="s">
        <v>119</v>
      </c>
      <c r="E1668" s="995" t="str">
        <f>Translations!$B$249</f>
        <v>Informații privind metodologia aplicată</v>
      </c>
      <c r="F1668" s="995"/>
      <c r="G1668" s="995"/>
      <c r="H1668" s="995"/>
      <c r="I1668" s="995"/>
      <c r="J1668" s="995"/>
      <c r="K1668" s="995"/>
      <c r="L1668" s="995"/>
      <c r="M1668" s="995"/>
      <c r="N1668" s="1063"/>
      <c r="P1668" s="280"/>
    </row>
    <row r="1669" spans="1:23" ht="25.5" customHeight="1" thickBot="1" x14ac:dyDescent="0.25">
      <c r="B1669" s="273"/>
      <c r="C1669" s="354"/>
      <c r="D1669" s="355"/>
      <c r="E1669" s="355"/>
      <c r="F1669" s="355"/>
      <c r="G1669" s="355"/>
      <c r="H1669" s="355"/>
      <c r="I1669" s="1070" t="str">
        <f>Translations!$B$254</f>
        <v>Sursa de date</v>
      </c>
      <c r="J1669" s="1070"/>
      <c r="K1669" s="1070" t="str">
        <f>Translations!$B$255</f>
        <v>Altă sursă de date (dacă este cazul)</v>
      </c>
      <c r="L1669" s="1070"/>
      <c r="M1669" s="1070" t="str">
        <f>Translations!$B$255</f>
        <v>Altă sursă de date (dacă este cazul)</v>
      </c>
      <c r="N1669" s="1070"/>
      <c r="P1669" s="280"/>
      <c r="W1669" s="274" t="s">
        <v>417</v>
      </c>
    </row>
    <row r="1670" spans="1:23" ht="12.75" customHeight="1" x14ac:dyDescent="0.2">
      <c r="B1670" s="273"/>
      <c r="C1670" s="354"/>
      <c r="D1670" s="358"/>
      <c r="E1670" s="360" t="s">
        <v>864</v>
      </c>
      <c r="F1670" s="1077" t="str">
        <f>Translations!$B$359</f>
        <v>Energie termică măsurabilă importată</v>
      </c>
      <c r="G1670" s="1077"/>
      <c r="H1670" s="1078"/>
      <c r="I1670" s="937"/>
      <c r="J1670" s="938"/>
      <c r="K1670" s="939"/>
      <c r="L1670" s="940"/>
      <c r="M1670" s="939"/>
      <c r="N1670" s="941"/>
      <c r="W1670" s="281" t="b">
        <f>AND(M1665&lt;&gt;"",M1665=FALSE)</f>
        <v>0</v>
      </c>
    </row>
    <row r="1671" spans="1:23" ht="12.75" customHeight="1" x14ac:dyDescent="0.2">
      <c r="B1671" s="273"/>
      <c r="C1671" s="354"/>
      <c r="D1671" s="358"/>
      <c r="E1671" s="360" t="s">
        <v>865</v>
      </c>
      <c r="F1671" s="1079" t="str">
        <f>Translations!$B$360</f>
        <v>Energie termică măsurabilă din pastă de celuloză</v>
      </c>
      <c r="G1671" s="1079"/>
      <c r="H1671" s="1080"/>
      <c r="I1671" s="1081"/>
      <c r="J1671" s="1082"/>
      <c r="K1671" s="993"/>
      <c r="L1671" s="1083"/>
      <c r="M1671" s="993"/>
      <c r="N1671" s="994"/>
      <c r="W1671" s="282" t="b">
        <f>W1670</f>
        <v>0</v>
      </c>
    </row>
    <row r="1672" spans="1:23" ht="12.75" customHeight="1" x14ac:dyDescent="0.2">
      <c r="B1672" s="273"/>
      <c r="C1672" s="354"/>
      <c r="D1672" s="358"/>
      <c r="E1672" s="360" t="s">
        <v>866</v>
      </c>
      <c r="F1672" s="1079" t="str">
        <f>Translations!$B$361</f>
        <v>Energie termică măsurabilă din acid azotic</v>
      </c>
      <c r="G1672" s="1079"/>
      <c r="H1672" s="1080"/>
      <c r="I1672" s="1081"/>
      <c r="J1672" s="1082"/>
      <c r="K1672" s="993"/>
      <c r="L1672" s="1083"/>
      <c r="M1672" s="993"/>
      <c r="N1672" s="994"/>
      <c r="W1672" s="282" t="b">
        <f>W1671</f>
        <v>0</v>
      </c>
    </row>
    <row r="1673" spans="1:23" ht="12.75" customHeight="1" x14ac:dyDescent="0.2">
      <c r="B1673" s="273"/>
      <c r="C1673" s="354"/>
      <c r="D1673" s="358"/>
      <c r="E1673" s="360" t="s">
        <v>867</v>
      </c>
      <c r="F1673" s="1084" t="str">
        <f>Translations!$B$362</f>
        <v>Energie termică măsurabilă exportată</v>
      </c>
      <c r="G1673" s="1084"/>
      <c r="H1673" s="1085"/>
      <c r="I1673" s="949"/>
      <c r="J1673" s="986"/>
      <c r="K1673" s="951"/>
      <c r="L1673" s="987"/>
      <c r="M1673" s="951"/>
      <c r="N1673" s="952"/>
      <c r="W1673" s="282" t="b">
        <f>W1672</f>
        <v>0</v>
      </c>
    </row>
    <row r="1674" spans="1:23" ht="12.75" customHeight="1" x14ac:dyDescent="0.2">
      <c r="B1674" s="273"/>
      <c r="C1674" s="354"/>
      <c r="D1674" s="358"/>
      <c r="E1674" s="360" t="s">
        <v>868</v>
      </c>
      <c r="F1674" s="1069" t="str">
        <f>Translations!$B$274</f>
        <v>Fluxuri de energie termică măsurabilă netă</v>
      </c>
      <c r="G1674" s="1069"/>
      <c r="H1674" s="1067"/>
      <c r="I1674" s="942"/>
      <c r="J1674" s="943"/>
      <c r="K1674" s="944"/>
      <c r="L1674" s="945"/>
      <c r="M1674" s="944"/>
      <c r="N1674" s="946"/>
      <c r="W1674" s="282" t="b">
        <f>W1673</f>
        <v>0</v>
      </c>
    </row>
    <row r="1675" spans="1:23" ht="5.0999999999999996" customHeight="1" x14ac:dyDescent="0.2">
      <c r="B1675" s="273"/>
      <c r="C1675" s="354"/>
      <c r="D1675" s="358"/>
      <c r="E1675" s="355"/>
      <c r="F1675" s="355"/>
      <c r="G1675" s="355"/>
      <c r="H1675" s="355"/>
      <c r="I1675" s="355"/>
      <c r="J1675" s="355"/>
      <c r="K1675" s="355"/>
      <c r="L1675" s="355"/>
      <c r="M1675" s="355"/>
      <c r="N1675" s="356"/>
      <c r="P1675" s="280"/>
      <c r="W1675" s="283"/>
    </row>
    <row r="1676" spans="1:23" ht="12.75" customHeight="1" x14ac:dyDescent="0.2">
      <c r="B1676" s="273"/>
      <c r="C1676" s="354"/>
      <c r="D1676" s="358"/>
      <c r="E1676" s="360" t="s">
        <v>868</v>
      </c>
      <c r="F1676" s="1073" t="str">
        <f>Translations!$B$257</f>
        <v>Descrierea metodologiei aplicate</v>
      </c>
      <c r="G1676" s="1073"/>
      <c r="H1676" s="1073"/>
      <c r="I1676" s="1073"/>
      <c r="J1676" s="1073"/>
      <c r="K1676" s="1073"/>
      <c r="L1676" s="1073"/>
      <c r="M1676" s="1073"/>
      <c r="N1676" s="1074"/>
      <c r="P1676" s="280"/>
      <c r="W1676" s="283"/>
    </row>
    <row r="1677" spans="1:23" ht="5.0999999999999996" customHeight="1" x14ac:dyDescent="0.2">
      <c r="B1677" s="273"/>
      <c r="C1677" s="354"/>
      <c r="D1677" s="355"/>
      <c r="E1677" s="359"/>
      <c r="F1677" s="572"/>
      <c r="G1677" s="579"/>
      <c r="H1677" s="579"/>
      <c r="I1677" s="579"/>
      <c r="J1677" s="579"/>
      <c r="K1677" s="579"/>
      <c r="L1677" s="579"/>
      <c r="M1677" s="579"/>
      <c r="N1677" s="580"/>
      <c r="W1677" s="283"/>
    </row>
    <row r="1678" spans="1:23" ht="12.75" customHeight="1" x14ac:dyDescent="0.2">
      <c r="B1678" s="273"/>
      <c r="C1678" s="354"/>
      <c r="D1678" s="358"/>
      <c r="E1678" s="360"/>
      <c r="F1678" s="990" t="str">
        <f>IF(I1538&lt;&gt;"",HYPERLINK("#" &amp; Q1678,EUConst_MsgDescription),"")</f>
        <v/>
      </c>
      <c r="G1678" s="969"/>
      <c r="H1678" s="969"/>
      <c r="I1678" s="969"/>
      <c r="J1678" s="969"/>
      <c r="K1678" s="969"/>
      <c r="L1678" s="969"/>
      <c r="M1678" s="969"/>
      <c r="N1678" s="970"/>
      <c r="P1678" s="24" t="s">
        <v>441</v>
      </c>
      <c r="Q1678" s="414" t="str">
        <f>"#"&amp;ADDRESS(ROW($C$10),COLUMN($C$10))</f>
        <v>#$C$10</v>
      </c>
      <c r="W1678" s="283"/>
    </row>
    <row r="1679" spans="1:23" ht="5.0999999999999996" customHeight="1" x14ac:dyDescent="0.2">
      <c r="C1679" s="354"/>
      <c r="D1679" s="358"/>
      <c r="E1679" s="361"/>
      <c r="F1679" s="991"/>
      <c r="G1679" s="991"/>
      <c r="H1679" s="991"/>
      <c r="I1679" s="991"/>
      <c r="J1679" s="991"/>
      <c r="K1679" s="991"/>
      <c r="L1679" s="991"/>
      <c r="M1679" s="991"/>
      <c r="N1679" s="992"/>
      <c r="P1679" s="280"/>
      <c r="W1679" s="283"/>
    </row>
    <row r="1680" spans="1:23" s="278" customFormat="1" ht="50.1" customHeight="1" x14ac:dyDescent="0.2">
      <c r="A1680" s="285"/>
      <c r="B1680" s="12"/>
      <c r="C1680" s="354"/>
      <c r="D1680" s="361"/>
      <c r="E1680" s="361"/>
      <c r="F1680" s="932"/>
      <c r="G1680" s="933"/>
      <c r="H1680" s="933"/>
      <c r="I1680" s="933"/>
      <c r="J1680" s="933"/>
      <c r="K1680" s="933"/>
      <c r="L1680" s="933"/>
      <c r="M1680" s="933"/>
      <c r="N1680" s="934"/>
      <c r="O1680" s="38"/>
      <c r="P1680" s="284"/>
      <c r="Q1680" s="285"/>
      <c r="R1680" s="285"/>
      <c r="S1680" s="274"/>
      <c r="T1680" s="274"/>
      <c r="U1680" s="285"/>
      <c r="V1680" s="285"/>
      <c r="W1680" s="286" t="b">
        <f>W1674</f>
        <v>0</v>
      </c>
    </row>
    <row r="1681" spans="1:23" ht="5.0999999999999996" customHeight="1" x14ac:dyDescent="0.2">
      <c r="C1681" s="354"/>
      <c r="D1681" s="358"/>
      <c r="E1681" s="355"/>
      <c r="F1681" s="355"/>
      <c r="G1681" s="355"/>
      <c r="H1681" s="355"/>
      <c r="I1681" s="355"/>
      <c r="J1681" s="355"/>
      <c r="K1681" s="355"/>
      <c r="L1681" s="355"/>
      <c r="M1681" s="355"/>
      <c r="N1681" s="356"/>
      <c r="W1681" s="283"/>
    </row>
    <row r="1682" spans="1:23" ht="12.75" customHeight="1" x14ac:dyDescent="0.2">
      <c r="C1682" s="354"/>
      <c r="D1682" s="358"/>
      <c r="E1682" s="360"/>
      <c r="F1682" s="1054" t="str">
        <f>Translations!$B$210</f>
        <v>Trimitere la fișierele externe, dacă este cazul</v>
      </c>
      <c r="G1682" s="1054"/>
      <c r="H1682" s="1054"/>
      <c r="I1682" s="1054"/>
      <c r="J1682" s="1054"/>
      <c r="K1682" s="904"/>
      <c r="L1682" s="904"/>
      <c r="M1682" s="904"/>
      <c r="N1682" s="904"/>
      <c r="W1682" s="286" t="b">
        <f>W1680</f>
        <v>0</v>
      </c>
    </row>
    <row r="1683" spans="1:23" ht="5.0999999999999996" customHeight="1" x14ac:dyDescent="0.2">
      <c r="C1683" s="354"/>
      <c r="D1683" s="358"/>
      <c r="E1683" s="355"/>
      <c r="F1683" s="355"/>
      <c r="G1683" s="355"/>
      <c r="H1683" s="355"/>
      <c r="I1683" s="355"/>
      <c r="J1683" s="355"/>
      <c r="K1683" s="355"/>
      <c r="L1683" s="355"/>
      <c r="M1683" s="355"/>
      <c r="N1683" s="356"/>
      <c r="P1683" s="280"/>
      <c r="V1683" s="285"/>
      <c r="W1683" s="283"/>
    </row>
    <row r="1684" spans="1:23" ht="12.75" customHeight="1" x14ac:dyDescent="0.2">
      <c r="C1684" s="354"/>
      <c r="D1684" s="358" t="s">
        <v>120</v>
      </c>
      <c r="E1684" s="1075" t="str">
        <f>Translations!$B$258</f>
        <v>A fost respectată ordinea ierarhică?</v>
      </c>
      <c r="F1684" s="1075"/>
      <c r="G1684" s="1075"/>
      <c r="H1684" s="1076"/>
      <c r="I1684" s="291"/>
      <c r="J1684" s="366" t="str">
        <f>Translations!$B$259</f>
        <v xml:space="preserve"> Dacă nu, de ce?</v>
      </c>
      <c r="K1684" s="942"/>
      <c r="L1684" s="943"/>
      <c r="M1684" s="943"/>
      <c r="N1684" s="959"/>
      <c r="P1684" s="280"/>
      <c r="V1684" s="288" t="b">
        <f>W1682</f>
        <v>0</v>
      </c>
      <c r="W1684" s="289" t="b">
        <f>OR(W1680,AND(I1684&lt;&gt;"",I1684=TRUE))</f>
        <v>0</v>
      </c>
    </row>
    <row r="1685" spans="1:23" ht="5.0999999999999996" customHeight="1" x14ac:dyDescent="0.2">
      <c r="C1685" s="354"/>
      <c r="D1685" s="355"/>
      <c r="E1685" s="576"/>
      <c r="F1685" s="576"/>
      <c r="G1685" s="576"/>
      <c r="H1685" s="576"/>
      <c r="I1685" s="576"/>
      <c r="J1685" s="576"/>
      <c r="K1685" s="576"/>
      <c r="L1685" s="576"/>
      <c r="M1685" s="576"/>
      <c r="N1685" s="577"/>
      <c r="P1685" s="280"/>
      <c r="V1685" s="285"/>
      <c r="W1685" s="283"/>
    </row>
    <row r="1686" spans="1:23" ht="12.75" customHeight="1" x14ac:dyDescent="0.2">
      <c r="C1686" s="354"/>
      <c r="D1686" s="367"/>
      <c r="E1686" s="367"/>
      <c r="F1686" s="1073" t="str">
        <f>Translations!$B$264</f>
        <v>Detalii suplimentare privind orice abatere de la ierarhie</v>
      </c>
      <c r="G1686" s="1073"/>
      <c r="H1686" s="1073"/>
      <c r="I1686" s="1073"/>
      <c r="J1686" s="1073"/>
      <c r="K1686" s="1073"/>
      <c r="L1686" s="1073"/>
      <c r="M1686" s="1073"/>
      <c r="N1686" s="1074"/>
      <c r="P1686" s="280"/>
      <c r="V1686" s="285"/>
      <c r="W1686" s="283"/>
    </row>
    <row r="1687" spans="1:23" ht="25.5" customHeight="1" x14ac:dyDescent="0.2">
      <c r="C1687" s="354"/>
      <c r="D1687" s="367"/>
      <c r="E1687" s="367"/>
      <c r="F1687" s="932"/>
      <c r="G1687" s="933"/>
      <c r="H1687" s="933"/>
      <c r="I1687" s="933"/>
      <c r="J1687" s="933"/>
      <c r="K1687" s="933"/>
      <c r="L1687" s="933"/>
      <c r="M1687" s="933"/>
      <c r="N1687" s="934"/>
      <c r="P1687" s="280"/>
      <c r="V1687" s="285"/>
      <c r="W1687" s="286" t="b">
        <f>W1684</f>
        <v>0</v>
      </c>
    </row>
    <row r="1688" spans="1:23" ht="5.0999999999999996" customHeight="1" x14ac:dyDescent="0.2">
      <c r="C1688" s="354"/>
      <c r="D1688" s="355"/>
      <c r="E1688" s="576"/>
      <c r="F1688" s="576"/>
      <c r="G1688" s="576"/>
      <c r="H1688" s="576"/>
      <c r="I1688" s="576"/>
      <c r="J1688" s="576"/>
      <c r="K1688" s="576"/>
      <c r="L1688" s="576"/>
      <c r="M1688" s="576"/>
      <c r="N1688" s="577"/>
      <c r="P1688" s="280"/>
      <c r="V1688" s="285"/>
      <c r="W1688" s="283"/>
    </row>
    <row r="1689" spans="1:23" ht="12.75" customHeight="1" x14ac:dyDescent="0.2">
      <c r="C1689" s="354"/>
      <c r="D1689" s="358" t="s">
        <v>121</v>
      </c>
      <c r="E1689" s="995" t="str">
        <f>Translations!$B$363</f>
        <v>Descrierea metodologiei de determinare a factorilor de emisie relevanți care pot fi atribuiți în conformitate cu secțiunile 10.1.2. și 10.1.3. din anexa VII (FAR).</v>
      </c>
      <c r="F1689" s="995"/>
      <c r="G1689" s="995"/>
      <c r="H1689" s="995"/>
      <c r="I1689" s="995"/>
      <c r="J1689" s="995"/>
      <c r="K1689" s="995"/>
      <c r="L1689" s="995"/>
      <c r="M1689" s="995"/>
      <c r="N1689" s="1063"/>
      <c r="P1689" s="280"/>
      <c r="V1689" s="285"/>
      <c r="W1689" s="283"/>
    </row>
    <row r="1690" spans="1:23" ht="5.0999999999999996" customHeight="1" x14ac:dyDescent="0.2">
      <c r="C1690" s="354"/>
      <c r="D1690" s="355"/>
      <c r="E1690" s="359"/>
      <c r="F1690" s="572"/>
      <c r="G1690" s="579"/>
      <c r="H1690" s="579"/>
      <c r="I1690" s="579"/>
      <c r="J1690" s="579"/>
      <c r="K1690" s="579"/>
      <c r="L1690" s="579"/>
      <c r="M1690" s="579"/>
      <c r="N1690" s="580"/>
      <c r="W1690" s="283"/>
    </row>
    <row r="1691" spans="1:23" ht="12.75" customHeight="1" x14ac:dyDescent="0.2">
      <c r="C1691" s="354"/>
      <c r="D1691" s="358"/>
      <c r="E1691" s="360"/>
      <c r="F1691" s="990" t="str">
        <f>IF(I1538&lt;&gt;"",HYPERLINK("#" &amp; Q1691,EUConst_MsgDescription),"")</f>
        <v/>
      </c>
      <c r="G1691" s="969"/>
      <c r="H1691" s="969"/>
      <c r="I1691" s="969"/>
      <c r="J1691" s="969"/>
      <c r="K1691" s="969"/>
      <c r="L1691" s="969"/>
      <c r="M1691" s="969"/>
      <c r="N1691" s="970"/>
      <c r="P1691" s="24" t="s">
        <v>441</v>
      </c>
      <c r="Q1691" s="414" t="str">
        <f>"#"&amp;ADDRESS(ROW($C$10),COLUMN($C$10))</f>
        <v>#$C$10</v>
      </c>
      <c r="W1691" s="283"/>
    </row>
    <row r="1692" spans="1:23" ht="5.0999999999999996" customHeight="1" x14ac:dyDescent="0.2">
      <c r="C1692" s="354"/>
      <c r="D1692" s="358"/>
      <c r="E1692" s="361"/>
      <c r="F1692" s="991"/>
      <c r="G1692" s="991"/>
      <c r="H1692" s="991"/>
      <c r="I1692" s="991"/>
      <c r="J1692" s="991"/>
      <c r="K1692" s="991"/>
      <c r="L1692" s="991"/>
      <c r="M1692" s="991"/>
      <c r="N1692" s="992"/>
      <c r="P1692" s="280"/>
      <c r="W1692" s="283"/>
    </row>
    <row r="1693" spans="1:23" s="278" customFormat="1" ht="50.1" customHeight="1" x14ac:dyDescent="0.2">
      <c r="A1693" s="285"/>
      <c r="B1693" s="12"/>
      <c r="C1693" s="354"/>
      <c r="D1693" s="367"/>
      <c r="E1693" s="368"/>
      <c r="F1693" s="932"/>
      <c r="G1693" s="933"/>
      <c r="H1693" s="933"/>
      <c r="I1693" s="933"/>
      <c r="J1693" s="933"/>
      <c r="K1693" s="933"/>
      <c r="L1693" s="933"/>
      <c r="M1693" s="933"/>
      <c r="N1693" s="934"/>
      <c r="O1693" s="38"/>
      <c r="P1693" s="301"/>
      <c r="Q1693" s="274"/>
      <c r="R1693" s="285"/>
      <c r="S1693" s="274"/>
      <c r="T1693" s="274"/>
      <c r="U1693" s="285"/>
      <c r="V1693" s="285"/>
      <c r="W1693" s="286" t="b">
        <f>W1682</f>
        <v>0</v>
      </c>
    </row>
    <row r="1694" spans="1:23" ht="5.0999999999999996" customHeight="1" x14ac:dyDescent="0.2">
      <c r="C1694" s="354"/>
      <c r="D1694" s="358"/>
      <c r="E1694" s="355"/>
      <c r="F1694" s="355"/>
      <c r="G1694" s="355"/>
      <c r="H1694" s="355"/>
      <c r="I1694" s="355"/>
      <c r="J1694" s="355"/>
      <c r="K1694" s="355"/>
      <c r="L1694" s="355"/>
      <c r="M1694" s="355"/>
      <c r="N1694" s="356"/>
      <c r="W1694" s="283"/>
    </row>
    <row r="1695" spans="1:23" ht="12.75" customHeight="1" x14ac:dyDescent="0.2">
      <c r="C1695" s="354"/>
      <c r="D1695" s="358"/>
      <c r="E1695" s="360"/>
      <c r="F1695" s="1054" t="str">
        <f>Translations!$B$210</f>
        <v>Trimitere la fișierele externe, dacă este cazul</v>
      </c>
      <c r="G1695" s="1054"/>
      <c r="H1695" s="1054"/>
      <c r="I1695" s="1054"/>
      <c r="J1695" s="1054"/>
      <c r="K1695" s="904"/>
      <c r="L1695" s="904"/>
      <c r="M1695" s="904"/>
      <c r="N1695" s="904"/>
      <c r="W1695" s="286" t="b">
        <f>W1693</f>
        <v>0</v>
      </c>
    </row>
    <row r="1696" spans="1:23" ht="5.0999999999999996" customHeight="1" x14ac:dyDescent="0.2">
      <c r="C1696" s="354"/>
      <c r="D1696" s="355"/>
      <c r="E1696" s="576"/>
      <c r="F1696" s="576"/>
      <c r="G1696" s="576"/>
      <c r="H1696" s="576"/>
      <c r="I1696" s="576"/>
      <c r="J1696" s="576"/>
      <c r="K1696" s="576"/>
      <c r="L1696" s="576"/>
      <c r="M1696" s="576"/>
      <c r="N1696" s="577"/>
      <c r="P1696" s="280"/>
      <c r="R1696" s="285"/>
      <c r="V1696" s="285"/>
      <c r="W1696" s="283"/>
    </row>
    <row r="1697" spans="2:23" ht="12.75" customHeight="1" x14ac:dyDescent="0.2">
      <c r="C1697" s="354"/>
      <c r="D1697" s="358" t="s">
        <v>122</v>
      </c>
      <c r="E1697" s="995" t="str">
        <f>Translations!$B$366</f>
        <v>Sunt relevante fluxurile de energie termică măsurabilă importate de la subinstalațiile care produc pastă de celuloză?</v>
      </c>
      <c r="F1697" s="995"/>
      <c r="G1697" s="995"/>
      <c r="H1697" s="995"/>
      <c r="I1697" s="995"/>
      <c r="J1697" s="995"/>
      <c r="K1697" s="995"/>
      <c r="L1697" s="995"/>
      <c r="M1697" s="996"/>
      <c r="N1697" s="996"/>
      <c r="P1697" s="280"/>
      <c r="R1697" s="285"/>
      <c r="V1697" s="285"/>
      <c r="W1697" s="286" t="b">
        <f>W1695</f>
        <v>0</v>
      </c>
    </row>
    <row r="1698" spans="2:23" ht="5.0999999999999996" customHeight="1" x14ac:dyDescent="0.2">
      <c r="C1698" s="354"/>
      <c r="D1698" s="355"/>
      <c r="E1698" s="576"/>
      <c r="F1698" s="576"/>
      <c r="G1698" s="576"/>
      <c r="H1698" s="576"/>
      <c r="I1698" s="576"/>
      <c r="J1698" s="576"/>
      <c r="K1698" s="576"/>
      <c r="L1698" s="576"/>
      <c r="M1698" s="576"/>
      <c r="N1698" s="577"/>
      <c r="P1698" s="280"/>
      <c r="R1698" s="285"/>
      <c r="V1698" s="285"/>
      <c r="W1698" s="283"/>
    </row>
    <row r="1699" spans="2:23" ht="12.75" customHeight="1" x14ac:dyDescent="0.2">
      <c r="C1699" s="354"/>
      <c r="D1699" s="355"/>
      <c r="E1699" s="355"/>
      <c r="F1699" s="1073" t="str">
        <f>Translations!$B$257</f>
        <v>Descrierea metodologiei aplicate</v>
      </c>
      <c r="G1699" s="1073"/>
      <c r="H1699" s="1073"/>
      <c r="I1699" s="1073"/>
      <c r="J1699" s="1073"/>
      <c r="K1699" s="1073"/>
      <c r="L1699" s="1073"/>
      <c r="M1699" s="1073"/>
      <c r="N1699" s="1074"/>
      <c r="P1699" s="280"/>
      <c r="R1699" s="285"/>
      <c r="V1699" s="285"/>
      <c r="W1699" s="283"/>
    </row>
    <row r="1700" spans="2:23" ht="5.0999999999999996" customHeight="1" x14ac:dyDescent="0.2">
      <c r="C1700" s="354"/>
      <c r="D1700" s="355"/>
      <c r="E1700" s="576"/>
      <c r="F1700" s="576"/>
      <c r="G1700" s="576"/>
      <c r="H1700" s="576"/>
      <c r="I1700" s="576"/>
      <c r="J1700" s="576"/>
      <c r="K1700" s="576"/>
      <c r="L1700" s="576"/>
      <c r="M1700" s="576"/>
      <c r="N1700" s="577"/>
      <c r="P1700" s="280"/>
      <c r="R1700" s="285"/>
      <c r="V1700" s="285"/>
      <c r="W1700" s="283"/>
    </row>
    <row r="1701" spans="2:23" ht="12.75" customHeight="1" x14ac:dyDescent="0.2">
      <c r="C1701" s="354"/>
      <c r="D1701" s="358"/>
      <c r="E1701" s="360"/>
      <c r="F1701" s="990" t="str">
        <f>IF(I1538&lt;&gt;"",HYPERLINK("#" &amp; Q1701,EUConst_MsgDescription),"")</f>
        <v/>
      </c>
      <c r="G1701" s="969"/>
      <c r="H1701" s="969"/>
      <c r="I1701" s="969"/>
      <c r="J1701" s="969"/>
      <c r="K1701" s="969"/>
      <c r="L1701" s="969"/>
      <c r="M1701" s="969"/>
      <c r="N1701" s="970"/>
      <c r="P1701" s="24" t="s">
        <v>441</v>
      </c>
      <c r="Q1701" s="414" t="str">
        <f>"#"&amp;ADDRESS(ROW($C$10),COLUMN($C$10))</f>
        <v>#$C$10</v>
      </c>
      <c r="W1701" s="283"/>
    </row>
    <row r="1702" spans="2:23" ht="5.0999999999999996" customHeight="1" x14ac:dyDescent="0.2">
      <c r="C1702" s="354"/>
      <c r="D1702" s="358"/>
      <c r="E1702" s="361"/>
      <c r="F1702" s="991"/>
      <c r="G1702" s="991"/>
      <c r="H1702" s="991"/>
      <c r="I1702" s="991"/>
      <c r="J1702" s="991"/>
      <c r="K1702" s="991"/>
      <c r="L1702" s="991"/>
      <c r="M1702" s="991"/>
      <c r="N1702" s="992"/>
      <c r="P1702" s="280"/>
      <c r="W1702" s="283"/>
    </row>
    <row r="1703" spans="2:23" ht="50.1" customHeight="1" thickBot="1" x14ac:dyDescent="0.25">
      <c r="C1703" s="354"/>
      <c r="D1703" s="355"/>
      <c r="E1703" s="355"/>
      <c r="F1703" s="932"/>
      <c r="G1703" s="933"/>
      <c r="H1703" s="933"/>
      <c r="I1703" s="933"/>
      <c r="J1703" s="933"/>
      <c r="K1703" s="933"/>
      <c r="L1703" s="933"/>
      <c r="M1703" s="933"/>
      <c r="N1703" s="934"/>
      <c r="P1703" s="280"/>
      <c r="R1703" s="285"/>
      <c r="V1703" s="285"/>
      <c r="W1703" s="302" t="b">
        <f>OR(W1697,AND(M1697&lt;&gt;"",M1697=FALSE))</f>
        <v>0</v>
      </c>
    </row>
    <row r="1704" spans="2:23" ht="5.0999999999999996" customHeight="1" x14ac:dyDescent="0.2">
      <c r="C1704" s="354"/>
      <c r="D1704" s="358"/>
      <c r="E1704" s="355"/>
      <c r="F1704" s="355"/>
      <c r="G1704" s="355"/>
      <c r="H1704" s="355"/>
      <c r="I1704" s="355"/>
      <c r="J1704" s="355"/>
      <c r="K1704" s="355"/>
      <c r="L1704" s="355"/>
      <c r="M1704" s="355"/>
      <c r="N1704" s="356"/>
    </row>
    <row r="1705" spans="2:23" ht="5.0999999999999996" customHeight="1" x14ac:dyDescent="0.2">
      <c r="B1705" s="273"/>
      <c r="C1705" s="351"/>
      <c r="D1705" s="364"/>
      <c r="E1705" s="352"/>
      <c r="F1705" s="352"/>
      <c r="G1705" s="352"/>
      <c r="H1705" s="352"/>
      <c r="I1705" s="352"/>
      <c r="J1705" s="352"/>
      <c r="K1705" s="352"/>
      <c r="L1705" s="352"/>
      <c r="M1705" s="352"/>
      <c r="N1705" s="353"/>
    </row>
    <row r="1706" spans="2:23" ht="12.75" customHeight="1" x14ac:dyDescent="0.2">
      <c r="B1706" s="273"/>
      <c r="C1706" s="354"/>
      <c r="D1706" s="357" t="s">
        <v>951</v>
      </c>
      <c r="E1706" s="1071" t="str">
        <f>Translations!$B$367</f>
        <v>Bilanțul de gaze reziduale pentru această subinstalație</v>
      </c>
      <c r="F1706" s="1071"/>
      <c r="G1706" s="1071"/>
      <c r="H1706" s="1071"/>
      <c r="I1706" s="1071"/>
      <c r="J1706" s="1071"/>
      <c r="K1706" s="1071"/>
      <c r="L1706" s="1071"/>
      <c r="M1706" s="1071"/>
      <c r="N1706" s="1072"/>
    </row>
    <row r="1707" spans="2:23" ht="12.75" customHeight="1" x14ac:dyDescent="0.2">
      <c r="B1707" s="273"/>
      <c r="C1707" s="354"/>
      <c r="D1707" s="358" t="s">
        <v>118</v>
      </c>
      <c r="E1707" s="995" t="str">
        <f>Translations!$B$370</f>
        <v>Sunt relevante gazele reziduale pentru această subinstalație?</v>
      </c>
      <c r="F1707" s="995"/>
      <c r="G1707" s="995"/>
      <c r="H1707" s="995"/>
      <c r="I1707" s="995"/>
      <c r="J1707" s="995"/>
      <c r="K1707" s="995"/>
      <c r="L1707" s="995"/>
      <c r="M1707" s="996"/>
      <c r="N1707" s="996"/>
    </row>
    <row r="1708" spans="2:23" ht="12.75" customHeight="1" x14ac:dyDescent="0.2">
      <c r="B1708" s="273"/>
      <c r="C1708" s="354"/>
      <c r="D1708" s="358"/>
      <c r="E1708" s="355"/>
      <c r="F1708" s="355"/>
      <c r="G1708" s="355"/>
      <c r="H1708" s="355"/>
      <c r="I1708" s="355"/>
      <c r="J1708" s="976" t="str">
        <f>IF(I1538="","",IF(AND(M1707&lt;&gt;"",M1707=FALSE),HYPERLINK(Q1708,EUconst_MsgGoOn),""))</f>
        <v/>
      </c>
      <c r="K1708" s="977"/>
      <c r="L1708" s="977"/>
      <c r="M1708" s="977"/>
      <c r="N1708" s="978"/>
      <c r="P1708" s="24" t="s">
        <v>441</v>
      </c>
      <c r="Q1708" s="414" t="str">
        <f>"#JUMP_F"&amp;P1538+1</f>
        <v>#JUMP_F2</v>
      </c>
    </row>
    <row r="1709" spans="2:23" ht="5.0999999999999996" customHeight="1" x14ac:dyDescent="0.2">
      <c r="B1709" s="273"/>
      <c r="C1709" s="354"/>
      <c r="D1709" s="358"/>
      <c r="E1709" s="355"/>
      <c r="F1709" s="355"/>
      <c r="G1709" s="355"/>
      <c r="H1709" s="355"/>
      <c r="I1709" s="355"/>
      <c r="J1709" s="355"/>
      <c r="K1709" s="355"/>
      <c r="L1709" s="355"/>
      <c r="M1709" s="355"/>
      <c r="N1709" s="356"/>
    </row>
    <row r="1710" spans="2:23" ht="12.75" customHeight="1" x14ac:dyDescent="0.2">
      <c r="B1710" s="273"/>
      <c r="C1710" s="354"/>
      <c r="D1710" s="358" t="s">
        <v>119</v>
      </c>
      <c r="E1710" s="995" t="str">
        <f>Translations!$B$249</f>
        <v>Informații privind metodologia aplicată</v>
      </c>
      <c r="F1710" s="995"/>
      <c r="G1710" s="995"/>
      <c r="H1710" s="995"/>
      <c r="I1710" s="995"/>
      <c r="J1710" s="995"/>
      <c r="K1710" s="995"/>
      <c r="L1710" s="995"/>
      <c r="M1710" s="995"/>
      <c r="N1710" s="1063"/>
    </row>
    <row r="1711" spans="2:23" ht="25.5" customHeight="1" thickBot="1" x14ac:dyDescent="0.25">
      <c r="B1711" s="273"/>
      <c r="C1711" s="354"/>
      <c r="D1711" s="355"/>
      <c r="E1711" s="355"/>
      <c r="F1711" s="372"/>
      <c r="G1711" s="355"/>
      <c r="H1711" s="355"/>
      <c r="I1711" s="1070" t="str">
        <f>Translations!$B$254</f>
        <v>Sursa de date</v>
      </c>
      <c r="J1711" s="1070"/>
      <c r="K1711" s="1070" t="str">
        <f>Translations!$B$255</f>
        <v>Altă sursă de date (dacă este cazul)</v>
      </c>
      <c r="L1711" s="1070"/>
      <c r="M1711" s="1070" t="str">
        <f>Translations!$B$255</f>
        <v>Altă sursă de date (dacă este cazul)</v>
      </c>
      <c r="N1711" s="1070"/>
      <c r="W1711" s="274" t="s">
        <v>417</v>
      </c>
    </row>
    <row r="1712" spans="2:23" ht="12.75" customHeight="1" x14ac:dyDescent="0.2">
      <c r="B1712" s="273"/>
      <c r="C1712" s="354"/>
      <c r="D1712" s="358"/>
      <c r="E1712" s="360" t="s">
        <v>864</v>
      </c>
      <c r="F1712" s="1077" t="str">
        <f>Translations!$B$374</f>
        <v>Gaze reziduale produse</v>
      </c>
      <c r="G1712" s="1077"/>
      <c r="H1712" s="1078"/>
      <c r="I1712" s="937"/>
      <c r="J1712" s="938"/>
      <c r="K1712" s="939"/>
      <c r="L1712" s="940"/>
      <c r="M1712" s="939"/>
      <c r="N1712" s="941"/>
      <c r="W1712" s="281" t="b">
        <f>AND(M1707&lt;&gt;"",M1707=FALSE)</f>
        <v>0</v>
      </c>
    </row>
    <row r="1713" spans="2:23" ht="12.75" customHeight="1" x14ac:dyDescent="0.2">
      <c r="B1713" s="273"/>
      <c r="C1713" s="354"/>
      <c r="D1713" s="358"/>
      <c r="E1713" s="360" t="s">
        <v>865</v>
      </c>
      <c r="F1713" s="1079" t="str">
        <f>Translations!$B$256</f>
        <v>Valoare energetică</v>
      </c>
      <c r="G1713" s="1079"/>
      <c r="H1713" s="1080"/>
      <c r="I1713" s="1081"/>
      <c r="J1713" s="1082"/>
      <c r="K1713" s="993"/>
      <c r="L1713" s="1083"/>
      <c r="M1713" s="993"/>
      <c r="N1713" s="994"/>
      <c r="W1713" s="282" t="b">
        <f>W1712</f>
        <v>0</v>
      </c>
    </row>
    <row r="1714" spans="2:23" ht="12.75" customHeight="1" x14ac:dyDescent="0.2">
      <c r="B1714" s="273"/>
      <c r="C1714" s="354"/>
      <c r="D1714" s="358"/>
      <c r="E1714" s="360" t="s">
        <v>866</v>
      </c>
      <c r="F1714" s="1084" t="str">
        <f>Translations!$B$375</f>
        <v>Factorul de emisie</v>
      </c>
      <c r="G1714" s="1084"/>
      <c r="H1714" s="1085"/>
      <c r="I1714" s="949"/>
      <c r="J1714" s="986"/>
      <c r="K1714" s="951"/>
      <c r="L1714" s="987"/>
      <c r="M1714" s="951"/>
      <c r="N1714" s="952"/>
      <c r="W1714" s="282" t="b">
        <f>W1713</f>
        <v>0</v>
      </c>
    </row>
    <row r="1715" spans="2:23" ht="12.75" customHeight="1" x14ac:dyDescent="0.2">
      <c r="B1715" s="273"/>
      <c r="C1715" s="354"/>
      <c r="D1715" s="358"/>
      <c r="E1715" s="360" t="s">
        <v>867</v>
      </c>
      <c r="F1715" s="1077" t="str">
        <f>Translations!$B$376</f>
        <v>Gaze reziduale consumate</v>
      </c>
      <c r="G1715" s="1077"/>
      <c r="H1715" s="1078"/>
      <c r="I1715" s="937"/>
      <c r="J1715" s="938"/>
      <c r="K1715" s="939"/>
      <c r="L1715" s="940"/>
      <c r="M1715" s="939"/>
      <c r="N1715" s="941"/>
      <c r="W1715" s="282" t="b">
        <f t="shared" ref="W1715:W1726" si="7">W1714</f>
        <v>0</v>
      </c>
    </row>
    <row r="1716" spans="2:23" ht="12.75" customHeight="1" x14ac:dyDescent="0.2">
      <c r="B1716" s="273"/>
      <c r="C1716" s="354"/>
      <c r="D1716" s="358"/>
      <c r="E1716" s="360" t="s">
        <v>868</v>
      </c>
      <c r="F1716" s="1079" t="str">
        <f>Translations!$B$256</f>
        <v>Valoare energetică</v>
      </c>
      <c r="G1716" s="1079"/>
      <c r="H1716" s="1080"/>
      <c r="I1716" s="1081"/>
      <c r="J1716" s="1082"/>
      <c r="K1716" s="993"/>
      <c r="L1716" s="1083"/>
      <c r="M1716" s="993"/>
      <c r="N1716" s="994"/>
      <c r="W1716" s="282" t="b">
        <f t="shared" si="7"/>
        <v>0</v>
      </c>
    </row>
    <row r="1717" spans="2:23" ht="12.75" customHeight="1" x14ac:dyDescent="0.2">
      <c r="B1717" s="273"/>
      <c r="C1717" s="354"/>
      <c r="D1717" s="358"/>
      <c r="E1717" s="360" t="s">
        <v>869</v>
      </c>
      <c r="F1717" s="1084" t="str">
        <f>Translations!$B$375</f>
        <v>Factorul de emisie</v>
      </c>
      <c r="G1717" s="1084"/>
      <c r="H1717" s="1085"/>
      <c r="I1717" s="949"/>
      <c r="J1717" s="986"/>
      <c r="K1717" s="951"/>
      <c r="L1717" s="987"/>
      <c r="M1717" s="951"/>
      <c r="N1717" s="952"/>
      <c r="W1717" s="282" t="b">
        <f t="shared" si="7"/>
        <v>0</v>
      </c>
    </row>
    <row r="1718" spans="2:23" ht="12.75" customHeight="1" x14ac:dyDescent="0.2">
      <c r="B1718" s="273"/>
      <c r="C1718" s="354"/>
      <c r="D1718" s="358"/>
      <c r="E1718" s="360" t="s">
        <v>870</v>
      </c>
      <c r="F1718" s="1077" t="str">
        <f>Translations!$B$377</f>
        <v>Gaze reziduale arse (altele decât arderea cu flacără liberă din motive de siguranță)</v>
      </c>
      <c r="G1718" s="1077"/>
      <c r="H1718" s="1078"/>
      <c r="I1718" s="937"/>
      <c r="J1718" s="938"/>
      <c r="K1718" s="939"/>
      <c r="L1718" s="940"/>
      <c r="M1718" s="939"/>
      <c r="N1718" s="941"/>
      <c r="W1718" s="282" t="b">
        <f t="shared" si="7"/>
        <v>0</v>
      </c>
    </row>
    <row r="1719" spans="2:23" ht="12.75" customHeight="1" x14ac:dyDescent="0.2">
      <c r="B1719" s="273"/>
      <c r="C1719" s="354"/>
      <c r="D1719" s="358"/>
      <c r="E1719" s="360" t="s">
        <v>871</v>
      </c>
      <c r="F1719" s="1079" t="str">
        <f>Translations!$B$256</f>
        <v>Valoare energetică</v>
      </c>
      <c r="G1719" s="1079"/>
      <c r="H1719" s="1080"/>
      <c r="I1719" s="1081"/>
      <c r="J1719" s="1082"/>
      <c r="K1719" s="993"/>
      <c r="L1719" s="1083"/>
      <c r="M1719" s="993"/>
      <c r="N1719" s="994"/>
      <c r="W1719" s="282" t="b">
        <f t="shared" si="7"/>
        <v>0</v>
      </c>
    </row>
    <row r="1720" spans="2:23" ht="12.75" customHeight="1" x14ac:dyDescent="0.2">
      <c r="B1720" s="273"/>
      <c r="C1720" s="354"/>
      <c r="D1720" s="358"/>
      <c r="E1720" s="360" t="s">
        <v>872</v>
      </c>
      <c r="F1720" s="1084" t="str">
        <f>Translations!$B$375</f>
        <v>Factorul de emisie</v>
      </c>
      <c r="G1720" s="1084"/>
      <c r="H1720" s="1085"/>
      <c r="I1720" s="949"/>
      <c r="J1720" s="986"/>
      <c r="K1720" s="951"/>
      <c r="L1720" s="987"/>
      <c r="M1720" s="951"/>
      <c r="N1720" s="952"/>
      <c r="W1720" s="282" t="b">
        <f t="shared" si="7"/>
        <v>0</v>
      </c>
    </row>
    <row r="1721" spans="2:23" ht="12.75" customHeight="1" x14ac:dyDescent="0.2">
      <c r="B1721" s="273"/>
      <c r="C1721" s="354"/>
      <c r="D1721" s="358"/>
      <c r="E1721" s="360" t="s">
        <v>873</v>
      </c>
      <c r="F1721" s="1077" t="str">
        <f>Translations!$B$378</f>
        <v>Gaze reziduale importate</v>
      </c>
      <c r="G1721" s="1077"/>
      <c r="H1721" s="1078"/>
      <c r="I1721" s="937"/>
      <c r="J1721" s="938"/>
      <c r="K1721" s="939"/>
      <c r="L1721" s="940"/>
      <c r="M1721" s="939"/>
      <c r="N1721" s="941"/>
      <c r="W1721" s="282" t="b">
        <f t="shared" si="7"/>
        <v>0</v>
      </c>
    </row>
    <row r="1722" spans="2:23" ht="12.75" customHeight="1" x14ac:dyDescent="0.2">
      <c r="B1722" s="273"/>
      <c r="C1722" s="354"/>
      <c r="D1722" s="358"/>
      <c r="E1722" s="360" t="s">
        <v>874</v>
      </c>
      <c r="F1722" s="1079" t="str">
        <f>Translations!$B$256</f>
        <v>Valoare energetică</v>
      </c>
      <c r="G1722" s="1079"/>
      <c r="H1722" s="1080"/>
      <c r="I1722" s="1081"/>
      <c r="J1722" s="1082"/>
      <c r="K1722" s="993"/>
      <c r="L1722" s="1083"/>
      <c r="M1722" s="993"/>
      <c r="N1722" s="994"/>
      <c r="W1722" s="282" t="b">
        <f t="shared" si="7"/>
        <v>0</v>
      </c>
    </row>
    <row r="1723" spans="2:23" ht="12.75" customHeight="1" x14ac:dyDescent="0.2">
      <c r="B1723" s="273"/>
      <c r="C1723" s="354"/>
      <c r="D1723" s="358"/>
      <c r="E1723" s="360" t="s">
        <v>875</v>
      </c>
      <c r="F1723" s="1084" t="str">
        <f>Translations!$B$375</f>
        <v>Factorul de emisie</v>
      </c>
      <c r="G1723" s="1084"/>
      <c r="H1723" s="1085"/>
      <c r="I1723" s="949"/>
      <c r="J1723" s="986"/>
      <c r="K1723" s="951"/>
      <c r="L1723" s="987"/>
      <c r="M1723" s="951"/>
      <c r="N1723" s="952"/>
      <c r="W1723" s="282" t="b">
        <f t="shared" si="7"/>
        <v>0</v>
      </c>
    </row>
    <row r="1724" spans="2:23" ht="12.75" customHeight="1" x14ac:dyDescent="0.2">
      <c r="B1724" s="273"/>
      <c r="C1724" s="354"/>
      <c r="D1724" s="358"/>
      <c r="E1724" s="360" t="s">
        <v>876</v>
      </c>
      <c r="F1724" s="1077" t="str">
        <f>Translations!$B$379</f>
        <v>Gaze reziduale exportate</v>
      </c>
      <c r="G1724" s="1077"/>
      <c r="H1724" s="1078"/>
      <c r="I1724" s="937"/>
      <c r="J1724" s="938"/>
      <c r="K1724" s="939"/>
      <c r="L1724" s="940"/>
      <c r="M1724" s="939"/>
      <c r="N1724" s="941"/>
      <c r="W1724" s="282" t="b">
        <f t="shared" si="7"/>
        <v>0</v>
      </c>
    </row>
    <row r="1725" spans="2:23" ht="12.75" customHeight="1" x14ac:dyDescent="0.2">
      <c r="B1725" s="273"/>
      <c r="C1725" s="354"/>
      <c r="D1725" s="358"/>
      <c r="E1725" s="360" t="s">
        <v>877</v>
      </c>
      <c r="F1725" s="1079" t="str">
        <f>Translations!$B$256</f>
        <v>Valoare energetică</v>
      </c>
      <c r="G1725" s="1079"/>
      <c r="H1725" s="1080"/>
      <c r="I1725" s="1081"/>
      <c r="J1725" s="1082"/>
      <c r="K1725" s="993"/>
      <c r="L1725" s="1083"/>
      <c r="M1725" s="993"/>
      <c r="N1725" s="994"/>
      <c r="W1725" s="282" t="b">
        <f t="shared" si="7"/>
        <v>0</v>
      </c>
    </row>
    <row r="1726" spans="2:23" ht="12.75" customHeight="1" x14ac:dyDescent="0.2">
      <c r="B1726" s="273"/>
      <c r="C1726" s="354"/>
      <c r="D1726" s="358"/>
      <c r="E1726" s="360" t="s">
        <v>878</v>
      </c>
      <c r="F1726" s="1084" t="str">
        <f>Translations!$B$375</f>
        <v>Factorul de emisie</v>
      </c>
      <c r="G1726" s="1084"/>
      <c r="H1726" s="1085"/>
      <c r="I1726" s="949"/>
      <c r="J1726" s="986"/>
      <c r="K1726" s="951"/>
      <c r="L1726" s="987"/>
      <c r="M1726" s="951"/>
      <c r="N1726" s="952"/>
      <c r="W1726" s="282" t="b">
        <f t="shared" si="7"/>
        <v>0</v>
      </c>
    </row>
    <row r="1727" spans="2:23" ht="5.0999999999999996" customHeight="1" x14ac:dyDescent="0.2">
      <c r="B1727" s="273"/>
      <c r="C1727" s="354"/>
      <c r="D1727" s="358"/>
      <c r="E1727" s="355"/>
      <c r="F1727" s="355"/>
      <c r="G1727" s="355"/>
      <c r="H1727" s="355"/>
      <c r="I1727" s="355"/>
      <c r="J1727" s="355"/>
      <c r="K1727" s="355"/>
      <c r="L1727" s="355"/>
      <c r="M1727" s="355"/>
      <c r="N1727" s="356"/>
      <c r="W1727" s="299"/>
    </row>
    <row r="1728" spans="2:23" ht="12.75" customHeight="1" x14ac:dyDescent="0.2">
      <c r="B1728" s="273"/>
      <c r="C1728" s="354"/>
      <c r="D1728" s="358"/>
      <c r="E1728" s="360" t="s">
        <v>879</v>
      </c>
      <c r="F1728" s="1073" t="str">
        <f>Translations!$B$257</f>
        <v>Descrierea metodologiei aplicate</v>
      </c>
      <c r="G1728" s="1073"/>
      <c r="H1728" s="1073"/>
      <c r="I1728" s="1073"/>
      <c r="J1728" s="1073"/>
      <c r="K1728" s="1073"/>
      <c r="L1728" s="1073"/>
      <c r="M1728" s="1073"/>
      <c r="N1728" s="1074"/>
      <c r="W1728" s="283"/>
    </row>
    <row r="1729" spans="1:26" ht="5.0999999999999996" customHeight="1" x14ac:dyDescent="0.2">
      <c r="C1729" s="354"/>
      <c r="D1729" s="355"/>
      <c r="E1729" s="359"/>
      <c r="F1729" s="369"/>
      <c r="G1729" s="370"/>
      <c r="H1729" s="370"/>
      <c r="I1729" s="370"/>
      <c r="J1729" s="370"/>
      <c r="K1729" s="370"/>
      <c r="L1729" s="370"/>
      <c r="M1729" s="370"/>
      <c r="N1729" s="371"/>
      <c r="W1729" s="283"/>
    </row>
    <row r="1730" spans="1:26" ht="12.75" customHeight="1" x14ac:dyDescent="0.2">
      <c r="C1730" s="354"/>
      <c r="D1730" s="358"/>
      <c r="E1730" s="360"/>
      <c r="F1730" s="990" t="str">
        <f>IF(I1538&lt;&gt;"",HYPERLINK("#" &amp; Q1730,EUConst_MsgDescription),"")</f>
        <v/>
      </c>
      <c r="G1730" s="969"/>
      <c r="H1730" s="969"/>
      <c r="I1730" s="969"/>
      <c r="J1730" s="969"/>
      <c r="K1730" s="969"/>
      <c r="L1730" s="969"/>
      <c r="M1730" s="969"/>
      <c r="N1730" s="970"/>
      <c r="P1730" s="24" t="s">
        <v>441</v>
      </c>
      <c r="Q1730" s="414" t="str">
        <f>"#"&amp;ADDRESS(ROW($C$10),COLUMN($C$10))</f>
        <v>#$C$10</v>
      </c>
      <c r="W1730" s="283"/>
    </row>
    <row r="1731" spans="1:26" ht="5.0999999999999996" customHeight="1" x14ac:dyDescent="0.2">
      <c r="C1731" s="354"/>
      <c r="D1731" s="358"/>
      <c r="E1731" s="361"/>
      <c r="F1731" s="991"/>
      <c r="G1731" s="991"/>
      <c r="H1731" s="991"/>
      <c r="I1731" s="991"/>
      <c r="J1731" s="991"/>
      <c r="K1731" s="991"/>
      <c r="L1731" s="991"/>
      <c r="M1731" s="991"/>
      <c r="N1731" s="992"/>
      <c r="P1731" s="280"/>
      <c r="W1731" s="283"/>
    </row>
    <row r="1732" spans="1:26" ht="50.1" customHeight="1" x14ac:dyDescent="0.2">
      <c r="C1732" s="354"/>
      <c r="D1732" s="361"/>
      <c r="E1732" s="361"/>
      <c r="F1732" s="932"/>
      <c r="G1732" s="933"/>
      <c r="H1732" s="933"/>
      <c r="I1732" s="933"/>
      <c r="J1732" s="933"/>
      <c r="K1732" s="933"/>
      <c r="L1732" s="933"/>
      <c r="M1732" s="933"/>
      <c r="N1732" s="934"/>
      <c r="W1732" s="282" t="b">
        <f>W1714</f>
        <v>0</v>
      </c>
    </row>
    <row r="1733" spans="1:26" ht="5.0999999999999996" customHeight="1" x14ac:dyDescent="0.2">
      <c r="C1733" s="354"/>
      <c r="D1733" s="358"/>
      <c r="E1733" s="355"/>
      <c r="F1733" s="355"/>
      <c r="G1733" s="355"/>
      <c r="H1733" s="355"/>
      <c r="I1733" s="355"/>
      <c r="J1733" s="355"/>
      <c r="K1733" s="355"/>
      <c r="L1733" s="355"/>
      <c r="M1733" s="355"/>
      <c r="N1733" s="356"/>
      <c r="W1733" s="282"/>
    </row>
    <row r="1734" spans="1:26" ht="12.75" customHeight="1" x14ac:dyDescent="0.2">
      <c r="C1734" s="354"/>
      <c r="D1734" s="358"/>
      <c r="E1734" s="360"/>
      <c r="F1734" s="1054" t="str">
        <f>Translations!$B$210</f>
        <v>Trimitere la fișierele externe, dacă este cazul</v>
      </c>
      <c r="G1734" s="1054"/>
      <c r="H1734" s="1054"/>
      <c r="I1734" s="1054"/>
      <c r="J1734" s="1054"/>
      <c r="K1734" s="904"/>
      <c r="L1734" s="904"/>
      <c r="M1734" s="904"/>
      <c r="N1734" s="904"/>
      <c r="W1734" s="282" t="b">
        <f>W1732</f>
        <v>0</v>
      </c>
    </row>
    <row r="1735" spans="1:26" ht="5.0999999999999996" customHeight="1" x14ac:dyDescent="0.2">
      <c r="C1735" s="354"/>
      <c r="D1735" s="358"/>
      <c r="E1735" s="355"/>
      <c r="F1735" s="355"/>
      <c r="G1735" s="355"/>
      <c r="H1735" s="355"/>
      <c r="I1735" s="355"/>
      <c r="J1735" s="355"/>
      <c r="K1735" s="355"/>
      <c r="L1735" s="355"/>
      <c r="M1735" s="355"/>
      <c r="N1735" s="356"/>
      <c r="W1735" s="303"/>
    </row>
    <row r="1736" spans="1:26" ht="12.75" customHeight="1" x14ac:dyDescent="0.2">
      <c r="C1736" s="354"/>
      <c r="D1736" s="358" t="s">
        <v>120</v>
      </c>
      <c r="E1736" s="1075" t="str">
        <f>Translations!$B$258</f>
        <v>A fost respectată ordinea ierarhică?</v>
      </c>
      <c r="F1736" s="1075"/>
      <c r="G1736" s="1075"/>
      <c r="H1736" s="1076"/>
      <c r="I1736" s="291"/>
      <c r="J1736" s="366" t="str">
        <f>Translations!$B$259</f>
        <v xml:space="preserve"> Dacă nu, de ce?</v>
      </c>
      <c r="K1736" s="942"/>
      <c r="L1736" s="943"/>
      <c r="M1736" s="943"/>
      <c r="N1736" s="959"/>
      <c r="V1736" s="304" t="b">
        <f>W1734</f>
        <v>0</v>
      </c>
      <c r="W1736" s="289" t="b">
        <f>OR(W1732,AND(I1736&lt;&gt;"",I1736=TRUE))</f>
        <v>0</v>
      </c>
    </row>
    <row r="1737" spans="1:26" ht="5.0999999999999996" customHeight="1" x14ac:dyDescent="0.2">
      <c r="C1737" s="354"/>
      <c r="D1737" s="355"/>
      <c r="E1737" s="576"/>
      <c r="F1737" s="576"/>
      <c r="G1737" s="576"/>
      <c r="H1737" s="576"/>
      <c r="I1737" s="576"/>
      <c r="J1737" s="576"/>
      <c r="K1737" s="576"/>
      <c r="L1737" s="576"/>
      <c r="M1737" s="576"/>
      <c r="N1737" s="577"/>
      <c r="W1737" s="299"/>
    </row>
    <row r="1738" spans="1:26" ht="12.75" customHeight="1" x14ac:dyDescent="0.2">
      <c r="C1738" s="354"/>
      <c r="D1738" s="367"/>
      <c r="E1738" s="367"/>
      <c r="F1738" s="1073" t="str">
        <f>Translations!$B$264</f>
        <v>Detalii suplimentare privind orice abatere de la ierarhie</v>
      </c>
      <c r="G1738" s="1073"/>
      <c r="H1738" s="1073"/>
      <c r="I1738" s="1073"/>
      <c r="J1738" s="1073"/>
      <c r="K1738" s="1073"/>
      <c r="L1738" s="1073"/>
      <c r="M1738" s="1073"/>
      <c r="N1738" s="1074"/>
      <c r="W1738" s="303"/>
    </row>
    <row r="1739" spans="1:26" ht="25.5" customHeight="1" thickBot="1" x14ac:dyDescent="0.25">
      <c r="C1739" s="354"/>
      <c r="D1739" s="367"/>
      <c r="E1739" s="367"/>
      <c r="F1739" s="932"/>
      <c r="G1739" s="933"/>
      <c r="H1739" s="933"/>
      <c r="I1739" s="933"/>
      <c r="J1739" s="933"/>
      <c r="K1739" s="933"/>
      <c r="L1739" s="933"/>
      <c r="M1739" s="933"/>
      <c r="N1739" s="934"/>
      <c r="W1739" s="305" t="b">
        <f>W1736</f>
        <v>0</v>
      </c>
    </row>
    <row r="1740" spans="1:26" s="21" customFormat="1" ht="12.75" x14ac:dyDescent="0.2">
      <c r="A1740" s="19"/>
      <c r="B1740" s="38"/>
      <c r="C1740" s="373"/>
      <c r="D1740" s="374"/>
      <c r="E1740" s="374"/>
      <c r="F1740" s="374"/>
      <c r="G1740" s="374"/>
      <c r="H1740" s="374"/>
      <c r="I1740" s="374"/>
      <c r="J1740" s="374"/>
      <c r="K1740" s="374"/>
      <c r="L1740" s="374"/>
      <c r="M1740" s="374"/>
      <c r="N1740" s="375"/>
      <c r="O1740" s="38"/>
      <c r="P1740" s="140" t="str">
        <f>IF(OR(P1538=1,AND(I1538&lt;&gt;"",COUNTIF(P$2153:$P3364,"PRINT")=0)),"PRINT","")</f>
        <v>PRINT</v>
      </c>
      <c r="Q1740" s="24" t="s">
        <v>587</v>
      </c>
      <c r="R1740" s="25"/>
      <c r="S1740" s="25"/>
      <c r="T1740" s="24"/>
      <c r="U1740" s="24"/>
      <c r="V1740" s="24"/>
      <c r="W1740" s="24"/>
    </row>
    <row r="1741" spans="1:26" s="21" customFormat="1" ht="15" thickBot="1" x14ac:dyDescent="0.25">
      <c r="A1741" s="19"/>
      <c r="B1741" s="38"/>
      <c r="C1741" s="38"/>
      <c r="D1741" s="38"/>
      <c r="E1741" s="38"/>
      <c r="F1741" s="38"/>
      <c r="G1741" s="38"/>
      <c r="H1741" s="38"/>
      <c r="I1741" s="38"/>
      <c r="J1741" s="38"/>
      <c r="K1741" s="38"/>
      <c r="L1741" s="38"/>
      <c r="M1741" s="38"/>
      <c r="N1741" s="38"/>
      <c r="O1741" s="38"/>
      <c r="P1741" s="24"/>
      <c r="Q1741" s="24"/>
      <c r="R1741" s="25"/>
      <c r="S1741" s="25"/>
      <c r="T1741" s="24"/>
      <c r="U1741" s="24"/>
      <c r="V1741" s="24"/>
      <c r="W1741" s="24"/>
      <c r="X1741" s="273"/>
      <c r="Y1741" s="273"/>
      <c r="Z1741" s="273"/>
    </row>
    <row r="1742" spans="1:26" s="21" customFormat="1" ht="12.75" customHeight="1" thickBot="1" x14ac:dyDescent="0.3">
      <c r="A1742" s="19"/>
      <c r="B1742" s="38"/>
      <c r="C1742" s="315"/>
      <c r="D1742" s="315"/>
      <c r="E1742" s="315"/>
      <c r="F1742" s="315"/>
      <c r="G1742" s="315"/>
      <c r="H1742" s="315"/>
      <c r="I1742" s="315"/>
      <c r="J1742" s="315"/>
      <c r="K1742" s="315"/>
      <c r="L1742" s="315"/>
      <c r="M1742" s="315"/>
      <c r="N1742" s="315"/>
      <c r="O1742" s="38"/>
      <c r="P1742" s="24"/>
      <c r="Q1742" s="24"/>
      <c r="R1742" s="25"/>
      <c r="S1742" s="25"/>
      <c r="T1742" s="24"/>
      <c r="U1742" s="24"/>
      <c r="V1742" s="24"/>
      <c r="W1742" s="24"/>
      <c r="X1742" s="273"/>
      <c r="Y1742" s="273"/>
      <c r="Z1742" s="273"/>
    </row>
    <row r="1743" spans="1:26" s="270" customFormat="1" ht="15" customHeight="1" thickBot="1" x14ac:dyDescent="0.25">
      <c r="A1743" s="269"/>
      <c r="B1743" s="187"/>
      <c r="C1743" s="268">
        <f>C1538+1</f>
        <v>9</v>
      </c>
      <c r="D1743" s="1015" t="str">
        <f>Translations!$B$295</f>
        <v>Subinstalație cu referință pentru produse:</v>
      </c>
      <c r="E1743" s="1016"/>
      <c r="F1743" s="1016"/>
      <c r="G1743" s="1016"/>
      <c r="H1743" s="1016"/>
      <c r="I1743" s="1017" t="str">
        <f>IF(INDEX(CNTR_SubInstListIsProdBM,$C1743),INDEX(CNTR_SubInstListNames,$C1743),"")</f>
        <v/>
      </c>
      <c r="J1743" s="1018"/>
      <c r="K1743" s="1018"/>
      <c r="L1743" s="1018"/>
      <c r="M1743" s="1018"/>
      <c r="N1743" s="1019"/>
      <c r="O1743" s="38"/>
      <c r="P1743" s="417">
        <v>1</v>
      </c>
      <c r="Q1743" s="274"/>
      <c r="R1743" s="293"/>
      <c r="S1743" s="293"/>
      <c r="T1743" s="293"/>
      <c r="U1743" s="269"/>
      <c r="V1743" s="397" t="s">
        <v>891</v>
      </c>
      <c r="W1743" s="398" t="b">
        <f>AND(CNTR_ExistSubInstEntries,I1743="")</f>
        <v>0</v>
      </c>
    </row>
    <row r="1744" spans="1:26" ht="12.75" customHeight="1" thickBot="1" x14ac:dyDescent="0.25">
      <c r="C1744" s="265"/>
      <c r="D1744" s="266"/>
      <c r="E1744" s="1028" t="str">
        <f>Translations!$B$296</f>
        <v>Denumirea subinstalației cu referință pentru produse este afișată automat pe baza datelor introduse în foaia „C_InstallationDescription”.</v>
      </c>
      <c r="F1744" s="1029"/>
      <c r="G1744" s="1029"/>
      <c r="H1744" s="1029"/>
      <c r="I1744" s="1029"/>
      <c r="J1744" s="1029"/>
      <c r="K1744" s="1029"/>
      <c r="L1744" s="1029"/>
      <c r="M1744" s="1029"/>
      <c r="N1744" s="1030"/>
    </row>
    <row r="1745" spans="1:23" ht="5.0999999999999996" customHeight="1" x14ac:dyDescent="0.2">
      <c r="C1745" s="250"/>
      <c r="N1745" s="251"/>
    </row>
    <row r="1746" spans="1:23" ht="12.75" customHeight="1" x14ac:dyDescent="0.2">
      <c r="C1746" s="250"/>
      <c r="D1746" s="22" t="s">
        <v>112</v>
      </c>
      <c r="E1746" s="917" t="str">
        <f>Translations!$B$297</f>
        <v>Limitele sistemului subinstalației</v>
      </c>
      <c r="F1746" s="917"/>
      <c r="G1746" s="917"/>
      <c r="H1746" s="917"/>
      <c r="I1746" s="917"/>
      <c r="J1746" s="917"/>
      <c r="K1746" s="917"/>
      <c r="L1746" s="917"/>
      <c r="M1746" s="917"/>
      <c r="N1746" s="1031"/>
    </row>
    <row r="1747" spans="1:23" ht="5.0999999999999996" customHeight="1" x14ac:dyDescent="0.2">
      <c r="C1747" s="250"/>
      <c r="N1747" s="251"/>
    </row>
    <row r="1748" spans="1:23" ht="12.75" customHeight="1" x14ac:dyDescent="0.2">
      <c r="C1748" s="250"/>
      <c r="D1748" s="564" t="s">
        <v>118</v>
      </c>
      <c r="E1748" s="963" t="str">
        <f>Translations!$B$249</f>
        <v>Informații privind metodologia aplicată</v>
      </c>
      <c r="F1748" s="963"/>
      <c r="G1748" s="963"/>
      <c r="H1748" s="963"/>
      <c r="I1748" s="963"/>
      <c r="J1748" s="963"/>
      <c r="K1748" s="963"/>
      <c r="L1748" s="963"/>
      <c r="M1748" s="963"/>
      <c r="N1748" s="1003"/>
    </row>
    <row r="1749" spans="1:23" s="345" customFormat="1" ht="5.0999999999999996" customHeight="1" x14ac:dyDescent="0.25">
      <c r="A1749" s="344"/>
      <c r="B1749" s="341"/>
      <c r="C1749" s="342"/>
      <c r="D1749" s="343"/>
      <c r="E1749" s="961"/>
      <c r="F1749" s="961"/>
      <c r="G1749" s="961"/>
      <c r="H1749" s="961"/>
      <c r="I1749" s="961"/>
      <c r="J1749" s="961"/>
      <c r="K1749" s="961"/>
      <c r="L1749" s="961"/>
      <c r="M1749" s="961"/>
      <c r="N1749" s="1032"/>
      <c r="O1749" s="38"/>
      <c r="P1749" s="344"/>
      <c r="Q1749" s="344"/>
      <c r="R1749" s="344"/>
      <c r="S1749" s="344"/>
      <c r="T1749" s="344"/>
      <c r="U1749" s="344"/>
      <c r="V1749" s="344"/>
      <c r="W1749" s="344"/>
    </row>
    <row r="1750" spans="1:23" ht="50.1" customHeight="1" x14ac:dyDescent="0.2">
      <c r="C1750" s="250"/>
      <c r="D1750" s="564"/>
      <c r="E1750" s="1033"/>
      <c r="F1750" s="1034"/>
      <c r="G1750" s="1034"/>
      <c r="H1750" s="1034"/>
      <c r="I1750" s="1034"/>
      <c r="J1750" s="1034"/>
      <c r="K1750" s="1034"/>
      <c r="L1750" s="1034"/>
      <c r="M1750" s="1034"/>
      <c r="N1750" s="1035"/>
    </row>
    <row r="1751" spans="1:23" ht="5.0999999999999996" customHeight="1" x14ac:dyDescent="0.2">
      <c r="C1751" s="250"/>
      <c r="D1751" s="564"/>
      <c r="N1751" s="251"/>
    </row>
    <row r="1752" spans="1:23" ht="12.75" customHeight="1" x14ac:dyDescent="0.2">
      <c r="C1752" s="250"/>
      <c r="D1752" s="564" t="s">
        <v>119</v>
      </c>
      <c r="E1752" s="1036" t="str">
        <f>Translations!$B$210</f>
        <v>Trimitere la fișierele externe, dacă este cazul</v>
      </c>
      <c r="F1752" s="1036"/>
      <c r="G1752" s="1036"/>
      <c r="H1752" s="1036"/>
      <c r="I1752" s="1036"/>
      <c r="J1752" s="1037"/>
      <c r="K1752" s="904"/>
      <c r="L1752" s="904"/>
      <c r="M1752" s="904"/>
      <c r="N1752" s="904"/>
    </row>
    <row r="1753" spans="1:23" ht="5.0999999999999996" customHeight="1" x14ac:dyDescent="0.2">
      <c r="C1753" s="250"/>
      <c r="D1753" s="564"/>
      <c r="N1753" s="251"/>
    </row>
    <row r="1754" spans="1:23" ht="12.75" customHeight="1" x14ac:dyDescent="0.2">
      <c r="C1754" s="250"/>
      <c r="D1754" s="27" t="s">
        <v>120</v>
      </c>
      <c r="E1754" s="1036" t="str">
        <f>Translations!$B$305</f>
        <v>Trimitere la o diagramă detaliată separată a fluxurilor, dacă este cazul</v>
      </c>
      <c r="F1754" s="1036"/>
      <c r="G1754" s="1036"/>
      <c r="H1754" s="1036"/>
      <c r="I1754" s="1036"/>
      <c r="J1754" s="1037"/>
      <c r="K1754" s="904"/>
      <c r="L1754" s="904"/>
      <c r="M1754" s="904"/>
      <c r="N1754" s="904"/>
    </row>
    <row r="1755" spans="1:23" ht="5.0999999999999996" customHeight="1" x14ac:dyDescent="0.2">
      <c r="C1755" s="257"/>
      <c r="D1755" s="258"/>
      <c r="E1755" s="259"/>
      <c r="F1755" s="259"/>
      <c r="G1755" s="259"/>
      <c r="H1755" s="259"/>
      <c r="I1755" s="259"/>
      <c r="J1755" s="259"/>
      <c r="K1755" s="259"/>
      <c r="L1755" s="259"/>
      <c r="M1755" s="259"/>
      <c r="N1755" s="260"/>
    </row>
    <row r="1756" spans="1:23" ht="5.0999999999999996" customHeight="1" x14ac:dyDescent="0.2">
      <c r="C1756" s="250"/>
      <c r="D1756" s="564"/>
      <c r="N1756" s="251"/>
    </row>
    <row r="1757" spans="1:23" ht="12.75" customHeight="1" x14ac:dyDescent="0.2">
      <c r="C1757" s="250"/>
      <c r="D1757" s="22" t="s">
        <v>113</v>
      </c>
      <c r="E1757" s="917" t="str">
        <f>Translations!$B$307</f>
        <v>Metoda de determinare a nivelurilor producției (activității) anuale</v>
      </c>
      <c r="F1757" s="917"/>
      <c r="G1757" s="917"/>
      <c r="H1757" s="917"/>
      <c r="I1757" s="917"/>
      <c r="J1757" s="917"/>
      <c r="K1757" s="917"/>
      <c r="L1757" s="917"/>
      <c r="M1757" s="917"/>
      <c r="N1757" s="1031"/>
    </row>
    <row r="1758" spans="1:23" ht="5.0999999999999996" customHeight="1" x14ac:dyDescent="0.2">
      <c r="C1758" s="250"/>
      <c r="D1758" s="22"/>
      <c r="E1758" s="564"/>
      <c r="F1758" s="564"/>
      <c r="G1758" s="564"/>
      <c r="H1758" s="564"/>
      <c r="I1758" s="564"/>
      <c r="J1758" s="564"/>
      <c r="K1758" s="564"/>
      <c r="L1758" s="564"/>
      <c r="M1758" s="564"/>
      <c r="N1758" s="565"/>
    </row>
    <row r="1759" spans="1:23" ht="12.75" customHeight="1" x14ac:dyDescent="0.2">
      <c r="C1759" s="250"/>
      <c r="D1759" s="564" t="s">
        <v>118</v>
      </c>
      <c r="E1759" s="963" t="str">
        <f>Translations!$B$249</f>
        <v>Informații privind metodologia aplicată</v>
      </c>
      <c r="F1759" s="963"/>
      <c r="G1759" s="963"/>
      <c r="H1759" s="963"/>
      <c r="I1759" s="963"/>
      <c r="J1759" s="963"/>
      <c r="K1759" s="963"/>
      <c r="L1759" s="963"/>
      <c r="M1759" s="963"/>
      <c r="N1759" s="1003"/>
    </row>
    <row r="1760" spans="1:23" s="295" customFormat="1" ht="25.5" customHeight="1" x14ac:dyDescent="0.25">
      <c r="A1760" s="293"/>
      <c r="B1760" s="136"/>
      <c r="C1760" s="250"/>
      <c r="D1760" s="137"/>
      <c r="E1760" s="138"/>
      <c r="F1760" s="138"/>
      <c r="G1760" s="138"/>
      <c r="H1760" s="138"/>
      <c r="I1760" s="967" t="str">
        <f>Translations!$B$254</f>
        <v>Sursa de date</v>
      </c>
      <c r="J1760" s="967"/>
      <c r="K1760" s="967" t="str">
        <f>Translations!$B$255</f>
        <v>Altă sursă de date (dacă este cazul)</v>
      </c>
      <c r="L1760" s="967"/>
      <c r="M1760" s="967" t="str">
        <f>Translations!$B$255</f>
        <v>Altă sursă de date (dacă este cazul)</v>
      </c>
      <c r="N1760" s="967"/>
      <c r="O1760" s="38"/>
      <c r="P1760" s="293"/>
      <c r="Q1760" s="293"/>
      <c r="R1760" s="293"/>
      <c r="S1760" s="293"/>
      <c r="T1760" s="293"/>
      <c r="U1760" s="293"/>
      <c r="V1760" s="293"/>
      <c r="W1760" s="293"/>
    </row>
    <row r="1761" spans="1:23" ht="12.75" customHeight="1" x14ac:dyDescent="0.2">
      <c r="C1761" s="250"/>
      <c r="D1761" s="27"/>
      <c r="E1761" s="135" t="s">
        <v>864</v>
      </c>
      <c r="F1761" s="929" t="str">
        <f>Translations!$B$310</f>
        <v>Cantitățile de produse</v>
      </c>
      <c r="G1761" s="929"/>
      <c r="H1761" s="930"/>
      <c r="I1761" s="942"/>
      <c r="J1761" s="943"/>
      <c r="K1761" s="944"/>
      <c r="L1761" s="945"/>
      <c r="M1761" s="944"/>
      <c r="N1761" s="946"/>
    </row>
    <row r="1762" spans="1:23" ht="5.0999999999999996" customHeight="1" x14ac:dyDescent="0.2">
      <c r="C1762" s="250"/>
      <c r="D1762" s="27"/>
      <c r="E1762" s="135"/>
      <c r="F1762" s="568"/>
      <c r="G1762" s="568"/>
      <c r="H1762" s="568"/>
      <c r="I1762" s="568"/>
      <c r="J1762" s="568"/>
      <c r="K1762" s="568"/>
      <c r="L1762" s="568"/>
      <c r="M1762" s="568"/>
      <c r="N1762" s="569"/>
    </row>
    <row r="1763" spans="1:23" ht="12.75" customHeight="1" x14ac:dyDescent="0.2">
      <c r="C1763" s="250"/>
      <c r="D1763" s="564"/>
      <c r="E1763" s="135" t="s">
        <v>865</v>
      </c>
      <c r="F1763" s="929" t="str">
        <f>Translations!$B$311</f>
        <v>Cantităţile anuale de produse</v>
      </c>
      <c r="G1763" s="929"/>
      <c r="H1763" s="930"/>
      <c r="I1763" s="1039"/>
      <c r="J1763" s="1039"/>
      <c r="K1763" s="1039"/>
      <c r="L1763" s="1039"/>
      <c r="M1763" s="1039"/>
      <c r="N1763" s="1039"/>
    </row>
    <row r="1764" spans="1:23" ht="5.0999999999999996" customHeight="1" x14ac:dyDescent="0.2">
      <c r="C1764" s="250"/>
      <c r="D1764" s="564"/>
      <c r="N1764" s="251"/>
    </row>
    <row r="1765" spans="1:23" s="21" customFormat="1" ht="12.75" customHeight="1" x14ac:dyDescent="0.25">
      <c r="A1765" s="19"/>
      <c r="B1765" s="219"/>
      <c r="C1765" s="253"/>
      <c r="D1765" s="254"/>
      <c r="E1765" s="135" t="s">
        <v>866</v>
      </c>
      <c r="F1765" s="929" t="str">
        <f>Translations!$B$312</f>
        <v>Cerințe speciale de raportare:</v>
      </c>
      <c r="G1765" s="929"/>
      <c r="H1765" s="930"/>
      <c r="I1765" s="979" t="str">
        <f>IF(I1743="","",HYPERLINK(INDEX(EUconst_BMlistSpecialJumpTable,MATCH(I1743,EUconst_BMlistNames,0)),INDEX(EUconst_BMlistSpecialReporting,MATCH(I1743,EUconst_BMlistNames,0))))</f>
        <v/>
      </c>
      <c r="J1765" s="980"/>
      <c r="K1765" s="980"/>
      <c r="L1765" s="980"/>
      <c r="M1765" s="980"/>
      <c r="N1765" s="981"/>
      <c r="O1765" s="38"/>
      <c r="P1765" s="220" t="s">
        <v>695</v>
      </c>
      <c r="Q1765" s="221" t="str">
        <f>IF(I1743="","",IF(AND(INDEX(EUconst_BMlistSpecialJumpTable,MATCH(I1743,EUconst_BMlistNames,0))&lt;&gt;"",INDEX(EUconst_BMlistMainNumberOfBM,MATCH(I1743,EUconst_BMlistNames,0))&lt;&gt;47),TRUE,FALSE))</f>
        <v/>
      </c>
      <c r="R1765" s="25"/>
      <c r="S1765" s="25"/>
      <c r="T1765" s="24"/>
      <c r="U1765" s="24"/>
      <c r="V1765" s="24"/>
      <c r="W1765" s="24"/>
    </row>
    <row r="1766" spans="1:23" s="21" customFormat="1" ht="5.0999999999999996" customHeight="1" x14ac:dyDescent="0.25">
      <c r="A1766" s="19"/>
      <c r="B1766" s="219"/>
      <c r="C1766" s="253"/>
      <c r="D1766" s="255"/>
      <c r="F1766" s="971"/>
      <c r="G1766" s="971"/>
      <c r="H1766" s="971"/>
      <c r="I1766" s="971"/>
      <c r="J1766" s="971"/>
      <c r="K1766" s="971"/>
      <c r="L1766" s="971"/>
      <c r="M1766" s="971"/>
      <c r="N1766" s="1038"/>
      <c r="O1766" s="38"/>
      <c r="P1766" s="25"/>
      <c r="Q1766" s="24"/>
      <c r="R1766" s="25"/>
      <c r="S1766" s="25"/>
      <c r="T1766" s="24"/>
      <c r="U1766" s="24"/>
      <c r="V1766" s="24"/>
      <c r="W1766" s="24"/>
    </row>
    <row r="1767" spans="1:23" ht="12.75" customHeight="1" x14ac:dyDescent="0.2">
      <c r="C1767" s="250"/>
      <c r="D1767" s="564"/>
      <c r="E1767" s="135" t="s">
        <v>867</v>
      </c>
      <c r="F1767" s="931" t="str">
        <f>Translations!$B$257</f>
        <v>Descrierea metodologiei aplicate</v>
      </c>
      <c r="G1767" s="931"/>
      <c r="H1767" s="931"/>
      <c r="I1767" s="931"/>
      <c r="J1767" s="931"/>
      <c r="K1767" s="931"/>
      <c r="L1767" s="931"/>
      <c r="M1767" s="931"/>
      <c r="N1767" s="1022"/>
    </row>
    <row r="1768" spans="1:23" ht="12.75" customHeight="1" x14ac:dyDescent="0.2">
      <c r="C1768" s="250"/>
      <c r="D1768" s="564"/>
      <c r="E1768" s="135"/>
      <c r="F1768" s="990" t="str">
        <f>IF(I1743&lt;&gt;"",HYPERLINK("#" &amp; Q1768,EUConst_MsgDescription),"")</f>
        <v/>
      </c>
      <c r="G1768" s="969"/>
      <c r="H1768" s="969"/>
      <c r="I1768" s="969"/>
      <c r="J1768" s="969"/>
      <c r="K1768" s="969"/>
      <c r="L1768" s="969"/>
      <c r="M1768" s="969"/>
      <c r="N1768" s="970"/>
      <c r="P1768" s="24" t="s">
        <v>441</v>
      </c>
      <c r="Q1768" s="414" t="str">
        <f>"#"&amp;ADDRESS(ROW($C$11),COLUMN($C$11))</f>
        <v>#$C$11</v>
      </c>
    </row>
    <row r="1769" spans="1:23" ht="5.0999999999999996" customHeight="1" x14ac:dyDescent="0.2">
      <c r="C1769" s="250"/>
      <c r="D1769" s="564"/>
      <c r="E1769" s="26"/>
      <c r="F1769" s="971"/>
      <c r="G1769" s="971"/>
      <c r="H1769" s="971"/>
      <c r="I1769" s="971"/>
      <c r="J1769" s="971"/>
      <c r="K1769" s="971"/>
      <c r="L1769" s="971"/>
      <c r="M1769" s="971"/>
      <c r="N1769" s="1038"/>
      <c r="P1769" s="280"/>
    </row>
    <row r="1770" spans="1:23" ht="50.1" customHeight="1" x14ac:dyDescent="0.2">
      <c r="C1770" s="250"/>
      <c r="D1770" s="26"/>
      <c r="E1770" s="296"/>
      <c r="F1770" s="972"/>
      <c r="G1770" s="973"/>
      <c r="H1770" s="973"/>
      <c r="I1770" s="973"/>
      <c r="J1770" s="973"/>
      <c r="K1770" s="973"/>
      <c r="L1770" s="973"/>
      <c r="M1770" s="973"/>
      <c r="N1770" s="974"/>
    </row>
    <row r="1771" spans="1:23" ht="5.0999999999999996" customHeight="1" thickBot="1" x14ac:dyDescent="0.25">
      <c r="C1771" s="250"/>
      <c r="N1771" s="251"/>
    </row>
    <row r="1772" spans="1:23" ht="12.75" customHeight="1" x14ac:dyDescent="0.2">
      <c r="C1772" s="250"/>
      <c r="D1772" s="564"/>
      <c r="E1772" s="135"/>
      <c r="F1772" s="975" t="str">
        <f>Translations!$B$210</f>
        <v>Trimitere la fișierele externe, dacă este cazul</v>
      </c>
      <c r="G1772" s="975"/>
      <c r="H1772" s="975"/>
      <c r="I1772" s="975"/>
      <c r="J1772" s="975"/>
      <c r="K1772" s="904"/>
      <c r="L1772" s="904"/>
      <c r="M1772" s="904"/>
      <c r="N1772" s="904"/>
      <c r="W1772" s="297" t="s">
        <v>417</v>
      </c>
    </row>
    <row r="1773" spans="1:23" ht="5.0999999999999996" customHeight="1" x14ac:dyDescent="0.2">
      <c r="C1773" s="250"/>
      <c r="D1773" s="564"/>
      <c r="N1773" s="251"/>
      <c r="W1773" s="283"/>
    </row>
    <row r="1774" spans="1:23" ht="12.75" customHeight="1" x14ac:dyDescent="0.2">
      <c r="C1774" s="250"/>
      <c r="D1774" s="564" t="s">
        <v>119</v>
      </c>
      <c r="E1774" s="957" t="str">
        <f>Translations!$B$258</f>
        <v>A fost respectată ordinea ierarhică?</v>
      </c>
      <c r="F1774" s="957"/>
      <c r="G1774" s="957"/>
      <c r="H1774" s="958"/>
      <c r="I1774" s="291"/>
      <c r="J1774" s="298" t="str">
        <f>Translations!$B$259</f>
        <v xml:space="preserve"> Dacă nu, de ce?</v>
      </c>
      <c r="K1774" s="942"/>
      <c r="L1774" s="943"/>
      <c r="M1774" s="943"/>
      <c r="N1774" s="959"/>
      <c r="W1774" s="289" t="b">
        <f>AND(I1774&lt;&gt;"",I1774=TRUE)</f>
        <v>0</v>
      </c>
    </row>
    <row r="1775" spans="1:23" ht="5.0999999999999996" customHeight="1" x14ac:dyDescent="0.2">
      <c r="C1775" s="250"/>
      <c r="E1775" s="570"/>
      <c r="F1775" s="570"/>
      <c r="G1775" s="570"/>
      <c r="H1775" s="570"/>
      <c r="I1775" s="570"/>
      <c r="J1775" s="570"/>
      <c r="K1775" s="570"/>
      <c r="L1775" s="570"/>
      <c r="M1775" s="570"/>
      <c r="N1775" s="578"/>
      <c r="W1775" s="283"/>
    </row>
    <row r="1776" spans="1:23" ht="12.75" customHeight="1" x14ac:dyDescent="0.2">
      <c r="C1776" s="250"/>
      <c r="D1776" s="564"/>
      <c r="E1776" s="564"/>
      <c r="F1776" s="931" t="str">
        <f>Translations!$B$264</f>
        <v>Detalii suplimentare privind orice abatere de la ierarhie</v>
      </c>
      <c r="G1776" s="931"/>
      <c r="H1776" s="931"/>
      <c r="I1776" s="931"/>
      <c r="J1776" s="931"/>
      <c r="K1776" s="931"/>
      <c r="L1776" s="931"/>
      <c r="M1776" s="931"/>
      <c r="N1776" s="1022"/>
      <c r="W1776" s="283"/>
    </row>
    <row r="1777" spans="1:23" ht="25.5" customHeight="1" thickBot="1" x14ac:dyDescent="0.25">
      <c r="C1777" s="250"/>
      <c r="E1777" s="564"/>
      <c r="F1777" s="1023"/>
      <c r="G1777" s="1024"/>
      <c r="H1777" s="1024"/>
      <c r="I1777" s="1024"/>
      <c r="J1777" s="1024"/>
      <c r="K1777" s="1024"/>
      <c r="L1777" s="1024"/>
      <c r="M1777" s="1024"/>
      <c r="N1777" s="1025"/>
      <c r="W1777" s="300" t="b">
        <f>W1774</f>
        <v>0</v>
      </c>
    </row>
    <row r="1778" spans="1:23" ht="5.0999999999999996" customHeight="1" x14ac:dyDescent="0.2">
      <c r="C1778" s="250"/>
      <c r="D1778" s="564"/>
      <c r="N1778" s="251"/>
    </row>
    <row r="1779" spans="1:23" ht="12.75" customHeight="1" x14ac:dyDescent="0.2">
      <c r="C1779" s="250"/>
      <c r="D1779" s="27" t="s">
        <v>120</v>
      </c>
      <c r="E1779" s="1026" t="str">
        <f>Translations!$B$828</f>
        <v>Descrierea metodologiei de trasare a produselor și mărfurilor fabricate</v>
      </c>
      <c r="F1779" s="1026"/>
      <c r="G1779" s="1026"/>
      <c r="H1779" s="1026"/>
      <c r="I1779" s="1026"/>
      <c r="J1779" s="1026"/>
      <c r="K1779" s="1026"/>
      <c r="L1779" s="1026"/>
      <c r="M1779" s="1026"/>
      <c r="N1779" s="1027"/>
    </row>
    <row r="1780" spans="1:23" ht="5.0999999999999996" customHeight="1" x14ac:dyDescent="0.2">
      <c r="C1780" s="250"/>
      <c r="E1780" s="900"/>
      <c r="F1780" s="901"/>
      <c r="G1780" s="901"/>
      <c r="H1780" s="901"/>
      <c r="I1780" s="901"/>
      <c r="J1780" s="901"/>
      <c r="K1780" s="901"/>
      <c r="L1780" s="901"/>
      <c r="M1780" s="901"/>
      <c r="N1780" s="1020"/>
    </row>
    <row r="1781" spans="1:23" ht="50.1" customHeight="1" x14ac:dyDescent="0.2">
      <c r="C1781" s="250"/>
      <c r="D1781" s="564"/>
      <c r="E1781" s="296"/>
      <c r="F1781" s="942"/>
      <c r="G1781" s="943"/>
      <c r="H1781" s="943"/>
      <c r="I1781" s="943"/>
      <c r="J1781" s="943"/>
      <c r="K1781" s="943"/>
      <c r="L1781" s="943"/>
      <c r="M1781" s="943"/>
      <c r="N1781" s="959"/>
    </row>
    <row r="1782" spans="1:23" ht="5.0999999999999996" customHeight="1" x14ac:dyDescent="0.2">
      <c r="C1782" s="250"/>
      <c r="N1782" s="251"/>
    </row>
    <row r="1783" spans="1:23" ht="5.0999999999999996" customHeight="1" x14ac:dyDescent="0.2">
      <c r="C1783" s="261"/>
      <c r="D1783" s="264"/>
      <c r="E1783" s="262"/>
      <c r="F1783" s="262"/>
      <c r="G1783" s="262"/>
      <c r="H1783" s="262"/>
      <c r="I1783" s="262"/>
      <c r="J1783" s="262"/>
      <c r="K1783" s="262"/>
      <c r="L1783" s="262"/>
      <c r="M1783" s="262"/>
      <c r="N1783" s="263"/>
    </row>
    <row r="1784" spans="1:23" s="21" customFormat="1" ht="14.25" customHeight="1" x14ac:dyDescent="0.2">
      <c r="A1784" s="19"/>
      <c r="B1784" s="38"/>
      <c r="C1784" s="250"/>
      <c r="D1784" s="22" t="s">
        <v>114</v>
      </c>
      <c r="E1784" s="960" t="str">
        <f>Translations!$B$322</f>
        <v>Consumul de energie electrică relevant</v>
      </c>
      <c r="F1784" s="960"/>
      <c r="G1784" s="960"/>
      <c r="H1784" s="960"/>
      <c r="I1784" s="960"/>
      <c r="J1784" s="960"/>
      <c r="K1784" s="960"/>
      <c r="L1784" s="960"/>
      <c r="M1784" s="960"/>
      <c r="N1784" s="1044"/>
      <c r="O1784" s="38"/>
      <c r="P1784" s="24" t="s">
        <v>441</v>
      </c>
      <c r="Q1784" s="414" t="str">
        <f>"#"&amp;ADDRESS(ROW(D1869),COLUMN(D1869))</f>
        <v>#$D$1869</v>
      </c>
      <c r="R1784" s="25"/>
      <c r="S1784" s="25"/>
      <c r="T1784" s="19"/>
      <c r="U1784" s="19"/>
      <c r="V1784" s="274"/>
      <c r="W1784" s="274"/>
    </row>
    <row r="1785" spans="1:23" ht="12.75" customHeight="1" thickBot="1" x14ac:dyDescent="0.25">
      <c r="C1785" s="250"/>
      <c r="D1785" s="564" t="s">
        <v>118</v>
      </c>
      <c r="E1785" s="963" t="str">
        <f>Translations!$B$249</f>
        <v>Informații privind metodologia aplicată</v>
      </c>
      <c r="F1785" s="963"/>
      <c r="G1785" s="963"/>
      <c r="H1785" s="963"/>
      <c r="I1785" s="963"/>
      <c r="J1785" s="963"/>
      <c r="K1785" s="963"/>
      <c r="L1785" s="963"/>
      <c r="M1785" s="963"/>
      <c r="N1785" s="1003"/>
      <c r="P1785" s="280"/>
      <c r="T1785" s="19"/>
    </row>
    <row r="1786" spans="1:23" ht="25.5" customHeight="1" thickBot="1" x14ac:dyDescent="0.25">
      <c r="B1786" s="273"/>
      <c r="C1786" s="250"/>
      <c r="E1786" s="564"/>
      <c r="I1786" s="967" t="str">
        <f>Translations!$B$254</f>
        <v>Sursa de date</v>
      </c>
      <c r="J1786" s="967"/>
      <c r="K1786" s="967" t="str">
        <f>Translations!$B$255</f>
        <v>Altă sursă de date (dacă este cazul)</v>
      </c>
      <c r="L1786" s="967"/>
      <c r="M1786" s="967" t="str">
        <f>Translations!$B$255</f>
        <v>Altă sursă de date (dacă este cazul)</v>
      </c>
      <c r="N1786" s="967"/>
      <c r="S1786" s="297" t="s">
        <v>1911</v>
      </c>
      <c r="U1786" s="280"/>
      <c r="V1786" s="280"/>
      <c r="W1786" s="297" t="s">
        <v>417</v>
      </c>
    </row>
    <row r="1787" spans="1:23" ht="12.75" customHeight="1" x14ac:dyDescent="0.2">
      <c r="B1787" s="273"/>
      <c r="C1787" s="250"/>
      <c r="E1787" s="564" t="s">
        <v>864</v>
      </c>
      <c r="F1787" s="929" t="str">
        <f>Translations!$B$322</f>
        <v>Consumul de energie electrică relevant</v>
      </c>
      <c r="G1787" s="929"/>
      <c r="H1787" s="930"/>
      <c r="I1787" s="1039"/>
      <c r="J1787" s="1039"/>
      <c r="K1787" s="966"/>
      <c r="L1787" s="966"/>
      <c r="M1787" s="966"/>
      <c r="N1787" s="966"/>
      <c r="S1787" s="282" t="b">
        <f>IF(I1743&lt;&gt;"",IF(INDEX(EUconst_BMlistElExchangability,MATCH(I1743,EUconst_BMlistNames,0))=TRUE,FALSE,TRUE),FALSE)</f>
        <v>0</v>
      </c>
      <c r="U1787" s="280"/>
      <c r="V1787" s="280"/>
      <c r="W1787" s="540"/>
    </row>
    <row r="1788" spans="1:23" ht="5.0999999999999996" customHeight="1" x14ac:dyDescent="0.2">
      <c r="B1788" s="273"/>
      <c r="C1788" s="250"/>
      <c r="D1788" s="564"/>
      <c r="N1788" s="251"/>
      <c r="S1788" s="283"/>
      <c r="W1788" s="283"/>
    </row>
    <row r="1789" spans="1:23" ht="12.75" customHeight="1" x14ac:dyDescent="0.2">
      <c r="B1789" s="273"/>
      <c r="C1789" s="250"/>
      <c r="D1789" s="564"/>
      <c r="E1789" s="135" t="s">
        <v>865</v>
      </c>
      <c r="F1789" s="931" t="str">
        <f>Translations!$B$257</f>
        <v>Descrierea metodologiei aplicate</v>
      </c>
      <c r="G1789" s="931"/>
      <c r="H1789" s="931"/>
      <c r="I1789" s="931"/>
      <c r="J1789" s="931"/>
      <c r="K1789" s="931"/>
      <c r="L1789" s="931"/>
      <c r="M1789" s="931"/>
      <c r="N1789" s="1022"/>
      <c r="S1789" s="283"/>
      <c r="W1789" s="283"/>
    </row>
    <row r="1790" spans="1:23" ht="5.0999999999999996" customHeight="1" x14ac:dyDescent="0.2">
      <c r="B1790" s="273"/>
      <c r="C1790" s="250"/>
      <c r="E1790" s="252"/>
      <c r="F1790" s="566"/>
      <c r="G1790" s="567"/>
      <c r="H1790" s="567"/>
      <c r="I1790" s="567"/>
      <c r="J1790" s="567"/>
      <c r="K1790" s="567"/>
      <c r="L1790" s="567"/>
      <c r="M1790" s="567"/>
      <c r="N1790" s="573"/>
      <c r="S1790" s="283"/>
      <c r="W1790" s="283"/>
    </row>
    <row r="1791" spans="1:23" ht="12.75" customHeight="1" x14ac:dyDescent="0.2">
      <c r="B1791" s="273"/>
      <c r="C1791" s="250"/>
      <c r="D1791" s="564"/>
      <c r="E1791" s="135"/>
      <c r="F1791" s="990" t="str">
        <f>IF(AND(I1743&lt;&gt;"",J1784=""),HYPERLINK("#" &amp; Q1791,EUConst_MsgDescription),"")</f>
        <v/>
      </c>
      <c r="G1791" s="969"/>
      <c r="H1791" s="969"/>
      <c r="I1791" s="969"/>
      <c r="J1791" s="969"/>
      <c r="K1791" s="969"/>
      <c r="L1791" s="969"/>
      <c r="M1791" s="969"/>
      <c r="N1791" s="970"/>
      <c r="P1791" s="24" t="s">
        <v>441</v>
      </c>
      <c r="Q1791" s="414" t="str">
        <f>"#"&amp;ADDRESS(ROW($C$10),COLUMN($C$10))</f>
        <v>#$C$10</v>
      </c>
      <c r="S1791" s="283"/>
      <c r="W1791" s="283"/>
    </row>
    <row r="1792" spans="1:23" ht="5.0999999999999996" customHeight="1" x14ac:dyDescent="0.2">
      <c r="B1792" s="273"/>
      <c r="C1792" s="250"/>
      <c r="D1792" s="564"/>
      <c r="E1792" s="26"/>
      <c r="F1792" s="1049"/>
      <c r="G1792" s="1049"/>
      <c r="H1792" s="1049"/>
      <c r="I1792" s="1049"/>
      <c r="J1792" s="1049"/>
      <c r="K1792" s="1049"/>
      <c r="L1792" s="1049"/>
      <c r="M1792" s="1049"/>
      <c r="N1792" s="1050"/>
      <c r="P1792" s="280"/>
      <c r="S1792" s="283"/>
      <c r="W1792" s="283"/>
    </row>
    <row r="1793" spans="2:23" ht="50.1" customHeight="1" x14ac:dyDescent="0.2">
      <c r="B1793" s="273"/>
      <c r="C1793" s="250"/>
      <c r="D1793" s="26"/>
      <c r="E1793" s="296"/>
      <c r="F1793" s="1051"/>
      <c r="G1793" s="1052"/>
      <c r="H1793" s="1052"/>
      <c r="I1793" s="1052"/>
      <c r="J1793" s="1052"/>
      <c r="K1793" s="1052"/>
      <c r="L1793" s="1052"/>
      <c r="M1793" s="1052"/>
      <c r="N1793" s="1053"/>
      <c r="S1793" s="282" t="b">
        <f>S1787</f>
        <v>0</v>
      </c>
      <c r="W1793" s="282"/>
    </row>
    <row r="1794" spans="2:23" ht="5.0999999999999996" customHeight="1" x14ac:dyDescent="0.2">
      <c r="B1794" s="273"/>
      <c r="C1794" s="250"/>
      <c r="D1794" s="564"/>
      <c r="N1794" s="251"/>
      <c r="S1794" s="283"/>
      <c r="W1794" s="283"/>
    </row>
    <row r="1795" spans="2:23" ht="12.75" customHeight="1" x14ac:dyDescent="0.2">
      <c r="B1795" s="273"/>
      <c r="C1795" s="250"/>
      <c r="D1795" s="564"/>
      <c r="E1795" s="135"/>
      <c r="F1795" s="975" t="str">
        <f>Translations!$B$210</f>
        <v>Trimitere la fișierele externe, dacă este cazul</v>
      </c>
      <c r="G1795" s="975"/>
      <c r="H1795" s="975"/>
      <c r="I1795" s="975"/>
      <c r="J1795" s="975"/>
      <c r="K1795" s="904"/>
      <c r="L1795" s="904"/>
      <c r="M1795" s="904"/>
      <c r="N1795" s="904"/>
      <c r="S1795" s="283"/>
      <c r="W1795" s="282"/>
    </row>
    <row r="1796" spans="2:23" ht="5.0999999999999996" customHeight="1" x14ac:dyDescent="0.2">
      <c r="B1796" s="273"/>
      <c r="C1796" s="250"/>
      <c r="D1796" s="564"/>
      <c r="N1796" s="251"/>
      <c r="S1796" s="283"/>
      <c r="W1796" s="283"/>
    </row>
    <row r="1797" spans="2:23" ht="12.75" customHeight="1" x14ac:dyDescent="0.2">
      <c r="B1797" s="273"/>
      <c r="C1797" s="250"/>
      <c r="D1797" s="564" t="s">
        <v>119</v>
      </c>
      <c r="E1797" s="957" t="str">
        <f>Translations!$B$258</f>
        <v>A fost respectată ordinea ierarhică?</v>
      </c>
      <c r="F1797" s="957"/>
      <c r="G1797" s="957"/>
      <c r="H1797" s="958"/>
      <c r="I1797" s="291"/>
      <c r="J1797" s="298" t="str">
        <f>Translations!$B$259</f>
        <v xml:space="preserve"> Dacă nu, de ce?</v>
      </c>
      <c r="K1797" s="942"/>
      <c r="L1797" s="943"/>
      <c r="M1797" s="943"/>
      <c r="N1797" s="959"/>
      <c r="S1797" s="282" t="b">
        <f>S1793</f>
        <v>0</v>
      </c>
      <c r="W1797" s="289" t="b">
        <f>OR(W1795,AND(I1797&lt;&gt;"",I1797=TRUE))</f>
        <v>0</v>
      </c>
    </row>
    <row r="1798" spans="2:23" ht="12.75" customHeight="1" x14ac:dyDescent="0.2">
      <c r="B1798" s="273"/>
      <c r="C1798" s="250"/>
      <c r="D1798" s="564"/>
      <c r="E1798" s="252" t="s">
        <v>263</v>
      </c>
      <c r="F1798" s="905" t="str">
        <f>Translations!$B$263</f>
        <v>Costuri nerezonabile: utilizarea unor surse de date mai bune ar conduce la costuri nerezonabile.</v>
      </c>
      <c r="G1798" s="953"/>
      <c r="H1798" s="953"/>
      <c r="I1798" s="953"/>
      <c r="J1798" s="953"/>
      <c r="K1798" s="953"/>
      <c r="L1798" s="953"/>
      <c r="M1798" s="953"/>
      <c r="N1798" s="989"/>
      <c r="S1798" s="283"/>
      <c r="W1798" s="283"/>
    </row>
    <row r="1799" spans="2:23" ht="5.0999999999999996" customHeight="1" x14ac:dyDescent="0.2">
      <c r="B1799" s="273"/>
      <c r="C1799" s="250"/>
      <c r="E1799" s="570"/>
      <c r="F1799" s="570"/>
      <c r="G1799" s="570"/>
      <c r="H1799" s="570"/>
      <c r="I1799" s="570"/>
      <c r="J1799" s="570"/>
      <c r="K1799" s="570"/>
      <c r="L1799" s="570"/>
      <c r="M1799" s="570"/>
      <c r="N1799" s="578"/>
      <c r="S1799" s="283"/>
      <c r="W1799" s="283"/>
    </row>
    <row r="1800" spans="2:23" ht="12.75" customHeight="1" x14ac:dyDescent="0.2">
      <c r="B1800" s="273"/>
      <c r="C1800" s="250"/>
      <c r="D1800" s="564"/>
      <c r="E1800" s="564"/>
      <c r="F1800" s="931" t="str">
        <f>Translations!$B$264</f>
        <v>Detalii suplimentare privind orice abatere de la ierarhie</v>
      </c>
      <c r="G1800" s="931"/>
      <c r="H1800" s="931"/>
      <c r="I1800" s="931"/>
      <c r="J1800" s="931"/>
      <c r="K1800" s="931"/>
      <c r="L1800" s="931"/>
      <c r="M1800" s="931"/>
      <c r="N1800" s="1022"/>
      <c r="S1800" s="283"/>
      <c r="W1800" s="283"/>
    </row>
    <row r="1801" spans="2:23" ht="25.5" customHeight="1" thickBot="1" x14ac:dyDescent="0.25">
      <c r="B1801" s="273"/>
      <c r="C1801" s="250"/>
      <c r="E1801" s="564"/>
      <c r="F1801" s="932"/>
      <c r="G1801" s="933"/>
      <c r="H1801" s="933"/>
      <c r="I1801" s="933"/>
      <c r="J1801" s="933"/>
      <c r="K1801" s="933"/>
      <c r="L1801" s="933"/>
      <c r="M1801" s="933"/>
      <c r="N1801" s="934"/>
      <c r="S1801" s="305" t="b">
        <f>S1797</f>
        <v>0</v>
      </c>
      <c r="W1801" s="300" t="b">
        <f>W1797</f>
        <v>0</v>
      </c>
    </row>
    <row r="1802" spans="2:23" ht="5.0999999999999996" customHeight="1" x14ac:dyDescent="0.2">
      <c r="B1802" s="273"/>
      <c r="C1802" s="250"/>
      <c r="N1802" s="251"/>
    </row>
    <row r="1803" spans="2:23" ht="5.0999999999999996" customHeight="1" x14ac:dyDescent="0.2">
      <c r="B1803" s="273"/>
      <c r="C1803" s="261"/>
      <c r="D1803" s="264"/>
      <c r="E1803" s="262"/>
      <c r="F1803" s="262"/>
      <c r="G1803" s="262"/>
      <c r="H1803" s="262"/>
      <c r="I1803" s="262"/>
      <c r="J1803" s="262"/>
      <c r="K1803" s="262"/>
      <c r="L1803" s="262"/>
      <c r="M1803" s="262"/>
      <c r="N1803" s="263"/>
    </row>
    <row r="1804" spans="2:23" ht="12.75" customHeight="1" x14ac:dyDescent="0.2">
      <c r="B1804" s="273"/>
      <c r="C1804" s="385"/>
      <c r="D1804" s="386" t="s">
        <v>115</v>
      </c>
      <c r="E1804" s="1045" t="str">
        <f>Translations!$B$324</f>
        <v>Sunt fluxurile de energie termică măsurabilă importate din instalații sau entități relevante din afara EU ETS?</v>
      </c>
      <c r="F1804" s="1045"/>
      <c r="G1804" s="1045"/>
      <c r="H1804" s="1045"/>
      <c r="I1804" s="1045"/>
      <c r="J1804" s="1045"/>
      <c r="K1804" s="1045"/>
      <c r="L1804" s="1045"/>
      <c r="M1804" s="996"/>
      <c r="N1804" s="996"/>
      <c r="P1804" s="280"/>
      <c r="R1804" s="285"/>
    </row>
    <row r="1805" spans="2:23" ht="5.0999999999999996" customHeight="1" x14ac:dyDescent="0.2">
      <c r="B1805" s="273"/>
      <c r="C1805" s="385"/>
      <c r="D1805" s="21"/>
      <c r="E1805" s="574"/>
      <c r="F1805" s="574"/>
      <c r="G1805" s="574"/>
      <c r="H1805" s="574"/>
      <c r="I1805" s="574"/>
      <c r="J1805" s="574"/>
      <c r="K1805" s="574"/>
      <c r="L1805" s="574"/>
      <c r="M1805" s="574"/>
      <c r="N1805" s="582"/>
      <c r="P1805" s="280"/>
      <c r="R1805" s="285"/>
    </row>
    <row r="1806" spans="2:23" ht="12.75" customHeight="1" x14ac:dyDescent="0.2">
      <c r="B1806" s="273"/>
      <c r="C1806" s="385"/>
      <c r="D1806" s="21"/>
      <c r="E1806" s="21"/>
      <c r="F1806" s="1047" t="str">
        <f>Translations!$B$257</f>
        <v>Descrierea metodologiei aplicate</v>
      </c>
      <c r="G1806" s="1047"/>
      <c r="H1806" s="1047"/>
      <c r="I1806" s="1047"/>
      <c r="J1806" s="1047"/>
      <c r="K1806" s="1047"/>
      <c r="L1806" s="1047"/>
      <c r="M1806" s="1047"/>
      <c r="N1806" s="1048"/>
      <c r="P1806" s="280"/>
      <c r="R1806" s="285"/>
    </row>
    <row r="1807" spans="2:23" ht="5.0999999999999996" customHeight="1" thickBot="1" x14ac:dyDescent="0.25">
      <c r="B1807" s="273"/>
      <c r="C1807" s="385"/>
      <c r="D1807" s="21"/>
      <c r="E1807" s="252"/>
      <c r="F1807" s="388"/>
      <c r="G1807" s="389"/>
      <c r="H1807" s="389"/>
      <c r="I1807" s="389"/>
      <c r="J1807" s="389"/>
      <c r="K1807" s="389"/>
      <c r="L1807" s="389"/>
      <c r="M1807" s="389"/>
      <c r="N1807" s="390"/>
    </row>
    <row r="1808" spans="2:23" ht="12.75" customHeight="1" x14ac:dyDescent="0.2">
      <c r="B1808" s="273"/>
      <c r="C1808" s="385"/>
      <c r="D1808" s="387"/>
      <c r="E1808" s="391"/>
      <c r="F1808" s="990" t="str">
        <f>IF(I1743&lt;&gt;"",HYPERLINK("#" &amp; Q1808,EUConst_MsgDescription),"")</f>
        <v/>
      </c>
      <c r="G1808" s="969"/>
      <c r="H1808" s="969"/>
      <c r="I1808" s="969"/>
      <c r="J1808" s="969"/>
      <c r="K1808" s="969"/>
      <c r="L1808" s="969"/>
      <c r="M1808" s="969"/>
      <c r="N1808" s="970"/>
      <c r="P1808" s="24" t="s">
        <v>441</v>
      </c>
      <c r="Q1808" s="414" t="str">
        <f>"#"&amp;ADDRESS(ROW($C$10),COLUMN($C$10))</f>
        <v>#$C$10</v>
      </c>
      <c r="W1808" s="297" t="s">
        <v>417</v>
      </c>
    </row>
    <row r="1809" spans="2:23" ht="5.0999999999999996" customHeight="1" thickBot="1" x14ac:dyDescent="0.25">
      <c r="B1809" s="273"/>
      <c r="C1809" s="385"/>
      <c r="D1809" s="387"/>
      <c r="E1809" s="391"/>
      <c r="F1809" s="1055"/>
      <c r="G1809" s="1056"/>
      <c r="H1809" s="1056"/>
      <c r="I1809" s="1056"/>
      <c r="J1809" s="1056"/>
      <c r="K1809" s="1056"/>
      <c r="L1809" s="1056"/>
      <c r="M1809" s="1056"/>
      <c r="N1809" s="1057"/>
      <c r="P1809" s="24"/>
      <c r="W1809" s="283"/>
    </row>
    <row r="1810" spans="2:23" ht="50.1" customHeight="1" thickBot="1" x14ac:dyDescent="0.25">
      <c r="B1810" s="273"/>
      <c r="C1810" s="385"/>
      <c r="D1810" s="21"/>
      <c r="E1810" s="21"/>
      <c r="F1810" s="932"/>
      <c r="G1810" s="933"/>
      <c r="H1810" s="933"/>
      <c r="I1810" s="933"/>
      <c r="J1810" s="933"/>
      <c r="K1810" s="933"/>
      <c r="L1810" s="933"/>
      <c r="M1810" s="933"/>
      <c r="N1810" s="934"/>
      <c r="P1810" s="280"/>
      <c r="R1810" s="285"/>
      <c r="V1810" s="285"/>
      <c r="W1810" s="421" t="b">
        <f>OR(W1804,AND(M1804&lt;&gt;"",M1804=FALSE))</f>
        <v>0</v>
      </c>
    </row>
    <row r="1811" spans="2:23" ht="5.0999999999999996" customHeight="1" x14ac:dyDescent="0.2">
      <c r="B1811" s="273"/>
      <c r="C1811" s="385"/>
      <c r="D1811" s="387"/>
      <c r="E1811" s="392"/>
      <c r="F1811" s="575"/>
      <c r="G1811" s="575"/>
      <c r="H1811" s="575"/>
      <c r="I1811" s="575"/>
      <c r="J1811" s="575"/>
      <c r="K1811" s="575"/>
      <c r="L1811" s="575"/>
      <c r="M1811" s="575"/>
      <c r="N1811" s="393"/>
      <c r="P1811" s="280"/>
      <c r="R1811" s="285"/>
    </row>
    <row r="1812" spans="2:23" ht="12.75" customHeight="1" x14ac:dyDescent="0.2">
      <c r="B1812" s="273"/>
      <c r="C1812" s="394"/>
      <c r="D1812" s="395"/>
      <c r="E1812" s="395"/>
      <c r="F1812" s="395"/>
      <c r="G1812" s="395"/>
      <c r="H1812" s="395"/>
      <c r="I1812" s="395"/>
      <c r="J1812" s="395"/>
      <c r="K1812" s="395"/>
      <c r="L1812" s="395"/>
      <c r="M1812" s="395"/>
      <c r="N1812" s="396"/>
    </row>
    <row r="1813" spans="2:23" ht="15" customHeight="1" x14ac:dyDescent="0.2">
      <c r="B1813" s="273"/>
      <c r="C1813" s="354"/>
      <c r="D1813" s="1058" t="str">
        <f>Translations!$B$329</f>
        <v>Datele necesare pentru determinarea ratei de îmbunătățire a indicelui de referință în conformitate cu articolul 10a alineatul (2) din directivă</v>
      </c>
      <c r="E1813" s="1059"/>
      <c r="F1813" s="1059"/>
      <c r="G1813" s="1059"/>
      <c r="H1813" s="1059"/>
      <c r="I1813" s="1059"/>
      <c r="J1813" s="1059"/>
      <c r="K1813" s="1059"/>
      <c r="L1813" s="1059"/>
      <c r="M1813" s="1059"/>
      <c r="N1813" s="1060"/>
    </row>
    <row r="1814" spans="2:23" ht="5.0999999999999996" customHeight="1" x14ac:dyDescent="0.2">
      <c r="B1814" s="273"/>
      <c r="C1814" s="354"/>
      <c r="D1814" s="355"/>
      <c r="E1814" s="355"/>
      <c r="F1814" s="355"/>
      <c r="G1814" s="355"/>
      <c r="H1814" s="355"/>
      <c r="I1814" s="355"/>
      <c r="J1814" s="355"/>
      <c r="K1814" s="355"/>
      <c r="L1814" s="355"/>
      <c r="M1814" s="355"/>
      <c r="N1814" s="356"/>
    </row>
    <row r="1815" spans="2:23" ht="12.75" customHeight="1" x14ac:dyDescent="0.2">
      <c r="B1815" s="273"/>
      <c r="C1815" s="354"/>
      <c r="D1815" s="357" t="s">
        <v>116</v>
      </c>
      <c r="E1815" s="1061" t="str">
        <f>Translations!$B$330</f>
        <v>Emisii care pot fi atribuite în mod direct</v>
      </c>
      <c r="F1815" s="1061"/>
      <c r="G1815" s="1061"/>
      <c r="H1815" s="1061"/>
      <c r="I1815" s="1061"/>
      <c r="J1815" s="1061"/>
      <c r="K1815" s="1061"/>
      <c r="L1815" s="1061"/>
      <c r="M1815" s="1061"/>
      <c r="N1815" s="1062"/>
    </row>
    <row r="1816" spans="2:23" ht="12.75" customHeight="1" x14ac:dyDescent="0.2">
      <c r="B1816" s="273"/>
      <c r="C1816" s="354"/>
      <c r="D1816" s="358" t="s">
        <v>118</v>
      </c>
      <c r="E1816" s="995" t="str">
        <f>Translations!$B$331</f>
        <v>Atribuirea emisiilor în mod direct</v>
      </c>
      <c r="F1816" s="995"/>
      <c r="G1816" s="995"/>
      <c r="H1816" s="995"/>
      <c r="I1816" s="995"/>
      <c r="J1816" s="995"/>
      <c r="K1816" s="995"/>
      <c r="L1816" s="995"/>
      <c r="M1816" s="995"/>
      <c r="N1816" s="1063"/>
      <c r="P1816" s="280"/>
      <c r="T1816" s="19"/>
    </row>
    <row r="1817" spans="2:23" ht="5.0999999999999996" customHeight="1" x14ac:dyDescent="0.2">
      <c r="B1817" s="273"/>
      <c r="C1817" s="354"/>
      <c r="D1817" s="355"/>
      <c r="E1817" s="997"/>
      <c r="F1817" s="998"/>
      <c r="G1817" s="998"/>
      <c r="H1817" s="998"/>
      <c r="I1817" s="998"/>
      <c r="J1817" s="998"/>
      <c r="K1817" s="998"/>
      <c r="L1817" s="998"/>
      <c r="M1817" s="998"/>
      <c r="N1817" s="999"/>
    </row>
    <row r="1818" spans="2:23" ht="12.75" customHeight="1" x14ac:dyDescent="0.2">
      <c r="B1818" s="273"/>
      <c r="C1818" s="354"/>
      <c r="D1818" s="358"/>
      <c r="E1818" s="360"/>
      <c r="F1818" s="990" t="str">
        <f>IF(I1743&lt;&gt;"",HYPERLINK("#" &amp; Q1818,EUConst_MsgDescription),"")</f>
        <v/>
      </c>
      <c r="G1818" s="969"/>
      <c r="H1818" s="969"/>
      <c r="I1818" s="969"/>
      <c r="J1818" s="969"/>
      <c r="K1818" s="969"/>
      <c r="L1818" s="969"/>
      <c r="M1818" s="969"/>
      <c r="N1818" s="970"/>
      <c r="P1818" s="24" t="s">
        <v>441</v>
      </c>
      <c r="Q1818" s="414" t="str">
        <f>"#"&amp;ADDRESS(ROW($C$10),COLUMN($C$10))</f>
        <v>#$C$10</v>
      </c>
    </row>
    <row r="1819" spans="2:23" ht="5.0999999999999996" customHeight="1" x14ac:dyDescent="0.2">
      <c r="B1819" s="273"/>
      <c r="C1819" s="354"/>
      <c r="D1819" s="358"/>
      <c r="E1819" s="361"/>
      <c r="F1819" s="991"/>
      <c r="G1819" s="991"/>
      <c r="H1819" s="991"/>
      <c r="I1819" s="991"/>
      <c r="J1819" s="991"/>
      <c r="K1819" s="991"/>
      <c r="L1819" s="991"/>
      <c r="M1819" s="991"/>
      <c r="N1819" s="992"/>
      <c r="P1819" s="280"/>
    </row>
    <row r="1820" spans="2:23" ht="50.1" customHeight="1" x14ac:dyDescent="0.2">
      <c r="B1820" s="273"/>
      <c r="C1820" s="354"/>
      <c r="D1820" s="355"/>
      <c r="E1820" s="355"/>
      <c r="F1820" s="972"/>
      <c r="G1820" s="973"/>
      <c r="H1820" s="973"/>
      <c r="I1820" s="973"/>
      <c r="J1820" s="973"/>
      <c r="K1820" s="973"/>
      <c r="L1820" s="973"/>
      <c r="M1820" s="973"/>
      <c r="N1820" s="974"/>
    </row>
    <row r="1821" spans="2:23" ht="5.0999999999999996" customHeight="1" x14ac:dyDescent="0.2">
      <c r="B1821" s="273"/>
      <c r="C1821" s="354"/>
      <c r="D1821" s="355"/>
      <c r="E1821" s="355"/>
      <c r="F1821" s="355"/>
      <c r="G1821" s="355"/>
      <c r="H1821" s="355"/>
      <c r="I1821" s="355"/>
      <c r="J1821" s="355"/>
      <c r="K1821" s="355"/>
      <c r="L1821" s="355"/>
      <c r="M1821" s="355"/>
      <c r="N1821" s="356"/>
    </row>
    <row r="1822" spans="2:23" ht="12.75" customHeight="1" x14ac:dyDescent="0.2">
      <c r="B1822" s="273"/>
      <c r="C1822" s="354"/>
      <c r="D1822" s="355"/>
      <c r="E1822" s="355"/>
      <c r="F1822" s="1054" t="str">
        <f>Translations!$B$210</f>
        <v>Trimitere la fișierele externe, dacă este cazul</v>
      </c>
      <c r="G1822" s="1054"/>
      <c r="H1822" s="1054"/>
      <c r="I1822" s="1054"/>
      <c r="J1822" s="1054"/>
      <c r="K1822" s="904"/>
      <c r="L1822" s="904"/>
      <c r="M1822" s="904"/>
      <c r="N1822" s="904"/>
    </row>
    <row r="1823" spans="2:23" ht="5.0999999999999996" customHeight="1" x14ac:dyDescent="0.2">
      <c r="B1823" s="273"/>
      <c r="C1823" s="354"/>
      <c r="D1823" s="355"/>
      <c r="E1823" s="355"/>
      <c r="F1823" s="362"/>
      <c r="G1823" s="362"/>
      <c r="H1823" s="362"/>
      <c r="I1823" s="362"/>
      <c r="J1823" s="362"/>
      <c r="K1823" s="362"/>
      <c r="L1823" s="362"/>
      <c r="M1823" s="362"/>
      <c r="N1823" s="363"/>
    </row>
    <row r="1824" spans="2:23" ht="12.75" customHeight="1" x14ac:dyDescent="0.2">
      <c r="B1824" s="273"/>
      <c r="C1824" s="354"/>
      <c r="D1824" s="358" t="s">
        <v>119</v>
      </c>
      <c r="E1824" s="995" t="str">
        <f>Translations!$B$337</f>
        <v>Sunt relevante și alte fluxuri de surse interne?</v>
      </c>
      <c r="F1824" s="995"/>
      <c r="G1824" s="995"/>
      <c r="H1824" s="995"/>
      <c r="I1824" s="995"/>
      <c r="J1824" s="995"/>
      <c r="K1824" s="995"/>
      <c r="L1824" s="995"/>
      <c r="M1824" s="996"/>
      <c r="N1824" s="996"/>
      <c r="P1824" s="280"/>
      <c r="T1824" s="19"/>
    </row>
    <row r="1825" spans="1:23" ht="5.0999999999999996" customHeight="1" x14ac:dyDescent="0.2">
      <c r="B1825" s="273"/>
      <c r="C1825" s="354"/>
      <c r="D1825" s="358"/>
      <c r="E1825" s="359"/>
      <c r="F1825" s="997"/>
      <c r="G1825" s="997"/>
      <c r="H1825" s="997"/>
      <c r="I1825" s="997"/>
      <c r="J1825" s="997"/>
      <c r="K1825" s="997"/>
      <c r="L1825" s="997"/>
      <c r="M1825" s="997"/>
      <c r="N1825" s="1088"/>
    </row>
    <row r="1826" spans="1:23" ht="25.5" customHeight="1" thickBot="1" x14ac:dyDescent="0.25">
      <c r="B1826" s="273"/>
      <c r="C1826" s="354"/>
      <c r="D1826" s="355"/>
      <c r="E1826" s="355"/>
      <c r="F1826" s="355"/>
      <c r="G1826" s="355"/>
      <c r="H1826" s="355"/>
      <c r="I1826" s="1070" t="str">
        <f>Translations!$B$254</f>
        <v>Sursa de date</v>
      </c>
      <c r="J1826" s="1070"/>
      <c r="K1826" s="1070" t="str">
        <f>Translations!$B$255</f>
        <v>Altă sursă de date (dacă este cazul)</v>
      </c>
      <c r="L1826" s="1070"/>
      <c r="M1826" s="1070" t="str">
        <f>Translations!$B$255</f>
        <v>Altă sursă de date (dacă este cazul)</v>
      </c>
      <c r="N1826" s="1070"/>
      <c r="P1826" s="280"/>
      <c r="W1826" s="274" t="s">
        <v>417</v>
      </c>
    </row>
    <row r="1827" spans="1:23" ht="12.75" customHeight="1" x14ac:dyDescent="0.2">
      <c r="B1827" s="273"/>
      <c r="C1827" s="354"/>
      <c r="D1827" s="358"/>
      <c r="E1827" s="360" t="s">
        <v>864</v>
      </c>
      <c r="F1827" s="1067" t="str">
        <f>Translations!$B$342</f>
        <v>Cantități importate sau exportate</v>
      </c>
      <c r="G1827" s="1068"/>
      <c r="H1827" s="1068"/>
      <c r="I1827" s="1039"/>
      <c r="J1827" s="1039"/>
      <c r="K1827" s="966"/>
      <c r="L1827" s="966"/>
      <c r="M1827" s="966"/>
      <c r="N1827" s="966"/>
      <c r="W1827" s="281" t="b">
        <f>AND(M1824&lt;&gt;"",M1824=FALSE)</f>
        <v>0</v>
      </c>
    </row>
    <row r="1828" spans="1:23" ht="12.75" customHeight="1" x14ac:dyDescent="0.2">
      <c r="B1828" s="273"/>
      <c r="C1828" s="354"/>
      <c r="D1828" s="358"/>
      <c r="E1828" s="360" t="s">
        <v>865</v>
      </c>
      <c r="F1828" s="1067" t="str">
        <f>Translations!$B$256</f>
        <v>Valoare energetică</v>
      </c>
      <c r="G1828" s="1068"/>
      <c r="H1828" s="1068"/>
      <c r="I1828" s="1039"/>
      <c r="J1828" s="1039"/>
      <c r="K1828" s="966"/>
      <c r="L1828" s="966"/>
      <c r="M1828" s="966"/>
      <c r="N1828" s="966"/>
      <c r="W1828" s="303" t="b">
        <f>W1827</f>
        <v>0</v>
      </c>
    </row>
    <row r="1829" spans="1:23" ht="12.75" customHeight="1" x14ac:dyDescent="0.2">
      <c r="B1829" s="273"/>
      <c r="C1829" s="354"/>
      <c r="D1829" s="358"/>
      <c r="E1829" s="360" t="s">
        <v>866</v>
      </c>
      <c r="F1829" s="1069" t="str">
        <f>Translations!$B$343</f>
        <v>Factor de emisie sau conținut de carbon</v>
      </c>
      <c r="G1829" s="1069"/>
      <c r="H1829" s="1067"/>
      <c r="I1829" s="942"/>
      <c r="J1829" s="959"/>
      <c r="K1829" s="944"/>
      <c r="L1829" s="946"/>
      <c r="M1829" s="944"/>
      <c r="N1829" s="946"/>
      <c r="W1829" s="303" t="b">
        <f>W1828</f>
        <v>0</v>
      </c>
    </row>
    <row r="1830" spans="1:23" ht="12.75" customHeight="1" x14ac:dyDescent="0.2">
      <c r="B1830" s="273"/>
      <c r="C1830" s="354"/>
      <c r="D1830" s="358"/>
      <c r="E1830" s="360" t="s">
        <v>867</v>
      </c>
      <c r="F1830" s="1069" t="str">
        <f>Translations!$B$344</f>
        <v>Conținut de biomasă</v>
      </c>
      <c r="G1830" s="1069"/>
      <c r="H1830" s="1067"/>
      <c r="I1830" s="942"/>
      <c r="J1830" s="959"/>
      <c r="K1830" s="944"/>
      <c r="L1830" s="946"/>
      <c r="M1830" s="944"/>
      <c r="N1830" s="946"/>
      <c r="W1830" s="303" t="b">
        <f>W1829</f>
        <v>0</v>
      </c>
    </row>
    <row r="1831" spans="1:23" ht="5.0999999999999996" customHeight="1" x14ac:dyDescent="0.2">
      <c r="B1831" s="273"/>
      <c r="C1831" s="354"/>
      <c r="D1831" s="358"/>
      <c r="E1831" s="355"/>
      <c r="F1831" s="355"/>
      <c r="G1831" s="355"/>
      <c r="H1831" s="355"/>
      <c r="I1831" s="355"/>
      <c r="J1831" s="355"/>
      <c r="K1831" s="355"/>
      <c r="L1831" s="355"/>
      <c r="M1831" s="355"/>
      <c r="N1831" s="356"/>
      <c r="P1831" s="280"/>
      <c r="W1831" s="283"/>
    </row>
    <row r="1832" spans="1:23" ht="12.75" customHeight="1" x14ac:dyDescent="0.2">
      <c r="B1832" s="273"/>
      <c r="C1832" s="354"/>
      <c r="D1832" s="358"/>
      <c r="E1832" s="360" t="s">
        <v>868</v>
      </c>
      <c r="F1832" s="1073" t="str">
        <f>Translations!$B$257</f>
        <v>Descrierea metodologiei aplicate</v>
      </c>
      <c r="G1832" s="1073"/>
      <c r="H1832" s="1073"/>
      <c r="I1832" s="1073"/>
      <c r="J1832" s="1073"/>
      <c r="K1832" s="1073"/>
      <c r="L1832" s="1073"/>
      <c r="M1832" s="1073"/>
      <c r="N1832" s="1074"/>
      <c r="P1832" s="280"/>
      <c r="W1832" s="283"/>
    </row>
    <row r="1833" spans="1:23" ht="5.0999999999999996" customHeight="1" x14ac:dyDescent="0.2">
      <c r="B1833" s="273"/>
      <c r="C1833" s="354"/>
      <c r="D1833" s="355"/>
      <c r="E1833" s="359"/>
      <c r="F1833" s="572"/>
      <c r="G1833" s="579"/>
      <c r="H1833" s="579"/>
      <c r="I1833" s="579"/>
      <c r="J1833" s="579"/>
      <c r="K1833" s="579"/>
      <c r="L1833" s="579"/>
      <c r="M1833" s="579"/>
      <c r="N1833" s="580"/>
      <c r="W1833" s="283"/>
    </row>
    <row r="1834" spans="1:23" ht="12.75" customHeight="1" x14ac:dyDescent="0.2">
      <c r="B1834" s="273"/>
      <c r="C1834" s="354"/>
      <c r="D1834" s="358"/>
      <c r="E1834" s="360"/>
      <c r="F1834" s="990" t="str">
        <f>IF(I1743&lt;&gt;"",HYPERLINK("#" &amp; Q1834,EUConst_MsgDescription),"")</f>
        <v/>
      </c>
      <c r="G1834" s="969"/>
      <c r="H1834" s="969"/>
      <c r="I1834" s="969"/>
      <c r="J1834" s="969"/>
      <c r="K1834" s="969"/>
      <c r="L1834" s="969"/>
      <c r="M1834" s="969"/>
      <c r="N1834" s="970"/>
      <c r="P1834" s="24" t="s">
        <v>441</v>
      </c>
      <c r="Q1834" s="414" t="str">
        <f>"#"&amp;ADDRESS(ROW($C$10),COLUMN($C$10))</f>
        <v>#$C$10</v>
      </c>
      <c r="W1834" s="283"/>
    </row>
    <row r="1835" spans="1:23" ht="5.0999999999999996" customHeight="1" x14ac:dyDescent="0.2">
      <c r="B1835" s="273"/>
      <c r="C1835" s="354"/>
      <c r="D1835" s="358"/>
      <c r="E1835" s="361"/>
      <c r="F1835" s="991"/>
      <c r="G1835" s="991"/>
      <c r="H1835" s="991"/>
      <c r="I1835" s="991"/>
      <c r="J1835" s="991"/>
      <c r="K1835" s="991"/>
      <c r="L1835" s="991"/>
      <c r="M1835" s="991"/>
      <c r="N1835" s="992"/>
      <c r="P1835" s="280"/>
      <c r="W1835" s="283"/>
    </row>
    <row r="1836" spans="1:23" s="278" customFormat="1" ht="50.1" customHeight="1" x14ac:dyDescent="0.2">
      <c r="A1836" s="285"/>
      <c r="B1836" s="12"/>
      <c r="C1836" s="354"/>
      <c r="D1836" s="361"/>
      <c r="E1836" s="361"/>
      <c r="F1836" s="932"/>
      <c r="G1836" s="933"/>
      <c r="H1836" s="933"/>
      <c r="I1836" s="933"/>
      <c r="J1836" s="933"/>
      <c r="K1836" s="933"/>
      <c r="L1836" s="933"/>
      <c r="M1836" s="933"/>
      <c r="N1836" s="934"/>
      <c r="O1836" s="38"/>
      <c r="P1836" s="284"/>
      <c r="Q1836" s="285"/>
      <c r="R1836" s="285"/>
      <c r="S1836" s="274"/>
      <c r="T1836" s="274"/>
      <c r="U1836" s="285"/>
      <c r="V1836" s="285"/>
      <c r="W1836" s="286" t="b">
        <f>W1830</f>
        <v>0</v>
      </c>
    </row>
    <row r="1837" spans="1:23" ht="5.0999999999999996" customHeight="1" x14ac:dyDescent="0.2">
      <c r="C1837" s="354"/>
      <c r="D1837" s="358"/>
      <c r="E1837" s="355"/>
      <c r="F1837" s="355"/>
      <c r="G1837" s="355"/>
      <c r="H1837" s="355"/>
      <c r="I1837" s="355"/>
      <c r="J1837" s="355"/>
      <c r="K1837" s="355"/>
      <c r="L1837" s="355"/>
      <c r="M1837" s="355"/>
      <c r="N1837" s="356"/>
      <c r="W1837" s="283"/>
    </row>
    <row r="1838" spans="1:23" ht="12.75" customHeight="1" thickBot="1" x14ac:dyDescent="0.25">
      <c r="C1838" s="354"/>
      <c r="D1838" s="358"/>
      <c r="E1838" s="360"/>
      <c r="F1838" s="1054" t="str">
        <f>Translations!$B$210</f>
        <v>Trimitere la fișierele externe, dacă este cazul</v>
      </c>
      <c r="G1838" s="1054"/>
      <c r="H1838" s="1054"/>
      <c r="I1838" s="1054"/>
      <c r="J1838" s="1054"/>
      <c r="K1838" s="904"/>
      <c r="L1838" s="904"/>
      <c r="M1838" s="904"/>
      <c r="N1838" s="904"/>
      <c r="W1838" s="290" t="b">
        <f>W1836</f>
        <v>0</v>
      </c>
    </row>
    <row r="1839" spans="1:23" ht="5.0999999999999996" customHeight="1" x14ac:dyDescent="0.2">
      <c r="C1839" s="354"/>
      <c r="D1839" s="358"/>
      <c r="E1839" s="355"/>
      <c r="F1839" s="355"/>
      <c r="G1839" s="355"/>
      <c r="H1839" s="355"/>
      <c r="I1839" s="355"/>
      <c r="J1839" s="355"/>
      <c r="K1839" s="355"/>
      <c r="L1839" s="355"/>
      <c r="M1839" s="355"/>
      <c r="N1839" s="356"/>
      <c r="P1839" s="280"/>
    </row>
    <row r="1840" spans="1:23" ht="12.75" customHeight="1" thickBot="1" x14ac:dyDescent="0.25">
      <c r="C1840" s="354"/>
      <c r="D1840" s="358" t="s">
        <v>120</v>
      </c>
      <c r="E1840" s="995" t="str">
        <f>Translations!$B$345</f>
        <v>Este relevant CO2 transferat, importat sau exportat?</v>
      </c>
      <c r="F1840" s="995"/>
      <c r="G1840" s="995"/>
      <c r="H1840" s="995"/>
      <c r="I1840" s="995"/>
      <c r="J1840" s="995"/>
      <c r="K1840" s="995"/>
      <c r="L1840" s="995"/>
      <c r="M1840" s="996"/>
      <c r="N1840" s="996"/>
      <c r="P1840" s="280"/>
      <c r="T1840" s="19"/>
    </row>
    <row r="1841" spans="2:23" ht="5.0999999999999996" customHeight="1" thickBot="1" x14ac:dyDescent="0.25">
      <c r="C1841" s="354"/>
      <c r="D1841" s="355"/>
      <c r="E1841" s="997"/>
      <c r="F1841" s="998"/>
      <c r="G1841" s="998"/>
      <c r="H1841" s="998"/>
      <c r="I1841" s="998"/>
      <c r="J1841" s="998"/>
      <c r="K1841" s="998"/>
      <c r="L1841" s="998"/>
      <c r="M1841" s="998"/>
      <c r="N1841" s="999"/>
      <c r="W1841" s="297" t="s">
        <v>417</v>
      </c>
    </row>
    <row r="1842" spans="2:23" ht="25.5" customHeight="1" x14ac:dyDescent="0.2">
      <c r="C1842" s="354"/>
      <c r="D1842" s="355"/>
      <c r="E1842" s="355"/>
      <c r="F1842" s="972"/>
      <c r="G1842" s="973"/>
      <c r="H1842" s="973"/>
      <c r="I1842" s="973"/>
      <c r="J1842" s="973"/>
      <c r="K1842" s="973"/>
      <c r="L1842" s="973"/>
      <c r="M1842" s="973"/>
      <c r="N1842" s="974"/>
      <c r="W1842" s="281" t="b">
        <f>AND(M1840&lt;&gt;"",M1840=FALSE)</f>
        <v>0</v>
      </c>
    </row>
    <row r="1843" spans="2:23" ht="5.0999999999999996" customHeight="1" x14ac:dyDescent="0.2">
      <c r="C1843" s="354"/>
      <c r="D1843" s="355"/>
      <c r="E1843" s="355"/>
      <c r="F1843" s="355"/>
      <c r="G1843" s="355"/>
      <c r="H1843" s="355"/>
      <c r="I1843" s="355"/>
      <c r="J1843" s="355"/>
      <c r="K1843" s="355"/>
      <c r="L1843" s="355"/>
      <c r="M1843" s="355"/>
      <c r="N1843" s="356"/>
      <c r="W1843" s="283"/>
    </row>
    <row r="1844" spans="2:23" ht="12.75" customHeight="1" thickBot="1" x14ac:dyDescent="0.25">
      <c r="C1844" s="354"/>
      <c r="D1844" s="355"/>
      <c r="E1844" s="355"/>
      <c r="F1844" s="1054" t="str">
        <f>Translations!$B$210</f>
        <v>Trimitere la fișierele externe, dacă este cazul</v>
      </c>
      <c r="G1844" s="1054"/>
      <c r="H1844" s="1054"/>
      <c r="I1844" s="1054"/>
      <c r="J1844" s="1054"/>
      <c r="K1844" s="904"/>
      <c r="L1844" s="904"/>
      <c r="M1844" s="904"/>
      <c r="N1844" s="904"/>
      <c r="W1844" s="305" t="b">
        <f>W1842</f>
        <v>0</v>
      </c>
    </row>
    <row r="1845" spans="2:23" ht="5.0999999999999996" customHeight="1" x14ac:dyDescent="0.2">
      <c r="C1845" s="354"/>
      <c r="D1845" s="358"/>
      <c r="E1845" s="355"/>
      <c r="F1845" s="355"/>
      <c r="G1845" s="355"/>
      <c r="H1845" s="355"/>
      <c r="I1845" s="355"/>
      <c r="J1845" s="355"/>
      <c r="K1845" s="355"/>
      <c r="L1845" s="355"/>
      <c r="M1845" s="355"/>
      <c r="N1845" s="356"/>
    </row>
    <row r="1846" spans="2:23" ht="5.0999999999999996" customHeight="1" x14ac:dyDescent="0.2">
      <c r="C1846" s="351"/>
      <c r="D1846" s="364"/>
      <c r="E1846" s="352"/>
      <c r="F1846" s="352"/>
      <c r="G1846" s="352"/>
      <c r="H1846" s="352"/>
      <c r="I1846" s="352"/>
      <c r="J1846" s="352"/>
      <c r="K1846" s="352"/>
      <c r="L1846" s="352"/>
      <c r="M1846" s="352"/>
      <c r="N1846" s="353"/>
    </row>
    <row r="1847" spans="2:23" ht="12.75" customHeight="1" x14ac:dyDescent="0.2">
      <c r="C1847" s="354"/>
      <c r="D1847" s="357" t="s">
        <v>117</v>
      </c>
      <c r="E1847" s="1071" t="str">
        <f>Translations!$B$831</f>
        <v>Aportul de energie pentru această subinstalație și factorul de emisie relevant</v>
      </c>
      <c r="F1847" s="1071"/>
      <c r="G1847" s="1071"/>
      <c r="H1847" s="1071"/>
      <c r="I1847" s="1071"/>
      <c r="J1847" s="1071"/>
      <c r="K1847" s="1071"/>
      <c r="L1847" s="1071"/>
      <c r="M1847" s="1071"/>
      <c r="N1847" s="1072"/>
    </row>
    <row r="1848" spans="2:23" ht="5.0999999999999996" customHeight="1" x14ac:dyDescent="0.2">
      <c r="C1848" s="354"/>
      <c r="D1848" s="355"/>
      <c r="E1848" s="1064"/>
      <c r="F1848" s="1065"/>
      <c r="G1848" s="1065"/>
      <c r="H1848" s="1065"/>
      <c r="I1848" s="1065"/>
      <c r="J1848" s="1065"/>
      <c r="K1848" s="1065"/>
      <c r="L1848" s="1065"/>
      <c r="M1848" s="1065"/>
      <c r="N1848" s="1066"/>
    </row>
    <row r="1849" spans="2:23" ht="12.75" customHeight="1" x14ac:dyDescent="0.2">
      <c r="C1849" s="354"/>
      <c r="D1849" s="358" t="s">
        <v>118</v>
      </c>
      <c r="E1849" s="995" t="str">
        <f>Translations!$B$249</f>
        <v>Informații privind metodologia aplicată</v>
      </c>
      <c r="F1849" s="995"/>
      <c r="G1849" s="995"/>
      <c r="H1849" s="995"/>
      <c r="I1849" s="995"/>
      <c r="J1849" s="995"/>
      <c r="K1849" s="995"/>
      <c r="L1849" s="995"/>
      <c r="M1849" s="995"/>
      <c r="N1849" s="1063"/>
      <c r="P1849" s="280"/>
    </row>
    <row r="1850" spans="2:23" ht="25.5" customHeight="1" x14ac:dyDescent="0.2">
      <c r="B1850" s="273"/>
      <c r="C1850" s="354"/>
      <c r="D1850" s="355"/>
      <c r="E1850" s="355"/>
      <c r="F1850" s="372"/>
      <c r="G1850" s="355"/>
      <c r="H1850" s="355"/>
      <c r="I1850" s="1070" t="str">
        <f>Translations!$B$254</f>
        <v>Sursa de date</v>
      </c>
      <c r="J1850" s="1070"/>
      <c r="K1850" s="1070" t="str">
        <f>Translations!$B$255</f>
        <v>Altă sursă de date (dacă este cazul)</v>
      </c>
      <c r="L1850" s="1070"/>
      <c r="M1850" s="1070" t="str">
        <f>Translations!$B$255</f>
        <v>Altă sursă de date (dacă este cazul)</v>
      </c>
      <c r="N1850" s="1070"/>
    </row>
    <row r="1851" spans="2:23" ht="12.75" customHeight="1" x14ac:dyDescent="0.2">
      <c r="B1851" s="273"/>
      <c r="C1851" s="354"/>
      <c r="D1851" s="358"/>
      <c r="E1851" s="360" t="s">
        <v>864</v>
      </c>
      <c r="F1851" s="1069" t="str">
        <f>Translations!$B$833</f>
        <v>Aportul de combustibil și de materiale</v>
      </c>
      <c r="G1851" s="1069"/>
      <c r="H1851" s="1067"/>
      <c r="I1851" s="942"/>
      <c r="J1851" s="943"/>
      <c r="K1851" s="944"/>
      <c r="L1851" s="945"/>
      <c r="M1851" s="944"/>
      <c r="N1851" s="946"/>
    </row>
    <row r="1852" spans="2:23" ht="12.75" customHeight="1" x14ac:dyDescent="0.2">
      <c r="B1852" s="273"/>
      <c r="C1852" s="354"/>
      <c r="D1852" s="358"/>
      <c r="E1852" s="360" t="s">
        <v>865</v>
      </c>
      <c r="F1852" s="1069" t="str">
        <f>Translations!$B$826</f>
        <v>Consumul de energie electrică pentru producerea de energie termică</v>
      </c>
      <c r="G1852" s="1069"/>
      <c r="H1852" s="1067"/>
      <c r="I1852" s="1039"/>
      <c r="J1852" s="1039"/>
      <c r="K1852" s="966"/>
      <c r="L1852" s="966"/>
      <c r="M1852" s="966"/>
      <c r="N1852" s="966"/>
    </row>
    <row r="1853" spans="2:23" ht="12.75" customHeight="1" x14ac:dyDescent="0.2">
      <c r="B1853" s="273"/>
      <c r="C1853" s="354"/>
      <c r="D1853" s="358"/>
      <c r="E1853" s="360" t="s">
        <v>866</v>
      </c>
      <c r="F1853" s="1069" t="str">
        <f>Translations!$B$353</f>
        <v>Factorul de emisie ponderat</v>
      </c>
      <c r="G1853" s="1069"/>
      <c r="H1853" s="1067"/>
      <c r="I1853" s="942"/>
      <c r="J1853" s="943"/>
      <c r="K1853" s="944"/>
      <c r="L1853" s="945"/>
      <c r="M1853" s="944"/>
      <c r="N1853" s="946"/>
    </row>
    <row r="1854" spans="2:23" ht="5.0999999999999996" customHeight="1" x14ac:dyDescent="0.2">
      <c r="B1854" s="273"/>
      <c r="C1854" s="354"/>
      <c r="D1854" s="358"/>
      <c r="E1854" s="355"/>
      <c r="F1854" s="355"/>
      <c r="G1854" s="355"/>
      <c r="H1854" s="355"/>
      <c r="I1854" s="355"/>
      <c r="J1854" s="355"/>
      <c r="K1854" s="355"/>
      <c r="L1854" s="355"/>
      <c r="M1854" s="355"/>
      <c r="N1854" s="356"/>
    </row>
    <row r="1855" spans="2:23" ht="12.75" customHeight="1" x14ac:dyDescent="0.2">
      <c r="B1855" s="273"/>
      <c r="C1855" s="354"/>
      <c r="D1855" s="358"/>
      <c r="E1855" s="360" t="s">
        <v>867</v>
      </c>
      <c r="F1855" s="1073" t="str">
        <f>Translations!$B$257</f>
        <v>Descrierea metodologiei aplicate</v>
      </c>
      <c r="G1855" s="1073"/>
      <c r="H1855" s="1073"/>
      <c r="I1855" s="1073"/>
      <c r="J1855" s="1073"/>
      <c r="K1855" s="1073"/>
      <c r="L1855" s="1073"/>
      <c r="M1855" s="1073"/>
      <c r="N1855" s="1074"/>
    </row>
    <row r="1856" spans="2:23" ht="5.0999999999999996" customHeight="1" x14ac:dyDescent="0.2">
      <c r="B1856" s="273"/>
      <c r="C1856" s="354"/>
      <c r="D1856" s="355"/>
      <c r="E1856" s="359"/>
      <c r="F1856" s="369"/>
      <c r="G1856" s="370"/>
      <c r="H1856" s="370"/>
      <c r="I1856" s="370"/>
      <c r="J1856" s="370"/>
      <c r="K1856" s="370"/>
      <c r="L1856" s="370"/>
      <c r="M1856" s="370"/>
      <c r="N1856" s="371"/>
    </row>
    <row r="1857" spans="2:23" ht="12.75" customHeight="1" x14ac:dyDescent="0.2">
      <c r="B1857" s="273"/>
      <c r="C1857" s="354"/>
      <c r="D1857" s="358"/>
      <c r="E1857" s="360"/>
      <c r="F1857" s="990" t="str">
        <f>IF(I1743&lt;&gt;"",HYPERLINK("#" &amp; Q1857,EUConst_MsgDescription),"")</f>
        <v/>
      </c>
      <c r="G1857" s="969"/>
      <c r="H1857" s="969"/>
      <c r="I1857" s="969"/>
      <c r="J1857" s="969"/>
      <c r="K1857" s="969"/>
      <c r="L1857" s="969"/>
      <c r="M1857" s="969"/>
      <c r="N1857" s="970"/>
      <c r="P1857" s="24" t="s">
        <v>441</v>
      </c>
      <c r="Q1857" s="414" t="str">
        <f>"#"&amp;ADDRESS(ROW($C$10),COLUMN($C$10))</f>
        <v>#$C$10</v>
      </c>
    </row>
    <row r="1858" spans="2:23" ht="5.0999999999999996" customHeight="1" x14ac:dyDescent="0.2">
      <c r="B1858" s="273"/>
      <c r="C1858" s="354"/>
      <c r="D1858" s="358"/>
      <c r="E1858" s="361"/>
      <c r="F1858" s="991"/>
      <c r="G1858" s="991"/>
      <c r="H1858" s="991"/>
      <c r="I1858" s="991"/>
      <c r="J1858" s="991"/>
      <c r="K1858" s="991"/>
      <c r="L1858" s="991"/>
      <c r="M1858" s="991"/>
      <c r="N1858" s="992"/>
      <c r="P1858" s="280"/>
    </row>
    <row r="1859" spans="2:23" ht="50.1" customHeight="1" x14ac:dyDescent="0.2">
      <c r="B1859" s="273"/>
      <c r="C1859" s="354"/>
      <c r="D1859" s="361"/>
      <c r="E1859" s="361"/>
      <c r="F1859" s="932"/>
      <c r="G1859" s="933"/>
      <c r="H1859" s="933"/>
      <c r="I1859" s="933"/>
      <c r="J1859" s="933"/>
      <c r="K1859" s="933"/>
      <c r="L1859" s="933"/>
      <c r="M1859" s="933"/>
      <c r="N1859" s="934"/>
    </row>
    <row r="1860" spans="2:23" ht="5.0999999999999996" customHeight="1" thickBot="1" x14ac:dyDescent="0.25">
      <c r="B1860" s="273"/>
      <c r="C1860" s="354"/>
      <c r="D1860" s="358"/>
      <c r="E1860" s="355"/>
      <c r="F1860" s="355"/>
      <c r="G1860" s="355"/>
      <c r="H1860" s="355"/>
      <c r="I1860" s="355"/>
      <c r="J1860" s="355"/>
      <c r="K1860" s="355"/>
      <c r="L1860" s="355"/>
      <c r="M1860" s="355"/>
      <c r="N1860" s="356"/>
    </row>
    <row r="1861" spans="2:23" ht="12.75" customHeight="1" x14ac:dyDescent="0.2">
      <c r="B1861" s="273"/>
      <c r="C1861" s="354"/>
      <c r="D1861" s="358"/>
      <c r="E1861" s="360"/>
      <c r="F1861" s="1054" t="str">
        <f>Translations!$B$210</f>
        <v>Trimitere la fișierele externe, dacă este cazul</v>
      </c>
      <c r="G1861" s="1054"/>
      <c r="H1861" s="1054"/>
      <c r="I1861" s="1054"/>
      <c r="J1861" s="1054"/>
      <c r="K1861" s="904"/>
      <c r="L1861" s="904"/>
      <c r="M1861" s="904"/>
      <c r="N1861" s="904"/>
      <c r="W1861" s="297" t="s">
        <v>417</v>
      </c>
    </row>
    <row r="1862" spans="2:23" ht="5.0999999999999996" customHeight="1" x14ac:dyDescent="0.2">
      <c r="B1862" s="273"/>
      <c r="C1862" s="354"/>
      <c r="D1862" s="358"/>
      <c r="E1862" s="355"/>
      <c r="F1862" s="355"/>
      <c r="G1862" s="355"/>
      <c r="H1862" s="355"/>
      <c r="I1862" s="355"/>
      <c r="J1862" s="355"/>
      <c r="K1862" s="355"/>
      <c r="L1862" s="355"/>
      <c r="M1862" s="355"/>
      <c r="N1862" s="356"/>
      <c r="P1862" s="280"/>
      <c r="W1862" s="283"/>
    </row>
    <row r="1863" spans="2:23" ht="12.75" customHeight="1" x14ac:dyDescent="0.2">
      <c r="B1863" s="273"/>
      <c r="C1863" s="354"/>
      <c r="D1863" s="358" t="s">
        <v>119</v>
      </c>
      <c r="E1863" s="1075" t="str">
        <f>Translations!$B$258</f>
        <v>A fost respectată ordinea ierarhică?</v>
      </c>
      <c r="F1863" s="1075"/>
      <c r="G1863" s="1075"/>
      <c r="H1863" s="1076"/>
      <c r="I1863" s="291"/>
      <c r="J1863" s="366" t="str">
        <f>Translations!$B$259</f>
        <v xml:space="preserve"> Dacă nu, de ce?</v>
      </c>
      <c r="K1863" s="942"/>
      <c r="L1863" s="943"/>
      <c r="M1863" s="943"/>
      <c r="N1863" s="959"/>
      <c r="P1863" s="280"/>
      <c r="W1863" s="289" t="b">
        <f>AND(I1863&lt;&gt;"",I1863=TRUE)</f>
        <v>0</v>
      </c>
    </row>
    <row r="1864" spans="2:23" ht="5.0999999999999996" customHeight="1" x14ac:dyDescent="0.2">
      <c r="B1864" s="273"/>
      <c r="C1864" s="354"/>
      <c r="D1864" s="355"/>
      <c r="E1864" s="576"/>
      <c r="F1864" s="576"/>
      <c r="G1864" s="576"/>
      <c r="H1864" s="576"/>
      <c r="I1864" s="576"/>
      <c r="J1864" s="576"/>
      <c r="K1864" s="576"/>
      <c r="L1864" s="576"/>
      <c r="M1864" s="576"/>
      <c r="N1864" s="577"/>
      <c r="P1864" s="280"/>
      <c r="V1864" s="285"/>
      <c r="W1864" s="283"/>
    </row>
    <row r="1865" spans="2:23" ht="12.75" customHeight="1" x14ac:dyDescent="0.2">
      <c r="B1865" s="273"/>
      <c r="C1865" s="354"/>
      <c r="D1865" s="367"/>
      <c r="E1865" s="367"/>
      <c r="F1865" s="1073" t="str">
        <f>Translations!$B$264</f>
        <v>Detalii suplimentare privind orice abatere de la ierarhie</v>
      </c>
      <c r="G1865" s="1073"/>
      <c r="H1865" s="1073"/>
      <c r="I1865" s="1073"/>
      <c r="J1865" s="1073"/>
      <c r="K1865" s="1073"/>
      <c r="L1865" s="1073"/>
      <c r="M1865" s="1073"/>
      <c r="N1865" s="1074"/>
      <c r="P1865" s="280"/>
      <c r="V1865" s="285"/>
      <c r="W1865" s="283"/>
    </row>
    <row r="1866" spans="2:23" ht="25.5" customHeight="1" thickBot="1" x14ac:dyDescent="0.25">
      <c r="B1866" s="273"/>
      <c r="C1866" s="354"/>
      <c r="D1866" s="367"/>
      <c r="E1866" s="367"/>
      <c r="F1866" s="932"/>
      <c r="G1866" s="933"/>
      <c r="H1866" s="933"/>
      <c r="I1866" s="933"/>
      <c r="J1866" s="933"/>
      <c r="K1866" s="933"/>
      <c r="L1866" s="933"/>
      <c r="M1866" s="933"/>
      <c r="N1866" s="934"/>
      <c r="P1866" s="280"/>
      <c r="V1866" s="285"/>
      <c r="W1866" s="300" t="b">
        <f>W1863</f>
        <v>0</v>
      </c>
    </row>
    <row r="1867" spans="2:23" ht="5.0999999999999996" customHeight="1" x14ac:dyDescent="0.2">
      <c r="B1867" s="273"/>
      <c r="C1867" s="354"/>
      <c r="D1867" s="358"/>
      <c r="E1867" s="355"/>
      <c r="F1867" s="355"/>
      <c r="G1867" s="355"/>
      <c r="H1867" s="355"/>
      <c r="I1867" s="355"/>
      <c r="J1867" s="355"/>
      <c r="K1867" s="355"/>
      <c r="L1867" s="355"/>
      <c r="M1867" s="355"/>
      <c r="N1867" s="356"/>
      <c r="W1867" s="285"/>
    </row>
    <row r="1868" spans="2:23" ht="5.0999999999999996" customHeight="1" x14ac:dyDescent="0.2">
      <c r="B1868" s="273"/>
      <c r="C1868" s="351"/>
      <c r="D1868" s="364"/>
      <c r="E1868" s="352"/>
      <c r="F1868" s="352"/>
      <c r="G1868" s="352"/>
      <c r="H1868" s="352"/>
      <c r="I1868" s="352"/>
      <c r="J1868" s="352"/>
      <c r="K1868" s="352"/>
      <c r="L1868" s="352"/>
      <c r="M1868" s="352"/>
      <c r="N1868" s="353"/>
    </row>
    <row r="1869" spans="2:23" ht="12.75" customHeight="1" x14ac:dyDescent="0.2">
      <c r="B1869" s="273"/>
      <c r="C1869" s="354"/>
      <c r="D1869" s="357" t="s">
        <v>943</v>
      </c>
      <c r="E1869" s="1071" t="str">
        <f>Translations!$B$354</f>
        <v>Importul și exportul de energie termică măsurabilă către și de la această subinstalație</v>
      </c>
      <c r="F1869" s="1071"/>
      <c r="G1869" s="1071"/>
      <c r="H1869" s="1071"/>
      <c r="I1869" s="1071"/>
      <c r="J1869" s="1071"/>
      <c r="K1869" s="1071"/>
      <c r="L1869" s="1071"/>
      <c r="M1869" s="1071"/>
      <c r="N1869" s="1072"/>
      <c r="P1869" s="280"/>
      <c r="S1869" s="285"/>
      <c r="T1869" s="285"/>
    </row>
    <row r="1870" spans="2:23" ht="12.75" customHeight="1" x14ac:dyDescent="0.2">
      <c r="B1870" s="273"/>
      <c r="C1870" s="354"/>
      <c r="D1870" s="358" t="s">
        <v>118</v>
      </c>
      <c r="E1870" s="995" t="str">
        <f>Translations!$B$357</f>
        <v>Sunt relevante fluxurile de energie termică măsurabilă pentru această subinstalație?</v>
      </c>
      <c r="F1870" s="995"/>
      <c r="G1870" s="995"/>
      <c r="H1870" s="995"/>
      <c r="I1870" s="995"/>
      <c r="J1870" s="995"/>
      <c r="K1870" s="995"/>
      <c r="L1870" s="995"/>
      <c r="M1870" s="996"/>
      <c r="N1870" s="996"/>
      <c r="P1870" s="280"/>
    </row>
    <row r="1871" spans="2:23" ht="12.75" customHeight="1" x14ac:dyDescent="0.2">
      <c r="B1871" s="273"/>
      <c r="C1871" s="354"/>
      <c r="D1871" s="358"/>
      <c r="E1871" s="355"/>
      <c r="F1871" s="355"/>
      <c r="G1871" s="355"/>
      <c r="H1871" s="355"/>
      <c r="I1871" s="355"/>
      <c r="J1871" s="976" t="str">
        <f>IF(I1743="","",IF(AND(M1870&lt;&gt;"",M1870=FALSE),HYPERLINK(Q1871,EUconst_MsgGoOn),""))</f>
        <v/>
      </c>
      <c r="K1871" s="977"/>
      <c r="L1871" s="977"/>
      <c r="M1871" s="977"/>
      <c r="N1871" s="978"/>
      <c r="P1871" s="24" t="s">
        <v>441</v>
      </c>
      <c r="Q1871" s="414" t="str">
        <f>"#"&amp;ADDRESS(ROW(D1911),COLUMN(D1911))</f>
        <v>#$D$1911</v>
      </c>
    </row>
    <row r="1872" spans="2:23" ht="5.0999999999999996" customHeight="1" x14ac:dyDescent="0.2">
      <c r="B1872" s="273"/>
      <c r="C1872" s="354"/>
      <c r="D1872" s="358"/>
      <c r="E1872" s="358"/>
      <c r="F1872" s="358"/>
      <c r="G1872" s="358"/>
      <c r="H1872" s="358"/>
      <c r="I1872" s="358"/>
      <c r="J1872" s="358"/>
      <c r="K1872" s="358"/>
      <c r="L1872" s="358"/>
      <c r="M1872" s="358"/>
      <c r="N1872" s="365"/>
      <c r="P1872" s="24"/>
    </row>
    <row r="1873" spans="1:23" ht="12.75" customHeight="1" x14ac:dyDescent="0.2">
      <c r="B1873" s="273"/>
      <c r="C1873" s="354"/>
      <c r="D1873" s="358" t="s">
        <v>119</v>
      </c>
      <c r="E1873" s="995" t="str">
        <f>Translations!$B$249</f>
        <v>Informații privind metodologia aplicată</v>
      </c>
      <c r="F1873" s="995"/>
      <c r="G1873" s="995"/>
      <c r="H1873" s="995"/>
      <c r="I1873" s="995"/>
      <c r="J1873" s="995"/>
      <c r="K1873" s="995"/>
      <c r="L1873" s="995"/>
      <c r="M1873" s="995"/>
      <c r="N1873" s="1063"/>
      <c r="P1873" s="280"/>
    </row>
    <row r="1874" spans="1:23" ht="25.5" customHeight="1" thickBot="1" x14ac:dyDescent="0.25">
      <c r="B1874" s="273"/>
      <c r="C1874" s="354"/>
      <c r="D1874" s="355"/>
      <c r="E1874" s="355"/>
      <c r="F1874" s="355"/>
      <c r="G1874" s="355"/>
      <c r="H1874" s="355"/>
      <c r="I1874" s="1070" t="str">
        <f>Translations!$B$254</f>
        <v>Sursa de date</v>
      </c>
      <c r="J1874" s="1070"/>
      <c r="K1874" s="1070" t="str">
        <f>Translations!$B$255</f>
        <v>Altă sursă de date (dacă este cazul)</v>
      </c>
      <c r="L1874" s="1070"/>
      <c r="M1874" s="1070" t="str">
        <f>Translations!$B$255</f>
        <v>Altă sursă de date (dacă este cazul)</v>
      </c>
      <c r="N1874" s="1070"/>
      <c r="P1874" s="280"/>
      <c r="W1874" s="274" t="s">
        <v>417</v>
      </c>
    </row>
    <row r="1875" spans="1:23" ht="12.75" customHeight="1" x14ac:dyDescent="0.2">
      <c r="B1875" s="273"/>
      <c r="C1875" s="354"/>
      <c r="D1875" s="358"/>
      <c r="E1875" s="360" t="s">
        <v>864</v>
      </c>
      <c r="F1875" s="1077" t="str">
        <f>Translations!$B$359</f>
        <v>Energie termică măsurabilă importată</v>
      </c>
      <c r="G1875" s="1077"/>
      <c r="H1875" s="1078"/>
      <c r="I1875" s="937"/>
      <c r="J1875" s="938"/>
      <c r="K1875" s="939"/>
      <c r="L1875" s="940"/>
      <c r="M1875" s="939"/>
      <c r="N1875" s="941"/>
      <c r="W1875" s="281" t="b">
        <f>AND(M1870&lt;&gt;"",M1870=FALSE)</f>
        <v>0</v>
      </c>
    </row>
    <row r="1876" spans="1:23" ht="12.75" customHeight="1" x14ac:dyDescent="0.2">
      <c r="B1876" s="273"/>
      <c r="C1876" s="354"/>
      <c r="D1876" s="358"/>
      <c r="E1876" s="360" t="s">
        <v>865</v>
      </c>
      <c r="F1876" s="1079" t="str">
        <f>Translations!$B$360</f>
        <v>Energie termică măsurabilă din pastă de celuloză</v>
      </c>
      <c r="G1876" s="1079"/>
      <c r="H1876" s="1080"/>
      <c r="I1876" s="1081"/>
      <c r="J1876" s="1082"/>
      <c r="K1876" s="993"/>
      <c r="L1876" s="1083"/>
      <c r="M1876" s="993"/>
      <c r="N1876" s="994"/>
      <c r="W1876" s="282" t="b">
        <f>W1875</f>
        <v>0</v>
      </c>
    </row>
    <row r="1877" spans="1:23" ht="12.75" customHeight="1" x14ac:dyDescent="0.2">
      <c r="B1877" s="273"/>
      <c r="C1877" s="354"/>
      <c r="D1877" s="358"/>
      <c r="E1877" s="360" t="s">
        <v>866</v>
      </c>
      <c r="F1877" s="1079" t="str">
        <f>Translations!$B$361</f>
        <v>Energie termică măsurabilă din acid azotic</v>
      </c>
      <c r="G1877" s="1079"/>
      <c r="H1877" s="1080"/>
      <c r="I1877" s="1081"/>
      <c r="J1877" s="1082"/>
      <c r="K1877" s="993"/>
      <c r="L1877" s="1083"/>
      <c r="M1877" s="993"/>
      <c r="N1877" s="994"/>
      <c r="W1877" s="282" t="b">
        <f>W1876</f>
        <v>0</v>
      </c>
    </row>
    <row r="1878" spans="1:23" ht="12.75" customHeight="1" x14ac:dyDescent="0.2">
      <c r="B1878" s="273"/>
      <c r="C1878" s="354"/>
      <c r="D1878" s="358"/>
      <c r="E1878" s="360" t="s">
        <v>867</v>
      </c>
      <c r="F1878" s="1084" t="str">
        <f>Translations!$B$362</f>
        <v>Energie termică măsurabilă exportată</v>
      </c>
      <c r="G1878" s="1084"/>
      <c r="H1878" s="1085"/>
      <c r="I1878" s="949"/>
      <c r="J1878" s="986"/>
      <c r="K1878" s="951"/>
      <c r="L1878" s="987"/>
      <c r="M1878" s="951"/>
      <c r="N1878" s="952"/>
      <c r="W1878" s="282" t="b">
        <f>W1877</f>
        <v>0</v>
      </c>
    </row>
    <row r="1879" spans="1:23" ht="12.75" customHeight="1" x14ac:dyDescent="0.2">
      <c r="B1879" s="273"/>
      <c r="C1879" s="354"/>
      <c r="D1879" s="358"/>
      <c r="E1879" s="360" t="s">
        <v>868</v>
      </c>
      <c r="F1879" s="1069" t="str">
        <f>Translations!$B$274</f>
        <v>Fluxuri de energie termică măsurabilă netă</v>
      </c>
      <c r="G1879" s="1069"/>
      <c r="H1879" s="1067"/>
      <c r="I1879" s="942"/>
      <c r="J1879" s="943"/>
      <c r="K1879" s="944"/>
      <c r="L1879" s="945"/>
      <c r="M1879" s="944"/>
      <c r="N1879" s="946"/>
      <c r="W1879" s="282" t="b">
        <f>W1878</f>
        <v>0</v>
      </c>
    </row>
    <row r="1880" spans="1:23" ht="5.0999999999999996" customHeight="1" x14ac:dyDescent="0.2">
      <c r="B1880" s="273"/>
      <c r="C1880" s="354"/>
      <c r="D1880" s="358"/>
      <c r="E1880" s="355"/>
      <c r="F1880" s="355"/>
      <c r="G1880" s="355"/>
      <c r="H1880" s="355"/>
      <c r="I1880" s="355"/>
      <c r="J1880" s="355"/>
      <c r="K1880" s="355"/>
      <c r="L1880" s="355"/>
      <c r="M1880" s="355"/>
      <c r="N1880" s="356"/>
      <c r="P1880" s="280"/>
      <c r="W1880" s="283"/>
    </row>
    <row r="1881" spans="1:23" ht="12.75" customHeight="1" x14ac:dyDescent="0.2">
      <c r="B1881" s="273"/>
      <c r="C1881" s="354"/>
      <c r="D1881" s="358"/>
      <c r="E1881" s="360" t="s">
        <v>868</v>
      </c>
      <c r="F1881" s="1073" t="str">
        <f>Translations!$B$257</f>
        <v>Descrierea metodologiei aplicate</v>
      </c>
      <c r="G1881" s="1073"/>
      <c r="H1881" s="1073"/>
      <c r="I1881" s="1073"/>
      <c r="J1881" s="1073"/>
      <c r="K1881" s="1073"/>
      <c r="L1881" s="1073"/>
      <c r="M1881" s="1073"/>
      <c r="N1881" s="1074"/>
      <c r="P1881" s="280"/>
      <c r="W1881" s="283"/>
    </row>
    <row r="1882" spans="1:23" ht="5.0999999999999996" customHeight="1" x14ac:dyDescent="0.2">
      <c r="B1882" s="273"/>
      <c r="C1882" s="354"/>
      <c r="D1882" s="355"/>
      <c r="E1882" s="359"/>
      <c r="F1882" s="572"/>
      <c r="G1882" s="579"/>
      <c r="H1882" s="579"/>
      <c r="I1882" s="579"/>
      <c r="J1882" s="579"/>
      <c r="K1882" s="579"/>
      <c r="L1882" s="579"/>
      <c r="M1882" s="579"/>
      <c r="N1882" s="580"/>
      <c r="W1882" s="283"/>
    </row>
    <row r="1883" spans="1:23" ht="12.75" customHeight="1" x14ac:dyDescent="0.2">
      <c r="B1883" s="273"/>
      <c r="C1883" s="354"/>
      <c r="D1883" s="358"/>
      <c r="E1883" s="360"/>
      <c r="F1883" s="990" t="str">
        <f>IF(I1743&lt;&gt;"",HYPERLINK("#" &amp; Q1883,EUConst_MsgDescription),"")</f>
        <v/>
      </c>
      <c r="G1883" s="969"/>
      <c r="H1883" s="969"/>
      <c r="I1883" s="969"/>
      <c r="J1883" s="969"/>
      <c r="K1883" s="969"/>
      <c r="L1883" s="969"/>
      <c r="M1883" s="969"/>
      <c r="N1883" s="970"/>
      <c r="P1883" s="24" t="s">
        <v>441</v>
      </c>
      <c r="Q1883" s="414" t="str">
        <f>"#"&amp;ADDRESS(ROW($C$10),COLUMN($C$10))</f>
        <v>#$C$10</v>
      </c>
      <c r="W1883" s="283"/>
    </row>
    <row r="1884" spans="1:23" ht="5.0999999999999996" customHeight="1" x14ac:dyDescent="0.2">
      <c r="C1884" s="354"/>
      <c r="D1884" s="358"/>
      <c r="E1884" s="361"/>
      <c r="F1884" s="991"/>
      <c r="G1884" s="991"/>
      <c r="H1884" s="991"/>
      <c r="I1884" s="991"/>
      <c r="J1884" s="991"/>
      <c r="K1884" s="991"/>
      <c r="L1884" s="991"/>
      <c r="M1884" s="991"/>
      <c r="N1884" s="992"/>
      <c r="P1884" s="280"/>
      <c r="W1884" s="283"/>
    </row>
    <row r="1885" spans="1:23" s="278" customFormat="1" ht="50.1" customHeight="1" x14ac:dyDescent="0.2">
      <c r="A1885" s="285"/>
      <c r="B1885" s="12"/>
      <c r="C1885" s="354"/>
      <c r="D1885" s="361"/>
      <c r="E1885" s="361"/>
      <c r="F1885" s="932"/>
      <c r="G1885" s="933"/>
      <c r="H1885" s="933"/>
      <c r="I1885" s="933"/>
      <c r="J1885" s="933"/>
      <c r="K1885" s="933"/>
      <c r="L1885" s="933"/>
      <c r="M1885" s="933"/>
      <c r="N1885" s="934"/>
      <c r="O1885" s="38"/>
      <c r="P1885" s="284"/>
      <c r="Q1885" s="285"/>
      <c r="R1885" s="285"/>
      <c r="S1885" s="274"/>
      <c r="T1885" s="274"/>
      <c r="U1885" s="285"/>
      <c r="V1885" s="285"/>
      <c r="W1885" s="286" t="b">
        <f>W1879</f>
        <v>0</v>
      </c>
    </row>
    <row r="1886" spans="1:23" ht="5.0999999999999996" customHeight="1" x14ac:dyDescent="0.2">
      <c r="C1886" s="354"/>
      <c r="D1886" s="358"/>
      <c r="E1886" s="355"/>
      <c r="F1886" s="355"/>
      <c r="G1886" s="355"/>
      <c r="H1886" s="355"/>
      <c r="I1886" s="355"/>
      <c r="J1886" s="355"/>
      <c r="K1886" s="355"/>
      <c r="L1886" s="355"/>
      <c r="M1886" s="355"/>
      <c r="N1886" s="356"/>
      <c r="W1886" s="283"/>
    </row>
    <row r="1887" spans="1:23" ht="12.75" customHeight="1" x14ac:dyDescent="0.2">
      <c r="C1887" s="354"/>
      <c r="D1887" s="358"/>
      <c r="E1887" s="360"/>
      <c r="F1887" s="1054" t="str">
        <f>Translations!$B$210</f>
        <v>Trimitere la fișierele externe, dacă este cazul</v>
      </c>
      <c r="G1887" s="1054"/>
      <c r="H1887" s="1054"/>
      <c r="I1887" s="1054"/>
      <c r="J1887" s="1054"/>
      <c r="K1887" s="904"/>
      <c r="L1887" s="904"/>
      <c r="M1887" s="904"/>
      <c r="N1887" s="904"/>
      <c r="W1887" s="286" t="b">
        <f>W1885</f>
        <v>0</v>
      </c>
    </row>
    <row r="1888" spans="1:23" ht="5.0999999999999996" customHeight="1" x14ac:dyDescent="0.2">
      <c r="C1888" s="354"/>
      <c r="D1888" s="358"/>
      <c r="E1888" s="355"/>
      <c r="F1888" s="355"/>
      <c r="G1888" s="355"/>
      <c r="H1888" s="355"/>
      <c r="I1888" s="355"/>
      <c r="J1888" s="355"/>
      <c r="K1888" s="355"/>
      <c r="L1888" s="355"/>
      <c r="M1888" s="355"/>
      <c r="N1888" s="356"/>
      <c r="P1888" s="280"/>
      <c r="V1888" s="285"/>
      <c r="W1888" s="283"/>
    </row>
    <row r="1889" spans="1:23" ht="12.75" customHeight="1" x14ac:dyDescent="0.2">
      <c r="C1889" s="354"/>
      <c r="D1889" s="358" t="s">
        <v>120</v>
      </c>
      <c r="E1889" s="1075" t="str">
        <f>Translations!$B$258</f>
        <v>A fost respectată ordinea ierarhică?</v>
      </c>
      <c r="F1889" s="1075"/>
      <c r="G1889" s="1075"/>
      <c r="H1889" s="1076"/>
      <c r="I1889" s="291"/>
      <c r="J1889" s="366" t="str">
        <f>Translations!$B$259</f>
        <v xml:space="preserve"> Dacă nu, de ce?</v>
      </c>
      <c r="K1889" s="942"/>
      <c r="L1889" s="943"/>
      <c r="M1889" s="943"/>
      <c r="N1889" s="959"/>
      <c r="P1889" s="280"/>
      <c r="V1889" s="288" t="b">
        <f>W1887</f>
        <v>0</v>
      </c>
      <c r="W1889" s="289" t="b">
        <f>OR(W1885,AND(I1889&lt;&gt;"",I1889=TRUE))</f>
        <v>0</v>
      </c>
    </row>
    <row r="1890" spans="1:23" ht="5.0999999999999996" customHeight="1" x14ac:dyDescent="0.2">
      <c r="C1890" s="354"/>
      <c r="D1890" s="355"/>
      <c r="E1890" s="576"/>
      <c r="F1890" s="576"/>
      <c r="G1890" s="576"/>
      <c r="H1890" s="576"/>
      <c r="I1890" s="576"/>
      <c r="J1890" s="576"/>
      <c r="K1890" s="576"/>
      <c r="L1890" s="576"/>
      <c r="M1890" s="576"/>
      <c r="N1890" s="577"/>
      <c r="P1890" s="280"/>
      <c r="V1890" s="285"/>
      <c r="W1890" s="283"/>
    </row>
    <row r="1891" spans="1:23" ht="12.75" customHeight="1" x14ac:dyDescent="0.2">
      <c r="C1891" s="354"/>
      <c r="D1891" s="367"/>
      <c r="E1891" s="367"/>
      <c r="F1891" s="1073" t="str">
        <f>Translations!$B$264</f>
        <v>Detalii suplimentare privind orice abatere de la ierarhie</v>
      </c>
      <c r="G1891" s="1073"/>
      <c r="H1891" s="1073"/>
      <c r="I1891" s="1073"/>
      <c r="J1891" s="1073"/>
      <c r="K1891" s="1073"/>
      <c r="L1891" s="1073"/>
      <c r="M1891" s="1073"/>
      <c r="N1891" s="1074"/>
      <c r="P1891" s="280"/>
      <c r="V1891" s="285"/>
      <c r="W1891" s="283"/>
    </row>
    <row r="1892" spans="1:23" ht="25.5" customHeight="1" x14ac:dyDescent="0.2">
      <c r="C1892" s="354"/>
      <c r="D1892" s="367"/>
      <c r="E1892" s="367"/>
      <c r="F1892" s="932"/>
      <c r="G1892" s="933"/>
      <c r="H1892" s="933"/>
      <c r="I1892" s="933"/>
      <c r="J1892" s="933"/>
      <c r="K1892" s="933"/>
      <c r="L1892" s="933"/>
      <c r="M1892" s="933"/>
      <c r="N1892" s="934"/>
      <c r="P1892" s="280"/>
      <c r="V1892" s="285"/>
      <c r="W1892" s="286" t="b">
        <f>W1889</f>
        <v>0</v>
      </c>
    </row>
    <row r="1893" spans="1:23" ht="5.0999999999999996" customHeight="1" x14ac:dyDescent="0.2">
      <c r="C1893" s="354"/>
      <c r="D1893" s="355"/>
      <c r="E1893" s="576"/>
      <c r="F1893" s="576"/>
      <c r="G1893" s="576"/>
      <c r="H1893" s="576"/>
      <c r="I1893" s="576"/>
      <c r="J1893" s="576"/>
      <c r="K1893" s="576"/>
      <c r="L1893" s="576"/>
      <c r="M1893" s="576"/>
      <c r="N1893" s="577"/>
      <c r="P1893" s="280"/>
      <c r="V1893" s="285"/>
      <c r="W1893" s="283"/>
    </row>
    <row r="1894" spans="1:23" ht="12.75" customHeight="1" x14ac:dyDescent="0.2">
      <c r="C1894" s="354"/>
      <c r="D1894" s="358" t="s">
        <v>121</v>
      </c>
      <c r="E1894" s="995" t="str">
        <f>Translations!$B$363</f>
        <v>Descrierea metodologiei de determinare a factorilor de emisie relevanți care pot fi atribuiți în conformitate cu secțiunile 10.1.2. și 10.1.3. din anexa VII (FAR).</v>
      </c>
      <c r="F1894" s="995"/>
      <c r="G1894" s="995"/>
      <c r="H1894" s="995"/>
      <c r="I1894" s="995"/>
      <c r="J1894" s="995"/>
      <c r="K1894" s="995"/>
      <c r="L1894" s="995"/>
      <c r="M1894" s="995"/>
      <c r="N1894" s="1063"/>
      <c r="P1894" s="280"/>
      <c r="V1894" s="285"/>
      <c r="W1894" s="283"/>
    </row>
    <row r="1895" spans="1:23" ht="5.0999999999999996" customHeight="1" x14ac:dyDescent="0.2">
      <c r="C1895" s="354"/>
      <c r="D1895" s="355"/>
      <c r="E1895" s="359"/>
      <c r="F1895" s="572"/>
      <c r="G1895" s="579"/>
      <c r="H1895" s="579"/>
      <c r="I1895" s="579"/>
      <c r="J1895" s="579"/>
      <c r="K1895" s="579"/>
      <c r="L1895" s="579"/>
      <c r="M1895" s="579"/>
      <c r="N1895" s="580"/>
      <c r="W1895" s="283"/>
    </row>
    <row r="1896" spans="1:23" ht="12.75" customHeight="1" x14ac:dyDescent="0.2">
      <c r="C1896" s="354"/>
      <c r="D1896" s="358"/>
      <c r="E1896" s="360"/>
      <c r="F1896" s="990" t="str">
        <f>IF(I1743&lt;&gt;"",HYPERLINK("#" &amp; Q1896,EUConst_MsgDescription),"")</f>
        <v/>
      </c>
      <c r="G1896" s="969"/>
      <c r="H1896" s="969"/>
      <c r="I1896" s="969"/>
      <c r="J1896" s="969"/>
      <c r="K1896" s="969"/>
      <c r="L1896" s="969"/>
      <c r="M1896" s="969"/>
      <c r="N1896" s="970"/>
      <c r="P1896" s="24" t="s">
        <v>441</v>
      </c>
      <c r="Q1896" s="414" t="str">
        <f>"#"&amp;ADDRESS(ROW($C$10),COLUMN($C$10))</f>
        <v>#$C$10</v>
      </c>
      <c r="W1896" s="283"/>
    </row>
    <row r="1897" spans="1:23" ht="5.0999999999999996" customHeight="1" x14ac:dyDescent="0.2">
      <c r="C1897" s="354"/>
      <c r="D1897" s="358"/>
      <c r="E1897" s="361"/>
      <c r="F1897" s="991"/>
      <c r="G1897" s="991"/>
      <c r="H1897" s="991"/>
      <c r="I1897" s="991"/>
      <c r="J1897" s="991"/>
      <c r="K1897" s="991"/>
      <c r="L1897" s="991"/>
      <c r="M1897" s="991"/>
      <c r="N1897" s="992"/>
      <c r="P1897" s="280"/>
      <c r="W1897" s="283"/>
    </row>
    <row r="1898" spans="1:23" s="278" customFormat="1" ht="50.1" customHeight="1" x14ac:dyDescent="0.2">
      <c r="A1898" s="285"/>
      <c r="B1898" s="12"/>
      <c r="C1898" s="354"/>
      <c r="D1898" s="367"/>
      <c r="E1898" s="368"/>
      <c r="F1898" s="932"/>
      <c r="G1898" s="933"/>
      <c r="H1898" s="933"/>
      <c r="I1898" s="933"/>
      <c r="J1898" s="933"/>
      <c r="K1898" s="933"/>
      <c r="L1898" s="933"/>
      <c r="M1898" s="933"/>
      <c r="N1898" s="934"/>
      <c r="O1898" s="38"/>
      <c r="P1898" s="301"/>
      <c r="Q1898" s="274"/>
      <c r="R1898" s="285"/>
      <c r="S1898" s="274"/>
      <c r="T1898" s="274"/>
      <c r="U1898" s="285"/>
      <c r="V1898" s="285"/>
      <c r="W1898" s="286" t="b">
        <f>W1887</f>
        <v>0</v>
      </c>
    </row>
    <row r="1899" spans="1:23" ht="5.0999999999999996" customHeight="1" x14ac:dyDescent="0.2">
      <c r="C1899" s="354"/>
      <c r="D1899" s="358"/>
      <c r="E1899" s="355"/>
      <c r="F1899" s="355"/>
      <c r="G1899" s="355"/>
      <c r="H1899" s="355"/>
      <c r="I1899" s="355"/>
      <c r="J1899" s="355"/>
      <c r="K1899" s="355"/>
      <c r="L1899" s="355"/>
      <c r="M1899" s="355"/>
      <c r="N1899" s="356"/>
      <c r="W1899" s="283"/>
    </row>
    <row r="1900" spans="1:23" ht="12.75" customHeight="1" x14ac:dyDescent="0.2">
      <c r="C1900" s="354"/>
      <c r="D1900" s="358"/>
      <c r="E1900" s="360"/>
      <c r="F1900" s="1054" t="str">
        <f>Translations!$B$210</f>
        <v>Trimitere la fișierele externe, dacă este cazul</v>
      </c>
      <c r="G1900" s="1054"/>
      <c r="H1900" s="1054"/>
      <c r="I1900" s="1054"/>
      <c r="J1900" s="1054"/>
      <c r="K1900" s="904"/>
      <c r="L1900" s="904"/>
      <c r="M1900" s="904"/>
      <c r="N1900" s="904"/>
      <c r="W1900" s="286" t="b">
        <f>W1898</f>
        <v>0</v>
      </c>
    </row>
    <row r="1901" spans="1:23" ht="5.0999999999999996" customHeight="1" x14ac:dyDescent="0.2">
      <c r="C1901" s="354"/>
      <c r="D1901" s="355"/>
      <c r="E1901" s="576"/>
      <c r="F1901" s="576"/>
      <c r="G1901" s="576"/>
      <c r="H1901" s="576"/>
      <c r="I1901" s="576"/>
      <c r="J1901" s="576"/>
      <c r="K1901" s="576"/>
      <c r="L1901" s="576"/>
      <c r="M1901" s="576"/>
      <c r="N1901" s="577"/>
      <c r="P1901" s="280"/>
      <c r="R1901" s="285"/>
      <c r="V1901" s="285"/>
      <c r="W1901" s="283"/>
    </row>
    <row r="1902" spans="1:23" ht="12.75" customHeight="1" x14ac:dyDescent="0.2">
      <c r="C1902" s="354"/>
      <c r="D1902" s="358" t="s">
        <v>122</v>
      </c>
      <c r="E1902" s="995" t="str">
        <f>Translations!$B$366</f>
        <v>Sunt relevante fluxurile de energie termică măsurabilă importate de la subinstalațiile care produc pastă de celuloză?</v>
      </c>
      <c r="F1902" s="995"/>
      <c r="G1902" s="995"/>
      <c r="H1902" s="995"/>
      <c r="I1902" s="995"/>
      <c r="J1902" s="995"/>
      <c r="K1902" s="995"/>
      <c r="L1902" s="995"/>
      <c r="M1902" s="996"/>
      <c r="N1902" s="996"/>
      <c r="P1902" s="280"/>
      <c r="R1902" s="285"/>
      <c r="V1902" s="285"/>
      <c r="W1902" s="286" t="b">
        <f>W1900</f>
        <v>0</v>
      </c>
    </row>
    <row r="1903" spans="1:23" ht="5.0999999999999996" customHeight="1" x14ac:dyDescent="0.2">
      <c r="C1903" s="354"/>
      <c r="D1903" s="355"/>
      <c r="E1903" s="576"/>
      <c r="F1903" s="576"/>
      <c r="G1903" s="576"/>
      <c r="H1903" s="576"/>
      <c r="I1903" s="576"/>
      <c r="J1903" s="576"/>
      <c r="K1903" s="576"/>
      <c r="L1903" s="576"/>
      <c r="M1903" s="576"/>
      <c r="N1903" s="577"/>
      <c r="P1903" s="280"/>
      <c r="R1903" s="285"/>
      <c r="V1903" s="285"/>
      <c r="W1903" s="283"/>
    </row>
    <row r="1904" spans="1:23" ht="12.75" customHeight="1" x14ac:dyDescent="0.2">
      <c r="C1904" s="354"/>
      <c r="D1904" s="355"/>
      <c r="E1904" s="355"/>
      <c r="F1904" s="1073" t="str">
        <f>Translations!$B$257</f>
        <v>Descrierea metodologiei aplicate</v>
      </c>
      <c r="G1904" s="1073"/>
      <c r="H1904" s="1073"/>
      <c r="I1904" s="1073"/>
      <c r="J1904" s="1073"/>
      <c r="K1904" s="1073"/>
      <c r="L1904" s="1073"/>
      <c r="M1904" s="1073"/>
      <c r="N1904" s="1074"/>
      <c r="P1904" s="280"/>
      <c r="R1904" s="285"/>
      <c r="V1904" s="285"/>
      <c r="W1904" s="283"/>
    </row>
    <row r="1905" spans="2:23" ht="5.0999999999999996" customHeight="1" x14ac:dyDescent="0.2">
      <c r="C1905" s="354"/>
      <c r="D1905" s="355"/>
      <c r="E1905" s="576"/>
      <c r="F1905" s="576"/>
      <c r="G1905" s="576"/>
      <c r="H1905" s="576"/>
      <c r="I1905" s="576"/>
      <c r="J1905" s="576"/>
      <c r="K1905" s="576"/>
      <c r="L1905" s="576"/>
      <c r="M1905" s="576"/>
      <c r="N1905" s="577"/>
      <c r="P1905" s="280"/>
      <c r="R1905" s="285"/>
      <c r="V1905" s="285"/>
      <c r="W1905" s="283"/>
    </row>
    <row r="1906" spans="2:23" ht="12.75" customHeight="1" x14ac:dyDescent="0.2">
      <c r="C1906" s="354"/>
      <c r="D1906" s="358"/>
      <c r="E1906" s="360"/>
      <c r="F1906" s="990" t="str">
        <f>IF(I1743&lt;&gt;"",HYPERLINK("#" &amp; Q1906,EUConst_MsgDescription),"")</f>
        <v/>
      </c>
      <c r="G1906" s="969"/>
      <c r="H1906" s="969"/>
      <c r="I1906" s="969"/>
      <c r="J1906" s="969"/>
      <c r="K1906" s="969"/>
      <c r="L1906" s="969"/>
      <c r="M1906" s="969"/>
      <c r="N1906" s="970"/>
      <c r="P1906" s="24" t="s">
        <v>441</v>
      </c>
      <c r="Q1906" s="414" t="str">
        <f>"#"&amp;ADDRESS(ROW($C$10),COLUMN($C$10))</f>
        <v>#$C$10</v>
      </c>
      <c r="W1906" s="283"/>
    </row>
    <row r="1907" spans="2:23" ht="5.0999999999999996" customHeight="1" x14ac:dyDescent="0.2">
      <c r="C1907" s="354"/>
      <c r="D1907" s="358"/>
      <c r="E1907" s="361"/>
      <c r="F1907" s="991"/>
      <c r="G1907" s="991"/>
      <c r="H1907" s="991"/>
      <c r="I1907" s="991"/>
      <c r="J1907" s="991"/>
      <c r="K1907" s="991"/>
      <c r="L1907" s="991"/>
      <c r="M1907" s="991"/>
      <c r="N1907" s="992"/>
      <c r="P1907" s="280"/>
      <c r="W1907" s="283"/>
    </row>
    <row r="1908" spans="2:23" ht="50.1" customHeight="1" thickBot="1" x14ac:dyDescent="0.25">
      <c r="C1908" s="354"/>
      <c r="D1908" s="355"/>
      <c r="E1908" s="355"/>
      <c r="F1908" s="932"/>
      <c r="G1908" s="933"/>
      <c r="H1908" s="933"/>
      <c r="I1908" s="933"/>
      <c r="J1908" s="933"/>
      <c r="K1908" s="933"/>
      <c r="L1908" s="933"/>
      <c r="M1908" s="933"/>
      <c r="N1908" s="934"/>
      <c r="P1908" s="280"/>
      <c r="R1908" s="285"/>
      <c r="V1908" s="285"/>
      <c r="W1908" s="302" t="b">
        <f>OR(W1902,AND(M1902&lt;&gt;"",M1902=FALSE))</f>
        <v>0</v>
      </c>
    </row>
    <row r="1909" spans="2:23" ht="5.0999999999999996" customHeight="1" x14ac:dyDescent="0.2">
      <c r="C1909" s="354"/>
      <c r="D1909" s="358"/>
      <c r="E1909" s="355"/>
      <c r="F1909" s="355"/>
      <c r="G1909" s="355"/>
      <c r="H1909" s="355"/>
      <c r="I1909" s="355"/>
      <c r="J1909" s="355"/>
      <c r="K1909" s="355"/>
      <c r="L1909" s="355"/>
      <c r="M1909" s="355"/>
      <c r="N1909" s="356"/>
    </row>
    <row r="1910" spans="2:23" ht="5.0999999999999996" customHeight="1" x14ac:dyDescent="0.2">
      <c r="B1910" s="273"/>
      <c r="C1910" s="351"/>
      <c r="D1910" s="364"/>
      <c r="E1910" s="352"/>
      <c r="F1910" s="352"/>
      <c r="G1910" s="352"/>
      <c r="H1910" s="352"/>
      <c r="I1910" s="352"/>
      <c r="J1910" s="352"/>
      <c r="K1910" s="352"/>
      <c r="L1910" s="352"/>
      <c r="M1910" s="352"/>
      <c r="N1910" s="353"/>
    </row>
    <row r="1911" spans="2:23" ht="12.75" customHeight="1" x14ac:dyDescent="0.2">
      <c r="B1911" s="273"/>
      <c r="C1911" s="354"/>
      <c r="D1911" s="357" t="s">
        <v>951</v>
      </c>
      <c r="E1911" s="1071" t="str">
        <f>Translations!$B$367</f>
        <v>Bilanțul de gaze reziduale pentru această subinstalație</v>
      </c>
      <c r="F1911" s="1071"/>
      <c r="G1911" s="1071"/>
      <c r="H1911" s="1071"/>
      <c r="I1911" s="1071"/>
      <c r="J1911" s="1071"/>
      <c r="K1911" s="1071"/>
      <c r="L1911" s="1071"/>
      <c r="M1911" s="1071"/>
      <c r="N1911" s="1072"/>
    </row>
    <row r="1912" spans="2:23" ht="12.75" customHeight="1" x14ac:dyDescent="0.2">
      <c r="B1912" s="273"/>
      <c r="C1912" s="354"/>
      <c r="D1912" s="358" t="s">
        <v>118</v>
      </c>
      <c r="E1912" s="995" t="str">
        <f>Translations!$B$370</f>
        <v>Sunt relevante gazele reziduale pentru această subinstalație?</v>
      </c>
      <c r="F1912" s="995"/>
      <c r="G1912" s="995"/>
      <c r="H1912" s="995"/>
      <c r="I1912" s="995"/>
      <c r="J1912" s="995"/>
      <c r="K1912" s="995"/>
      <c r="L1912" s="995"/>
      <c r="M1912" s="996"/>
      <c r="N1912" s="996"/>
    </row>
    <row r="1913" spans="2:23" ht="12.75" customHeight="1" x14ac:dyDescent="0.2">
      <c r="B1913" s="273"/>
      <c r="C1913" s="354"/>
      <c r="D1913" s="358"/>
      <c r="E1913" s="355"/>
      <c r="F1913" s="355"/>
      <c r="G1913" s="355"/>
      <c r="H1913" s="355"/>
      <c r="I1913" s="355"/>
      <c r="J1913" s="976" t="str">
        <f>IF(I1743="","",IF(AND(M1912&lt;&gt;"",M1912=FALSE),HYPERLINK(Q1913,EUconst_MsgGoOn),""))</f>
        <v/>
      </c>
      <c r="K1913" s="977"/>
      <c r="L1913" s="977"/>
      <c r="M1913" s="977"/>
      <c r="N1913" s="978"/>
      <c r="P1913" s="24" t="s">
        <v>441</v>
      </c>
      <c r="Q1913" s="414" t="str">
        <f>"#JUMP_F"&amp;P1743+1</f>
        <v>#JUMP_F2</v>
      </c>
    </row>
    <row r="1914" spans="2:23" ht="5.0999999999999996" customHeight="1" x14ac:dyDescent="0.2">
      <c r="B1914" s="273"/>
      <c r="C1914" s="354"/>
      <c r="D1914" s="358"/>
      <c r="E1914" s="355"/>
      <c r="F1914" s="355"/>
      <c r="G1914" s="355"/>
      <c r="H1914" s="355"/>
      <c r="I1914" s="355"/>
      <c r="J1914" s="355"/>
      <c r="K1914" s="355"/>
      <c r="L1914" s="355"/>
      <c r="M1914" s="355"/>
      <c r="N1914" s="356"/>
    </row>
    <row r="1915" spans="2:23" ht="12.75" customHeight="1" x14ac:dyDescent="0.2">
      <c r="B1915" s="273"/>
      <c r="C1915" s="354"/>
      <c r="D1915" s="358" t="s">
        <v>119</v>
      </c>
      <c r="E1915" s="995" t="str">
        <f>Translations!$B$249</f>
        <v>Informații privind metodologia aplicată</v>
      </c>
      <c r="F1915" s="995"/>
      <c r="G1915" s="995"/>
      <c r="H1915" s="995"/>
      <c r="I1915" s="995"/>
      <c r="J1915" s="995"/>
      <c r="K1915" s="995"/>
      <c r="L1915" s="995"/>
      <c r="M1915" s="995"/>
      <c r="N1915" s="1063"/>
    </row>
    <row r="1916" spans="2:23" ht="25.5" customHeight="1" thickBot="1" x14ac:dyDescent="0.25">
      <c r="B1916" s="273"/>
      <c r="C1916" s="354"/>
      <c r="D1916" s="355"/>
      <c r="E1916" s="355"/>
      <c r="F1916" s="372"/>
      <c r="G1916" s="355"/>
      <c r="H1916" s="355"/>
      <c r="I1916" s="1070" t="str">
        <f>Translations!$B$254</f>
        <v>Sursa de date</v>
      </c>
      <c r="J1916" s="1070"/>
      <c r="K1916" s="1070" t="str">
        <f>Translations!$B$255</f>
        <v>Altă sursă de date (dacă este cazul)</v>
      </c>
      <c r="L1916" s="1070"/>
      <c r="M1916" s="1070" t="str">
        <f>Translations!$B$255</f>
        <v>Altă sursă de date (dacă este cazul)</v>
      </c>
      <c r="N1916" s="1070"/>
      <c r="W1916" s="274" t="s">
        <v>417</v>
      </c>
    </row>
    <row r="1917" spans="2:23" ht="12.75" customHeight="1" x14ac:dyDescent="0.2">
      <c r="B1917" s="273"/>
      <c r="C1917" s="354"/>
      <c r="D1917" s="358"/>
      <c r="E1917" s="360" t="s">
        <v>864</v>
      </c>
      <c r="F1917" s="1077" t="str">
        <f>Translations!$B$374</f>
        <v>Gaze reziduale produse</v>
      </c>
      <c r="G1917" s="1077"/>
      <c r="H1917" s="1078"/>
      <c r="I1917" s="937"/>
      <c r="J1917" s="938"/>
      <c r="K1917" s="939"/>
      <c r="L1917" s="940"/>
      <c r="M1917" s="939"/>
      <c r="N1917" s="941"/>
      <c r="W1917" s="281" t="b">
        <f>AND(M1912&lt;&gt;"",M1912=FALSE)</f>
        <v>0</v>
      </c>
    </row>
    <row r="1918" spans="2:23" ht="12.75" customHeight="1" x14ac:dyDescent="0.2">
      <c r="B1918" s="273"/>
      <c r="C1918" s="354"/>
      <c r="D1918" s="358"/>
      <c r="E1918" s="360" t="s">
        <v>865</v>
      </c>
      <c r="F1918" s="1079" t="str">
        <f>Translations!$B$256</f>
        <v>Valoare energetică</v>
      </c>
      <c r="G1918" s="1079"/>
      <c r="H1918" s="1080"/>
      <c r="I1918" s="1081"/>
      <c r="J1918" s="1082"/>
      <c r="K1918" s="993"/>
      <c r="L1918" s="1083"/>
      <c r="M1918" s="993"/>
      <c r="N1918" s="994"/>
      <c r="W1918" s="282" t="b">
        <f>W1917</f>
        <v>0</v>
      </c>
    </row>
    <row r="1919" spans="2:23" ht="12.75" customHeight="1" x14ac:dyDescent="0.2">
      <c r="B1919" s="273"/>
      <c r="C1919" s="354"/>
      <c r="D1919" s="358"/>
      <c r="E1919" s="360" t="s">
        <v>866</v>
      </c>
      <c r="F1919" s="1084" t="str">
        <f>Translations!$B$375</f>
        <v>Factorul de emisie</v>
      </c>
      <c r="G1919" s="1084"/>
      <c r="H1919" s="1085"/>
      <c r="I1919" s="949"/>
      <c r="J1919" s="986"/>
      <c r="K1919" s="951"/>
      <c r="L1919" s="987"/>
      <c r="M1919" s="951"/>
      <c r="N1919" s="952"/>
      <c r="W1919" s="282" t="b">
        <f>W1918</f>
        <v>0</v>
      </c>
    </row>
    <row r="1920" spans="2:23" ht="12.75" customHeight="1" x14ac:dyDescent="0.2">
      <c r="B1920" s="273"/>
      <c r="C1920" s="354"/>
      <c r="D1920" s="358"/>
      <c r="E1920" s="360" t="s">
        <v>867</v>
      </c>
      <c r="F1920" s="1077" t="str">
        <f>Translations!$B$376</f>
        <v>Gaze reziduale consumate</v>
      </c>
      <c r="G1920" s="1077"/>
      <c r="H1920" s="1078"/>
      <c r="I1920" s="937"/>
      <c r="J1920" s="938"/>
      <c r="K1920" s="939"/>
      <c r="L1920" s="940"/>
      <c r="M1920" s="939"/>
      <c r="N1920" s="941"/>
      <c r="W1920" s="282" t="b">
        <f t="shared" ref="W1920:W1931" si="8">W1919</f>
        <v>0</v>
      </c>
    </row>
    <row r="1921" spans="2:23" ht="12.75" customHeight="1" x14ac:dyDescent="0.2">
      <c r="B1921" s="273"/>
      <c r="C1921" s="354"/>
      <c r="D1921" s="358"/>
      <c r="E1921" s="360" t="s">
        <v>868</v>
      </c>
      <c r="F1921" s="1079" t="str">
        <f>Translations!$B$256</f>
        <v>Valoare energetică</v>
      </c>
      <c r="G1921" s="1079"/>
      <c r="H1921" s="1080"/>
      <c r="I1921" s="1081"/>
      <c r="J1921" s="1082"/>
      <c r="K1921" s="993"/>
      <c r="L1921" s="1083"/>
      <c r="M1921" s="993"/>
      <c r="N1921" s="994"/>
      <c r="W1921" s="282" t="b">
        <f t="shared" si="8"/>
        <v>0</v>
      </c>
    </row>
    <row r="1922" spans="2:23" ht="12.75" customHeight="1" x14ac:dyDescent="0.2">
      <c r="B1922" s="273"/>
      <c r="C1922" s="354"/>
      <c r="D1922" s="358"/>
      <c r="E1922" s="360" t="s">
        <v>869</v>
      </c>
      <c r="F1922" s="1084" t="str">
        <f>Translations!$B$375</f>
        <v>Factorul de emisie</v>
      </c>
      <c r="G1922" s="1084"/>
      <c r="H1922" s="1085"/>
      <c r="I1922" s="949"/>
      <c r="J1922" s="986"/>
      <c r="K1922" s="951"/>
      <c r="L1922" s="987"/>
      <c r="M1922" s="951"/>
      <c r="N1922" s="952"/>
      <c r="W1922" s="282" t="b">
        <f t="shared" si="8"/>
        <v>0</v>
      </c>
    </row>
    <row r="1923" spans="2:23" ht="12.75" customHeight="1" x14ac:dyDescent="0.2">
      <c r="B1923" s="273"/>
      <c r="C1923" s="354"/>
      <c r="D1923" s="358"/>
      <c r="E1923" s="360" t="s">
        <v>870</v>
      </c>
      <c r="F1923" s="1077" t="str">
        <f>Translations!$B$377</f>
        <v>Gaze reziduale arse (altele decât arderea cu flacără liberă din motive de siguranță)</v>
      </c>
      <c r="G1923" s="1077"/>
      <c r="H1923" s="1078"/>
      <c r="I1923" s="937"/>
      <c r="J1923" s="938"/>
      <c r="K1923" s="939"/>
      <c r="L1923" s="940"/>
      <c r="M1923" s="939"/>
      <c r="N1923" s="941"/>
      <c r="W1923" s="282" t="b">
        <f t="shared" si="8"/>
        <v>0</v>
      </c>
    </row>
    <row r="1924" spans="2:23" ht="12.75" customHeight="1" x14ac:dyDescent="0.2">
      <c r="B1924" s="273"/>
      <c r="C1924" s="354"/>
      <c r="D1924" s="358"/>
      <c r="E1924" s="360" t="s">
        <v>871</v>
      </c>
      <c r="F1924" s="1079" t="str">
        <f>Translations!$B$256</f>
        <v>Valoare energetică</v>
      </c>
      <c r="G1924" s="1079"/>
      <c r="H1924" s="1080"/>
      <c r="I1924" s="1081"/>
      <c r="J1924" s="1082"/>
      <c r="K1924" s="993"/>
      <c r="L1924" s="1083"/>
      <c r="M1924" s="993"/>
      <c r="N1924" s="994"/>
      <c r="W1924" s="282" t="b">
        <f t="shared" si="8"/>
        <v>0</v>
      </c>
    </row>
    <row r="1925" spans="2:23" ht="12.75" customHeight="1" x14ac:dyDescent="0.2">
      <c r="B1925" s="273"/>
      <c r="C1925" s="354"/>
      <c r="D1925" s="358"/>
      <c r="E1925" s="360" t="s">
        <v>872</v>
      </c>
      <c r="F1925" s="1084" t="str">
        <f>Translations!$B$375</f>
        <v>Factorul de emisie</v>
      </c>
      <c r="G1925" s="1084"/>
      <c r="H1925" s="1085"/>
      <c r="I1925" s="949"/>
      <c r="J1925" s="986"/>
      <c r="K1925" s="951"/>
      <c r="L1925" s="987"/>
      <c r="M1925" s="951"/>
      <c r="N1925" s="952"/>
      <c r="W1925" s="282" t="b">
        <f t="shared" si="8"/>
        <v>0</v>
      </c>
    </row>
    <row r="1926" spans="2:23" ht="12.75" customHeight="1" x14ac:dyDescent="0.2">
      <c r="B1926" s="273"/>
      <c r="C1926" s="354"/>
      <c r="D1926" s="358"/>
      <c r="E1926" s="360" t="s">
        <v>873</v>
      </c>
      <c r="F1926" s="1077" t="str">
        <f>Translations!$B$378</f>
        <v>Gaze reziduale importate</v>
      </c>
      <c r="G1926" s="1077"/>
      <c r="H1926" s="1078"/>
      <c r="I1926" s="937"/>
      <c r="J1926" s="938"/>
      <c r="K1926" s="939"/>
      <c r="L1926" s="940"/>
      <c r="M1926" s="939"/>
      <c r="N1926" s="941"/>
      <c r="W1926" s="282" t="b">
        <f t="shared" si="8"/>
        <v>0</v>
      </c>
    </row>
    <row r="1927" spans="2:23" ht="12.75" customHeight="1" x14ac:dyDescent="0.2">
      <c r="B1927" s="273"/>
      <c r="C1927" s="354"/>
      <c r="D1927" s="358"/>
      <c r="E1927" s="360" t="s">
        <v>874</v>
      </c>
      <c r="F1927" s="1079" t="str">
        <f>Translations!$B$256</f>
        <v>Valoare energetică</v>
      </c>
      <c r="G1927" s="1079"/>
      <c r="H1927" s="1080"/>
      <c r="I1927" s="1081"/>
      <c r="J1927" s="1082"/>
      <c r="K1927" s="993"/>
      <c r="L1927" s="1083"/>
      <c r="M1927" s="993"/>
      <c r="N1927" s="994"/>
      <c r="W1927" s="282" t="b">
        <f t="shared" si="8"/>
        <v>0</v>
      </c>
    </row>
    <row r="1928" spans="2:23" ht="12.75" customHeight="1" x14ac:dyDescent="0.2">
      <c r="B1928" s="273"/>
      <c r="C1928" s="354"/>
      <c r="D1928" s="358"/>
      <c r="E1928" s="360" t="s">
        <v>875</v>
      </c>
      <c r="F1928" s="1084" t="str">
        <f>Translations!$B$375</f>
        <v>Factorul de emisie</v>
      </c>
      <c r="G1928" s="1084"/>
      <c r="H1928" s="1085"/>
      <c r="I1928" s="949"/>
      <c r="J1928" s="986"/>
      <c r="K1928" s="951"/>
      <c r="L1928" s="987"/>
      <c r="M1928" s="951"/>
      <c r="N1928" s="952"/>
      <c r="W1928" s="282" t="b">
        <f t="shared" si="8"/>
        <v>0</v>
      </c>
    </row>
    <row r="1929" spans="2:23" ht="12.75" customHeight="1" x14ac:dyDescent="0.2">
      <c r="B1929" s="273"/>
      <c r="C1929" s="354"/>
      <c r="D1929" s="358"/>
      <c r="E1929" s="360" t="s">
        <v>876</v>
      </c>
      <c r="F1929" s="1077" t="str">
        <f>Translations!$B$379</f>
        <v>Gaze reziduale exportate</v>
      </c>
      <c r="G1929" s="1077"/>
      <c r="H1929" s="1078"/>
      <c r="I1929" s="937"/>
      <c r="J1929" s="938"/>
      <c r="K1929" s="939"/>
      <c r="L1929" s="940"/>
      <c r="M1929" s="939"/>
      <c r="N1929" s="941"/>
      <c r="W1929" s="282" t="b">
        <f t="shared" si="8"/>
        <v>0</v>
      </c>
    </row>
    <row r="1930" spans="2:23" ht="12.75" customHeight="1" x14ac:dyDescent="0.2">
      <c r="B1930" s="273"/>
      <c r="C1930" s="354"/>
      <c r="D1930" s="358"/>
      <c r="E1930" s="360" t="s">
        <v>877</v>
      </c>
      <c r="F1930" s="1079" t="str">
        <f>Translations!$B$256</f>
        <v>Valoare energetică</v>
      </c>
      <c r="G1930" s="1079"/>
      <c r="H1930" s="1080"/>
      <c r="I1930" s="1081"/>
      <c r="J1930" s="1082"/>
      <c r="K1930" s="993"/>
      <c r="L1930" s="1083"/>
      <c r="M1930" s="993"/>
      <c r="N1930" s="994"/>
      <c r="W1930" s="282" t="b">
        <f t="shared" si="8"/>
        <v>0</v>
      </c>
    </row>
    <row r="1931" spans="2:23" ht="12.75" customHeight="1" x14ac:dyDescent="0.2">
      <c r="B1931" s="273"/>
      <c r="C1931" s="354"/>
      <c r="D1931" s="358"/>
      <c r="E1931" s="360" t="s">
        <v>878</v>
      </c>
      <c r="F1931" s="1084" t="str">
        <f>Translations!$B$375</f>
        <v>Factorul de emisie</v>
      </c>
      <c r="G1931" s="1084"/>
      <c r="H1931" s="1085"/>
      <c r="I1931" s="949"/>
      <c r="J1931" s="986"/>
      <c r="K1931" s="951"/>
      <c r="L1931" s="987"/>
      <c r="M1931" s="951"/>
      <c r="N1931" s="952"/>
      <c r="W1931" s="282" t="b">
        <f t="shared" si="8"/>
        <v>0</v>
      </c>
    </row>
    <row r="1932" spans="2:23" ht="5.0999999999999996" customHeight="1" x14ac:dyDescent="0.2">
      <c r="B1932" s="273"/>
      <c r="C1932" s="354"/>
      <c r="D1932" s="358"/>
      <c r="E1932" s="355"/>
      <c r="F1932" s="355"/>
      <c r="G1932" s="355"/>
      <c r="H1932" s="355"/>
      <c r="I1932" s="355"/>
      <c r="J1932" s="355"/>
      <c r="K1932" s="355"/>
      <c r="L1932" s="355"/>
      <c r="M1932" s="355"/>
      <c r="N1932" s="356"/>
      <c r="W1932" s="299"/>
    </row>
    <row r="1933" spans="2:23" ht="12.75" customHeight="1" x14ac:dyDescent="0.2">
      <c r="B1933" s="273"/>
      <c r="C1933" s="354"/>
      <c r="D1933" s="358"/>
      <c r="E1933" s="360" t="s">
        <v>879</v>
      </c>
      <c r="F1933" s="1073" t="str">
        <f>Translations!$B$257</f>
        <v>Descrierea metodologiei aplicate</v>
      </c>
      <c r="G1933" s="1073"/>
      <c r="H1933" s="1073"/>
      <c r="I1933" s="1073"/>
      <c r="J1933" s="1073"/>
      <c r="K1933" s="1073"/>
      <c r="L1933" s="1073"/>
      <c r="M1933" s="1073"/>
      <c r="N1933" s="1074"/>
      <c r="W1933" s="283"/>
    </row>
    <row r="1934" spans="2:23" ht="5.0999999999999996" customHeight="1" x14ac:dyDescent="0.2">
      <c r="C1934" s="354"/>
      <c r="D1934" s="355"/>
      <c r="E1934" s="359"/>
      <c r="F1934" s="369"/>
      <c r="G1934" s="370"/>
      <c r="H1934" s="370"/>
      <c r="I1934" s="370"/>
      <c r="J1934" s="370"/>
      <c r="K1934" s="370"/>
      <c r="L1934" s="370"/>
      <c r="M1934" s="370"/>
      <c r="N1934" s="371"/>
      <c r="W1934" s="283"/>
    </row>
    <row r="1935" spans="2:23" ht="12.75" customHeight="1" x14ac:dyDescent="0.2">
      <c r="C1935" s="354"/>
      <c r="D1935" s="358"/>
      <c r="E1935" s="360"/>
      <c r="F1935" s="990" t="str">
        <f>IF(I1743&lt;&gt;"",HYPERLINK("#" &amp; Q1935,EUConst_MsgDescription),"")</f>
        <v/>
      </c>
      <c r="G1935" s="969"/>
      <c r="H1935" s="969"/>
      <c r="I1935" s="969"/>
      <c r="J1935" s="969"/>
      <c r="K1935" s="969"/>
      <c r="L1935" s="969"/>
      <c r="M1935" s="969"/>
      <c r="N1935" s="970"/>
      <c r="P1935" s="24" t="s">
        <v>441</v>
      </c>
      <c r="Q1935" s="414" t="str">
        <f>"#"&amp;ADDRESS(ROW($C$10),COLUMN($C$10))</f>
        <v>#$C$10</v>
      </c>
      <c r="W1935" s="283"/>
    </row>
    <row r="1936" spans="2:23" ht="5.0999999999999996" customHeight="1" x14ac:dyDescent="0.2">
      <c r="C1936" s="354"/>
      <c r="D1936" s="358"/>
      <c r="E1936" s="361"/>
      <c r="F1936" s="991"/>
      <c r="G1936" s="991"/>
      <c r="H1936" s="991"/>
      <c r="I1936" s="991"/>
      <c r="J1936" s="991"/>
      <c r="K1936" s="991"/>
      <c r="L1936" s="991"/>
      <c r="M1936" s="991"/>
      <c r="N1936" s="992"/>
      <c r="P1936" s="280"/>
      <c r="W1936" s="283"/>
    </row>
    <row r="1937" spans="1:26" ht="50.1" customHeight="1" x14ac:dyDescent="0.2">
      <c r="C1937" s="354"/>
      <c r="D1937" s="361"/>
      <c r="E1937" s="361"/>
      <c r="F1937" s="932"/>
      <c r="G1937" s="933"/>
      <c r="H1937" s="933"/>
      <c r="I1937" s="933"/>
      <c r="J1937" s="933"/>
      <c r="K1937" s="933"/>
      <c r="L1937" s="933"/>
      <c r="M1937" s="933"/>
      <c r="N1937" s="934"/>
      <c r="W1937" s="282" t="b">
        <f>W1919</f>
        <v>0</v>
      </c>
    </row>
    <row r="1938" spans="1:26" ht="5.0999999999999996" customHeight="1" x14ac:dyDescent="0.2">
      <c r="C1938" s="354"/>
      <c r="D1938" s="358"/>
      <c r="E1938" s="355"/>
      <c r="F1938" s="355"/>
      <c r="G1938" s="355"/>
      <c r="H1938" s="355"/>
      <c r="I1938" s="355"/>
      <c r="J1938" s="355"/>
      <c r="K1938" s="355"/>
      <c r="L1938" s="355"/>
      <c r="M1938" s="355"/>
      <c r="N1938" s="356"/>
      <c r="W1938" s="282"/>
    </row>
    <row r="1939" spans="1:26" ht="12.75" customHeight="1" x14ac:dyDescent="0.2">
      <c r="C1939" s="354"/>
      <c r="D1939" s="358"/>
      <c r="E1939" s="360"/>
      <c r="F1939" s="1054" t="str">
        <f>Translations!$B$210</f>
        <v>Trimitere la fișierele externe, dacă este cazul</v>
      </c>
      <c r="G1939" s="1054"/>
      <c r="H1939" s="1054"/>
      <c r="I1939" s="1054"/>
      <c r="J1939" s="1054"/>
      <c r="K1939" s="904"/>
      <c r="L1939" s="904"/>
      <c r="M1939" s="904"/>
      <c r="N1939" s="904"/>
      <c r="W1939" s="282" t="b">
        <f>W1937</f>
        <v>0</v>
      </c>
    </row>
    <row r="1940" spans="1:26" ht="5.0999999999999996" customHeight="1" x14ac:dyDescent="0.2">
      <c r="C1940" s="354"/>
      <c r="D1940" s="358"/>
      <c r="E1940" s="355"/>
      <c r="F1940" s="355"/>
      <c r="G1940" s="355"/>
      <c r="H1940" s="355"/>
      <c r="I1940" s="355"/>
      <c r="J1940" s="355"/>
      <c r="K1940" s="355"/>
      <c r="L1940" s="355"/>
      <c r="M1940" s="355"/>
      <c r="N1940" s="356"/>
      <c r="W1940" s="303"/>
    </row>
    <row r="1941" spans="1:26" ht="12.75" customHeight="1" x14ac:dyDescent="0.2">
      <c r="C1941" s="354"/>
      <c r="D1941" s="358" t="s">
        <v>120</v>
      </c>
      <c r="E1941" s="1075" t="str">
        <f>Translations!$B$258</f>
        <v>A fost respectată ordinea ierarhică?</v>
      </c>
      <c r="F1941" s="1075"/>
      <c r="G1941" s="1075"/>
      <c r="H1941" s="1076"/>
      <c r="I1941" s="291"/>
      <c r="J1941" s="366" t="str">
        <f>Translations!$B$259</f>
        <v xml:space="preserve"> Dacă nu, de ce?</v>
      </c>
      <c r="K1941" s="942"/>
      <c r="L1941" s="943"/>
      <c r="M1941" s="943"/>
      <c r="N1941" s="959"/>
      <c r="V1941" s="304" t="b">
        <f>W1939</f>
        <v>0</v>
      </c>
      <c r="W1941" s="289" t="b">
        <f>OR(W1937,AND(I1941&lt;&gt;"",I1941=TRUE))</f>
        <v>0</v>
      </c>
    </row>
    <row r="1942" spans="1:26" ht="5.0999999999999996" customHeight="1" x14ac:dyDescent="0.2">
      <c r="C1942" s="354"/>
      <c r="D1942" s="355"/>
      <c r="E1942" s="576"/>
      <c r="F1942" s="576"/>
      <c r="G1942" s="576"/>
      <c r="H1942" s="576"/>
      <c r="I1942" s="576"/>
      <c r="J1942" s="576"/>
      <c r="K1942" s="576"/>
      <c r="L1942" s="576"/>
      <c r="M1942" s="576"/>
      <c r="N1942" s="577"/>
      <c r="W1942" s="299"/>
    </row>
    <row r="1943" spans="1:26" ht="12.75" customHeight="1" x14ac:dyDescent="0.2">
      <c r="C1943" s="354"/>
      <c r="D1943" s="367"/>
      <c r="E1943" s="367"/>
      <c r="F1943" s="1073" t="str">
        <f>Translations!$B$264</f>
        <v>Detalii suplimentare privind orice abatere de la ierarhie</v>
      </c>
      <c r="G1943" s="1073"/>
      <c r="H1943" s="1073"/>
      <c r="I1943" s="1073"/>
      <c r="J1943" s="1073"/>
      <c r="K1943" s="1073"/>
      <c r="L1943" s="1073"/>
      <c r="M1943" s="1073"/>
      <c r="N1943" s="1074"/>
      <c r="W1943" s="303"/>
    </row>
    <row r="1944" spans="1:26" ht="25.5" customHeight="1" thickBot="1" x14ac:dyDescent="0.25">
      <c r="C1944" s="354"/>
      <c r="D1944" s="367"/>
      <c r="E1944" s="367"/>
      <c r="F1944" s="932"/>
      <c r="G1944" s="933"/>
      <c r="H1944" s="933"/>
      <c r="I1944" s="933"/>
      <c r="J1944" s="933"/>
      <c r="K1944" s="933"/>
      <c r="L1944" s="933"/>
      <c r="M1944" s="933"/>
      <c r="N1944" s="934"/>
      <c r="W1944" s="305" t="b">
        <f>W1941</f>
        <v>0</v>
      </c>
    </row>
    <row r="1945" spans="1:26" s="21" customFormat="1" ht="12.75" x14ac:dyDescent="0.2">
      <c r="A1945" s="19"/>
      <c r="B1945" s="38"/>
      <c r="C1945" s="373"/>
      <c r="D1945" s="374"/>
      <c r="E1945" s="374"/>
      <c r="F1945" s="374"/>
      <c r="G1945" s="374"/>
      <c r="H1945" s="374"/>
      <c r="I1945" s="374"/>
      <c r="J1945" s="374"/>
      <c r="K1945" s="374"/>
      <c r="L1945" s="374"/>
      <c r="M1945" s="374"/>
      <c r="N1945" s="375"/>
      <c r="O1945" s="38"/>
      <c r="P1945" s="140" t="str">
        <f>IF(OR(P1743=1,AND(I1743&lt;&gt;"",COUNTIF(P$2153:$P3569,"PRINT")=0)),"PRINT","")</f>
        <v>PRINT</v>
      </c>
      <c r="Q1945" s="24" t="s">
        <v>587</v>
      </c>
      <c r="R1945" s="25"/>
      <c r="S1945" s="25"/>
      <c r="T1945" s="24"/>
      <c r="U1945" s="24"/>
      <c r="V1945" s="24"/>
      <c r="W1945" s="24"/>
    </row>
    <row r="1946" spans="1:26" s="21" customFormat="1" ht="15" thickBot="1" x14ac:dyDescent="0.25">
      <c r="A1946" s="19"/>
      <c r="B1946" s="38"/>
      <c r="C1946" s="38"/>
      <c r="D1946" s="38"/>
      <c r="E1946" s="38"/>
      <c r="F1946" s="38"/>
      <c r="G1946" s="38"/>
      <c r="H1946" s="38"/>
      <c r="I1946" s="38"/>
      <c r="J1946" s="38"/>
      <c r="K1946" s="38"/>
      <c r="L1946" s="38"/>
      <c r="M1946" s="38"/>
      <c r="N1946" s="38"/>
      <c r="O1946" s="38"/>
      <c r="P1946" s="24"/>
      <c r="Q1946" s="24"/>
      <c r="R1946" s="25"/>
      <c r="S1946" s="25"/>
      <c r="T1946" s="24"/>
      <c r="U1946" s="24"/>
      <c r="V1946" s="24"/>
      <c r="W1946" s="24"/>
      <c r="X1946" s="273"/>
      <c r="Y1946" s="273"/>
      <c r="Z1946" s="273"/>
    </row>
    <row r="1947" spans="1:26" s="21" customFormat="1" ht="12.75" customHeight="1" thickBot="1" x14ac:dyDescent="0.3">
      <c r="A1947" s="19"/>
      <c r="B1947" s="38"/>
      <c r="C1947" s="315"/>
      <c r="D1947" s="315"/>
      <c r="E1947" s="315"/>
      <c r="F1947" s="315"/>
      <c r="G1947" s="315"/>
      <c r="H1947" s="315"/>
      <c r="I1947" s="315"/>
      <c r="J1947" s="315"/>
      <c r="K1947" s="315"/>
      <c r="L1947" s="315"/>
      <c r="M1947" s="315"/>
      <c r="N1947" s="315"/>
      <c r="O1947" s="38"/>
      <c r="P1947" s="24"/>
      <c r="Q1947" s="24"/>
      <c r="R1947" s="25"/>
      <c r="S1947" s="25"/>
      <c r="T1947" s="24"/>
      <c r="U1947" s="24"/>
      <c r="V1947" s="24"/>
      <c r="W1947" s="24"/>
      <c r="X1947" s="273"/>
      <c r="Y1947" s="273"/>
      <c r="Z1947" s="273"/>
    </row>
    <row r="1948" spans="1:26" s="270" customFormat="1" ht="15" customHeight="1" thickBot="1" x14ac:dyDescent="0.25">
      <c r="A1948" s="269"/>
      <c r="B1948" s="187"/>
      <c r="C1948" s="268">
        <f>C1743+1</f>
        <v>10</v>
      </c>
      <c r="D1948" s="1015" t="str">
        <f>Translations!$B$295</f>
        <v>Subinstalație cu referință pentru produse:</v>
      </c>
      <c r="E1948" s="1016"/>
      <c r="F1948" s="1016"/>
      <c r="G1948" s="1016"/>
      <c r="H1948" s="1016"/>
      <c r="I1948" s="1017" t="str">
        <f>IF(INDEX(CNTR_SubInstListIsProdBM,$C1948),INDEX(CNTR_SubInstListNames,$C1948),"")</f>
        <v/>
      </c>
      <c r="J1948" s="1018"/>
      <c r="K1948" s="1018"/>
      <c r="L1948" s="1018"/>
      <c r="M1948" s="1018"/>
      <c r="N1948" s="1019"/>
      <c r="O1948" s="38"/>
      <c r="P1948" s="417">
        <v>1</v>
      </c>
      <c r="Q1948" s="274"/>
      <c r="R1948" s="293"/>
      <c r="S1948" s="293"/>
      <c r="T1948" s="293"/>
      <c r="U1948" s="269"/>
      <c r="V1948" s="397" t="s">
        <v>891</v>
      </c>
      <c r="W1948" s="398" t="b">
        <f>AND(CNTR_ExistSubInstEntries,I1948="")</f>
        <v>0</v>
      </c>
    </row>
    <row r="1949" spans="1:26" ht="12.75" customHeight="1" thickBot="1" x14ac:dyDescent="0.25">
      <c r="C1949" s="265"/>
      <c r="D1949" s="266"/>
      <c r="E1949" s="1028" t="str">
        <f>Translations!$B$296</f>
        <v>Denumirea subinstalației cu referință pentru produse este afișată automat pe baza datelor introduse în foaia „C_InstallationDescription”.</v>
      </c>
      <c r="F1949" s="1029"/>
      <c r="G1949" s="1029"/>
      <c r="H1949" s="1029"/>
      <c r="I1949" s="1029"/>
      <c r="J1949" s="1029"/>
      <c r="K1949" s="1029"/>
      <c r="L1949" s="1029"/>
      <c r="M1949" s="1029"/>
      <c r="N1949" s="1030"/>
    </row>
    <row r="1950" spans="1:26" ht="5.0999999999999996" customHeight="1" x14ac:dyDescent="0.2">
      <c r="C1950" s="250"/>
      <c r="N1950" s="251"/>
    </row>
    <row r="1951" spans="1:26" ht="12.75" customHeight="1" x14ac:dyDescent="0.2">
      <c r="C1951" s="250"/>
      <c r="D1951" s="22" t="s">
        <v>112</v>
      </c>
      <c r="E1951" s="917" t="str">
        <f>Translations!$B$297</f>
        <v>Limitele sistemului subinstalației</v>
      </c>
      <c r="F1951" s="917"/>
      <c r="G1951" s="917"/>
      <c r="H1951" s="917"/>
      <c r="I1951" s="917"/>
      <c r="J1951" s="917"/>
      <c r="K1951" s="917"/>
      <c r="L1951" s="917"/>
      <c r="M1951" s="917"/>
      <c r="N1951" s="1031"/>
    </row>
    <row r="1952" spans="1:26" ht="5.0999999999999996" customHeight="1" x14ac:dyDescent="0.2">
      <c r="C1952" s="250"/>
      <c r="N1952" s="251"/>
    </row>
    <row r="1953" spans="1:23" ht="12.75" customHeight="1" x14ac:dyDescent="0.2">
      <c r="C1953" s="250"/>
      <c r="D1953" s="564" t="s">
        <v>118</v>
      </c>
      <c r="E1953" s="963" t="str">
        <f>Translations!$B$249</f>
        <v>Informații privind metodologia aplicată</v>
      </c>
      <c r="F1953" s="963"/>
      <c r="G1953" s="963"/>
      <c r="H1953" s="963"/>
      <c r="I1953" s="963"/>
      <c r="J1953" s="963"/>
      <c r="K1953" s="963"/>
      <c r="L1953" s="963"/>
      <c r="M1953" s="963"/>
      <c r="N1953" s="1003"/>
    </row>
    <row r="1954" spans="1:23" s="345" customFormat="1" ht="5.0999999999999996" customHeight="1" x14ac:dyDescent="0.25">
      <c r="A1954" s="344"/>
      <c r="B1954" s="341"/>
      <c r="C1954" s="342"/>
      <c r="D1954" s="343"/>
      <c r="E1954" s="961"/>
      <c r="F1954" s="961"/>
      <c r="G1954" s="961"/>
      <c r="H1954" s="961"/>
      <c r="I1954" s="961"/>
      <c r="J1954" s="961"/>
      <c r="K1954" s="961"/>
      <c r="L1954" s="961"/>
      <c r="M1954" s="961"/>
      <c r="N1954" s="1032"/>
      <c r="O1954" s="38"/>
      <c r="P1954" s="344"/>
      <c r="Q1954" s="344"/>
      <c r="R1954" s="344"/>
      <c r="S1954" s="344"/>
      <c r="T1954" s="344"/>
      <c r="U1954" s="344"/>
      <c r="V1954" s="344"/>
      <c r="W1954" s="344"/>
    </row>
    <row r="1955" spans="1:23" ht="50.1" customHeight="1" x14ac:dyDescent="0.2">
      <c r="C1955" s="250"/>
      <c r="D1955" s="564"/>
      <c r="E1955" s="1033"/>
      <c r="F1955" s="1034"/>
      <c r="G1955" s="1034"/>
      <c r="H1955" s="1034"/>
      <c r="I1955" s="1034"/>
      <c r="J1955" s="1034"/>
      <c r="K1955" s="1034"/>
      <c r="L1955" s="1034"/>
      <c r="M1955" s="1034"/>
      <c r="N1955" s="1035"/>
    </row>
    <row r="1956" spans="1:23" ht="5.0999999999999996" customHeight="1" x14ac:dyDescent="0.2">
      <c r="C1956" s="250"/>
      <c r="D1956" s="564"/>
      <c r="N1956" s="251"/>
    </row>
    <row r="1957" spans="1:23" ht="12.75" customHeight="1" x14ac:dyDescent="0.2">
      <c r="C1957" s="250"/>
      <c r="D1957" s="564" t="s">
        <v>119</v>
      </c>
      <c r="E1957" s="1036" t="str">
        <f>Translations!$B$210</f>
        <v>Trimitere la fișierele externe, dacă este cazul</v>
      </c>
      <c r="F1957" s="1036"/>
      <c r="G1957" s="1036"/>
      <c r="H1957" s="1036"/>
      <c r="I1957" s="1036"/>
      <c r="J1957" s="1037"/>
      <c r="K1957" s="904"/>
      <c r="L1957" s="904"/>
      <c r="M1957" s="904"/>
      <c r="N1957" s="904"/>
    </row>
    <row r="1958" spans="1:23" ht="5.0999999999999996" customHeight="1" x14ac:dyDescent="0.2">
      <c r="C1958" s="250"/>
      <c r="D1958" s="564"/>
      <c r="N1958" s="251"/>
    </row>
    <row r="1959" spans="1:23" ht="12.75" customHeight="1" x14ac:dyDescent="0.2">
      <c r="C1959" s="250"/>
      <c r="D1959" s="27" t="s">
        <v>120</v>
      </c>
      <c r="E1959" s="1036" t="str">
        <f>Translations!$B$305</f>
        <v>Trimitere la o diagramă detaliată separată a fluxurilor, dacă este cazul</v>
      </c>
      <c r="F1959" s="1036"/>
      <c r="G1959" s="1036"/>
      <c r="H1959" s="1036"/>
      <c r="I1959" s="1036"/>
      <c r="J1959" s="1037"/>
      <c r="K1959" s="904"/>
      <c r="L1959" s="904"/>
      <c r="M1959" s="904"/>
      <c r="N1959" s="904"/>
    </row>
    <row r="1960" spans="1:23" ht="5.0999999999999996" customHeight="1" x14ac:dyDescent="0.2">
      <c r="C1960" s="257"/>
      <c r="D1960" s="258"/>
      <c r="E1960" s="259"/>
      <c r="F1960" s="259"/>
      <c r="G1960" s="259"/>
      <c r="H1960" s="259"/>
      <c r="I1960" s="259"/>
      <c r="J1960" s="259"/>
      <c r="K1960" s="259"/>
      <c r="L1960" s="259"/>
      <c r="M1960" s="259"/>
      <c r="N1960" s="260"/>
    </row>
    <row r="1961" spans="1:23" ht="5.0999999999999996" customHeight="1" x14ac:dyDescent="0.2">
      <c r="C1961" s="250"/>
      <c r="D1961" s="564"/>
      <c r="N1961" s="251"/>
    </row>
    <row r="1962" spans="1:23" ht="12.75" customHeight="1" x14ac:dyDescent="0.2">
      <c r="C1962" s="250"/>
      <c r="D1962" s="22" t="s">
        <v>113</v>
      </c>
      <c r="E1962" s="917" t="str">
        <f>Translations!$B$307</f>
        <v>Metoda de determinare a nivelurilor producției (activității) anuale</v>
      </c>
      <c r="F1962" s="917"/>
      <c r="G1962" s="917"/>
      <c r="H1962" s="917"/>
      <c r="I1962" s="917"/>
      <c r="J1962" s="917"/>
      <c r="K1962" s="917"/>
      <c r="L1962" s="917"/>
      <c r="M1962" s="917"/>
      <c r="N1962" s="1031"/>
    </row>
    <row r="1963" spans="1:23" ht="5.0999999999999996" customHeight="1" x14ac:dyDescent="0.2">
      <c r="C1963" s="250"/>
      <c r="D1963" s="22"/>
      <c r="E1963" s="564"/>
      <c r="F1963" s="564"/>
      <c r="G1963" s="564"/>
      <c r="H1963" s="564"/>
      <c r="I1963" s="564"/>
      <c r="J1963" s="564"/>
      <c r="K1963" s="564"/>
      <c r="L1963" s="564"/>
      <c r="M1963" s="564"/>
      <c r="N1963" s="565"/>
    </row>
    <row r="1964" spans="1:23" ht="12.75" customHeight="1" x14ac:dyDescent="0.2">
      <c r="C1964" s="250"/>
      <c r="D1964" s="564" t="s">
        <v>118</v>
      </c>
      <c r="E1964" s="963" t="str">
        <f>Translations!$B$249</f>
        <v>Informații privind metodologia aplicată</v>
      </c>
      <c r="F1964" s="963"/>
      <c r="G1964" s="963"/>
      <c r="H1964" s="963"/>
      <c r="I1964" s="963"/>
      <c r="J1964" s="963"/>
      <c r="K1964" s="963"/>
      <c r="L1964" s="963"/>
      <c r="M1964" s="963"/>
      <c r="N1964" s="1003"/>
    </row>
    <row r="1965" spans="1:23" s="295" customFormat="1" ht="25.5" customHeight="1" x14ac:dyDescent="0.25">
      <c r="A1965" s="293"/>
      <c r="B1965" s="136"/>
      <c r="C1965" s="250"/>
      <c r="D1965" s="137"/>
      <c r="E1965" s="138"/>
      <c r="F1965" s="138"/>
      <c r="G1965" s="138"/>
      <c r="H1965" s="138"/>
      <c r="I1965" s="967" t="str">
        <f>Translations!$B$254</f>
        <v>Sursa de date</v>
      </c>
      <c r="J1965" s="967"/>
      <c r="K1965" s="967" t="str">
        <f>Translations!$B$255</f>
        <v>Altă sursă de date (dacă este cazul)</v>
      </c>
      <c r="L1965" s="967"/>
      <c r="M1965" s="967" t="str">
        <f>Translations!$B$255</f>
        <v>Altă sursă de date (dacă este cazul)</v>
      </c>
      <c r="N1965" s="967"/>
      <c r="O1965" s="38"/>
      <c r="P1965" s="293"/>
      <c r="Q1965" s="293"/>
      <c r="R1965" s="293"/>
      <c r="S1965" s="293"/>
      <c r="T1965" s="293"/>
      <c r="U1965" s="293"/>
      <c r="V1965" s="293"/>
      <c r="W1965" s="293"/>
    </row>
    <row r="1966" spans="1:23" ht="12.75" customHeight="1" x14ac:dyDescent="0.2">
      <c r="C1966" s="250"/>
      <c r="D1966" s="27"/>
      <c r="E1966" s="135" t="s">
        <v>864</v>
      </c>
      <c r="F1966" s="929" t="str">
        <f>Translations!$B$310</f>
        <v>Cantitățile de produse</v>
      </c>
      <c r="G1966" s="929"/>
      <c r="H1966" s="930"/>
      <c r="I1966" s="942"/>
      <c r="J1966" s="943"/>
      <c r="K1966" s="944"/>
      <c r="L1966" s="945"/>
      <c r="M1966" s="944"/>
      <c r="N1966" s="946"/>
    </row>
    <row r="1967" spans="1:23" ht="5.0999999999999996" customHeight="1" x14ac:dyDescent="0.2">
      <c r="C1967" s="250"/>
      <c r="D1967" s="27"/>
      <c r="E1967" s="135"/>
      <c r="F1967" s="568"/>
      <c r="G1967" s="568"/>
      <c r="H1967" s="568"/>
      <c r="I1967" s="568"/>
      <c r="J1967" s="568"/>
      <c r="K1967" s="568"/>
      <c r="L1967" s="568"/>
      <c r="M1967" s="568"/>
      <c r="N1967" s="569"/>
    </row>
    <row r="1968" spans="1:23" ht="12.75" customHeight="1" x14ac:dyDescent="0.2">
      <c r="C1968" s="250"/>
      <c r="D1968" s="564"/>
      <c r="E1968" s="135" t="s">
        <v>865</v>
      </c>
      <c r="F1968" s="929" t="str">
        <f>Translations!$B$311</f>
        <v>Cantităţile anuale de produse</v>
      </c>
      <c r="G1968" s="929"/>
      <c r="H1968" s="930"/>
      <c r="I1968" s="1039"/>
      <c r="J1968" s="1039"/>
      <c r="K1968" s="1039"/>
      <c r="L1968" s="1039"/>
      <c r="M1968" s="1039"/>
      <c r="N1968" s="1039"/>
    </row>
    <row r="1969" spans="1:23" ht="5.0999999999999996" customHeight="1" x14ac:dyDescent="0.2">
      <c r="C1969" s="250"/>
      <c r="D1969" s="564"/>
      <c r="N1969" s="251"/>
    </row>
    <row r="1970" spans="1:23" s="21" customFormat="1" ht="12.75" customHeight="1" x14ac:dyDescent="0.25">
      <c r="A1970" s="19"/>
      <c r="B1970" s="219"/>
      <c r="C1970" s="253"/>
      <c r="D1970" s="254"/>
      <c r="E1970" s="135" t="s">
        <v>866</v>
      </c>
      <c r="F1970" s="929" t="str">
        <f>Translations!$B$312</f>
        <v>Cerințe speciale de raportare:</v>
      </c>
      <c r="G1970" s="929"/>
      <c r="H1970" s="930"/>
      <c r="I1970" s="979" t="str">
        <f>IF(I1948="","",HYPERLINK(INDEX(EUconst_BMlistSpecialJumpTable,MATCH(I1948,EUconst_BMlistNames,0)),INDEX(EUconst_BMlistSpecialReporting,MATCH(I1948,EUconst_BMlistNames,0))))</f>
        <v/>
      </c>
      <c r="J1970" s="980"/>
      <c r="K1970" s="980"/>
      <c r="L1970" s="980"/>
      <c r="M1970" s="980"/>
      <c r="N1970" s="981"/>
      <c r="O1970" s="38"/>
      <c r="P1970" s="220" t="s">
        <v>695</v>
      </c>
      <c r="Q1970" s="221" t="str">
        <f>IF(I1948="","",IF(AND(INDEX(EUconst_BMlistSpecialJumpTable,MATCH(I1948,EUconst_BMlistNames,0))&lt;&gt;"",INDEX(EUconst_BMlistMainNumberOfBM,MATCH(I1948,EUconst_BMlistNames,0))&lt;&gt;47),TRUE,FALSE))</f>
        <v/>
      </c>
      <c r="R1970" s="25"/>
      <c r="S1970" s="25"/>
      <c r="T1970" s="24"/>
      <c r="U1970" s="24"/>
      <c r="V1970" s="24"/>
      <c r="W1970" s="24"/>
    </row>
    <row r="1971" spans="1:23" s="21" customFormat="1" ht="5.0999999999999996" customHeight="1" x14ac:dyDescent="0.25">
      <c r="A1971" s="19"/>
      <c r="B1971" s="219"/>
      <c r="C1971" s="253"/>
      <c r="D1971" s="255"/>
      <c r="F1971" s="971"/>
      <c r="G1971" s="971"/>
      <c r="H1971" s="971"/>
      <c r="I1971" s="971"/>
      <c r="J1971" s="971"/>
      <c r="K1971" s="971"/>
      <c r="L1971" s="971"/>
      <c r="M1971" s="971"/>
      <c r="N1971" s="1038"/>
      <c r="O1971" s="38"/>
      <c r="P1971" s="25"/>
      <c r="Q1971" s="24"/>
      <c r="R1971" s="25"/>
      <c r="S1971" s="25"/>
      <c r="T1971" s="24"/>
      <c r="U1971" s="24"/>
      <c r="V1971" s="24"/>
      <c r="W1971" s="24"/>
    </row>
    <row r="1972" spans="1:23" ht="12.75" customHeight="1" x14ac:dyDescent="0.2">
      <c r="C1972" s="250"/>
      <c r="D1972" s="564"/>
      <c r="E1972" s="135" t="s">
        <v>867</v>
      </c>
      <c r="F1972" s="931" t="str">
        <f>Translations!$B$257</f>
        <v>Descrierea metodologiei aplicate</v>
      </c>
      <c r="G1972" s="931"/>
      <c r="H1972" s="931"/>
      <c r="I1972" s="931"/>
      <c r="J1972" s="931"/>
      <c r="K1972" s="931"/>
      <c r="L1972" s="931"/>
      <c r="M1972" s="931"/>
      <c r="N1972" s="1022"/>
    </row>
    <row r="1973" spans="1:23" ht="12.75" customHeight="1" x14ac:dyDescent="0.2">
      <c r="C1973" s="250"/>
      <c r="D1973" s="564"/>
      <c r="E1973" s="135"/>
      <c r="F1973" s="990" t="str">
        <f>IF(I1948&lt;&gt;"",HYPERLINK("#" &amp; Q1973,EUConst_MsgDescription),"")</f>
        <v/>
      </c>
      <c r="G1973" s="969"/>
      <c r="H1973" s="969"/>
      <c r="I1973" s="969"/>
      <c r="J1973" s="969"/>
      <c r="K1973" s="969"/>
      <c r="L1973" s="969"/>
      <c r="M1973" s="969"/>
      <c r="N1973" s="970"/>
      <c r="P1973" s="24" t="s">
        <v>441</v>
      </c>
      <c r="Q1973" s="414" t="str">
        <f>"#"&amp;ADDRESS(ROW($C$11),COLUMN($C$11))</f>
        <v>#$C$11</v>
      </c>
    </row>
    <row r="1974" spans="1:23" ht="5.0999999999999996" customHeight="1" x14ac:dyDescent="0.2">
      <c r="C1974" s="250"/>
      <c r="D1974" s="564"/>
      <c r="E1974" s="26"/>
      <c r="F1974" s="971"/>
      <c r="G1974" s="971"/>
      <c r="H1974" s="971"/>
      <c r="I1974" s="971"/>
      <c r="J1974" s="971"/>
      <c r="K1974" s="971"/>
      <c r="L1974" s="971"/>
      <c r="M1974" s="971"/>
      <c r="N1974" s="1038"/>
      <c r="P1974" s="280"/>
    </row>
    <row r="1975" spans="1:23" ht="50.1" customHeight="1" x14ac:dyDescent="0.2">
      <c r="C1975" s="250"/>
      <c r="D1975" s="26"/>
      <c r="E1975" s="296"/>
      <c r="F1975" s="972"/>
      <c r="G1975" s="973"/>
      <c r="H1975" s="973"/>
      <c r="I1975" s="973"/>
      <c r="J1975" s="973"/>
      <c r="K1975" s="973"/>
      <c r="L1975" s="973"/>
      <c r="M1975" s="973"/>
      <c r="N1975" s="974"/>
    </row>
    <row r="1976" spans="1:23" ht="5.0999999999999996" customHeight="1" thickBot="1" x14ac:dyDescent="0.25">
      <c r="C1976" s="250"/>
      <c r="N1976" s="251"/>
    </row>
    <row r="1977" spans="1:23" ht="12.75" customHeight="1" x14ac:dyDescent="0.2">
      <c r="C1977" s="250"/>
      <c r="D1977" s="564"/>
      <c r="E1977" s="135"/>
      <c r="F1977" s="975" t="str">
        <f>Translations!$B$210</f>
        <v>Trimitere la fișierele externe, dacă este cazul</v>
      </c>
      <c r="G1977" s="975"/>
      <c r="H1977" s="975"/>
      <c r="I1977" s="975"/>
      <c r="J1977" s="975"/>
      <c r="K1977" s="904"/>
      <c r="L1977" s="904"/>
      <c r="M1977" s="904"/>
      <c r="N1977" s="904"/>
      <c r="W1977" s="297" t="s">
        <v>417</v>
      </c>
    </row>
    <row r="1978" spans="1:23" ht="5.0999999999999996" customHeight="1" x14ac:dyDescent="0.2">
      <c r="C1978" s="250"/>
      <c r="D1978" s="564"/>
      <c r="N1978" s="251"/>
      <c r="W1978" s="283"/>
    </row>
    <row r="1979" spans="1:23" ht="12.75" customHeight="1" x14ac:dyDescent="0.2">
      <c r="C1979" s="250"/>
      <c r="D1979" s="564" t="s">
        <v>119</v>
      </c>
      <c r="E1979" s="957" t="str">
        <f>Translations!$B$258</f>
        <v>A fost respectată ordinea ierarhică?</v>
      </c>
      <c r="F1979" s="957"/>
      <c r="G1979" s="957"/>
      <c r="H1979" s="958"/>
      <c r="I1979" s="291"/>
      <c r="J1979" s="298" t="str">
        <f>Translations!$B$259</f>
        <v xml:space="preserve"> Dacă nu, de ce?</v>
      </c>
      <c r="K1979" s="942"/>
      <c r="L1979" s="943"/>
      <c r="M1979" s="943"/>
      <c r="N1979" s="959"/>
      <c r="W1979" s="289" t="b">
        <f>AND(I1979&lt;&gt;"",I1979=TRUE)</f>
        <v>0</v>
      </c>
    </row>
    <row r="1980" spans="1:23" ht="5.0999999999999996" customHeight="1" x14ac:dyDescent="0.2">
      <c r="C1980" s="250"/>
      <c r="E1980" s="570"/>
      <c r="F1980" s="570"/>
      <c r="G1980" s="570"/>
      <c r="H1980" s="570"/>
      <c r="I1980" s="570"/>
      <c r="J1980" s="570"/>
      <c r="K1980" s="570"/>
      <c r="L1980" s="570"/>
      <c r="M1980" s="570"/>
      <c r="N1980" s="578"/>
      <c r="W1980" s="283"/>
    </row>
    <row r="1981" spans="1:23" ht="12.75" customHeight="1" x14ac:dyDescent="0.2">
      <c r="C1981" s="250"/>
      <c r="D1981" s="564"/>
      <c r="E1981" s="564"/>
      <c r="F1981" s="931" t="str">
        <f>Translations!$B$264</f>
        <v>Detalii suplimentare privind orice abatere de la ierarhie</v>
      </c>
      <c r="G1981" s="931"/>
      <c r="H1981" s="931"/>
      <c r="I1981" s="931"/>
      <c r="J1981" s="931"/>
      <c r="K1981" s="931"/>
      <c r="L1981" s="931"/>
      <c r="M1981" s="931"/>
      <c r="N1981" s="1022"/>
      <c r="W1981" s="283"/>
    </row>
    <row r="1982" spans="1:23" ht="25.5" customHeight="1" thickBot="1" x14ac:dyDescent="0.25">
      <c r="C1982" s="250"/>
      <c r="E1982" s="564"/>
      <c r="F1982" s="1023"/>
      <c r="G1982" s="1024"/>
      <c r="H1982" s="1024"/>
      <c r="I1982" s="1024"/>
      <c r="J1982" s="1024"/>
      <c r="K1982" s="1024"/>
      <c r="L1982" s="1024"/>
      <c r="M1982" s="1024"/>
      <c r="N1982" s="1025"/>
      <c r="W1982" s="300" t="b">
        <f>W1979</f>
        <v>0</v>
      </c>
    </row>
    <row r="1983" spans="1:23" ht="5.0999999999999996" customHeight="1" x14ac:dyDescent="0.2">
      <c r="C1983" s="250"/>
      <c r="D1983" s="564"/>
      <c r="N1983" s="251"/>
    </row>
    <row r="1984" spans="1:23" ht="12.75" customHeight="1" x14ac:dyDescent="0.2">
      <c r="C1984" s="250"/>
      <c r="D1984" s="27" t="s">
        <v>120</v>
      </c>
      <c r="E1984" s="1026" t="str">
        <f>Translations!$B$828</f>
        <v>Descrierea metodologiei de trasare a produselor și mărfurilor fabricate</v>
      </c>
      <c r="F1984" s="1026"/>
      <c r="G1984" s="1026"/>
      <c r="H1984" s="1026"/>
      <c r="I1984" s="1026"/>
      <c r="J1984" s="1026"/>
      <c r="K1984" s="1026"/>
      <c r="L1984" s="1026"/>
      <c r="M1984" s="1026"/>
      <c r="N1984" s="1027"/>
    </row>
    <row r="1985" spans="1:23" ht="5.0999999999999996" customHeight="1" x14ac:dyDescent="0.2">
      <c r="C1985" s="250"/>
      <c r="E1985" s="900"/>
      <c r="F1985" s="901"/>
      <c r="G1985" s="901"/>
      <c r="H1985" s="901"/>
      <c r="I1985" s="901"/>
      <c r="J1985" s="901"/>
      <c r="K1985" s="901"/>
      <c r="L1985" s="901"/>
      <c r="M1985" s="901"/>
      <c r="N1985" s="1020"/>
    </row>
    <row r="1986" spans="1:23" ht="50.1" customHeight="1" x14ac:dyDescent="0.2">
      <c r="C1986" s="250"/>
      <c r="D1986" s="564"/>
      <c r="E1986" s="296"/>
      <c r="F1986" s="942"/>
      <c r="G1986" s="943"/>
      <c r="H1986" s="943"/>
      <c r="I1986" s="943"/>
      <c r="J1986" s="943"/>
      <c r="K1986" s="943"/>
      <c r="L1986" s="943"/>
      <c r="M1986" s="943"/>
      <c r="N1986" s="959"/>
    </row>
    <row r="1987" spans="1:23" ht="5.0999999999999996" customHeight="1" x14ac:dyDescent="0.2">
      <c r="C1987" s="250"/>
      <c r="N1987" s="251"/>
    </row>
    <row r="1988" spans="1:23" ht="5.0999999999999996" customHeight="1" x14ac:dyDescent="0.2">
      <c r="C1988" s="261"/>
      <c r="D1988" s="264"/>
      <c r="E1988" s="262"/>
      <c r="F1988" s="262"/>
      <c r="G1988" s="262"/>
      <c r="H1988" s="262"/>
      <c r="I1988" s="262"/>
      <c r="J1988" s="262"/>
      <c r="K1988" s="262"/>
      <c r="L1988" s="262"/>
      <c r="M1988" s="262"/>
      <c r="N1988" s="263"/>
    </row>
    <row r="1989" spans="1:23" s="21" customFormat="1" ht="14.25" customHeight="1" x14ac:dyDescent="0.2">
      <c r="A1989" s="19"/>
      <c r="B1989" s="38"/>
      <c r="C1989" s="250"/>
      <c r="D1989" s="22" t="s">
        <v>114</v>
      </c>
      <c r="E1989" s="960" t="str">
        <f>Translations!$B$322</f>
        <v>Consumul de energie electrică relevant</v>
      </c>
      <c r="F1989" s="960"/>
      <c r="G1989" s="960"/>
      <c r="H1989" s="960"/>
      <c r="I1989" s="960"/>
      <c r="J1989" s="960"/>
      <c r="K1989" s="960"/>
      <c r="L1989" s="960"/>
      <c r="M1989" s="960"/>
      <c r="N1989" s="1044"/>
      <c r="O1989" s="38"/>
      <c r="P1989" s="24" t="s">
        <v>441</v>
      </c>
      <c r="Q1989" s="414" t="str">
        <f>"#"&amp;ADDRESS(ROW(D2074),COLUMN(D2074))</f>
        <v>#$D$2074</v>
      </c>
      <c r="R1989" s="25"/>
      <c r="S1989" s="25"/>
      <c r="T1989" s="19"/>
      <c r="U1989" s="19"/>
      <c r="V1989" s="274"/>
      <c r="W1989" s="274"/>
    </row>
    <row r="1990" spans="1:23" ht="12.75" customHeight="1" thickBot="1" x14ac:dyDescent="0.25">
      <c r="C1990" s="250"/>
      <c r="D1990" s="564" t="s">
        <v>118</v>
      </c>
      <c r="E1990" s="963" t="str">
        <f>Translations!$B$249</f>
        <v>Informații privind metodologia aplicată</v>
      </c>
      <c r="F1990" s="963"/>
      <c r="G1990" s="963"/>
      <c r="H1990" s="963"/>
      <c r="I1990" s="963"/>
      <c r="J1990" s="963"/>
      <c r="K1990" s="963"/>
      <c r="L1990" s="963"/>
      <c r="M1990" s="963"/>
      <c r="N1990" s="1003"/>
      <c r="P1990" s="280"/>
      <c r="T1990" s="19"/>
    </row>
    <row r="1991" spans="1:23" ht="25.5" customHeight="1" thickBot="1" x14ac:dyDescent="0.25">
      <c r="B1991" s="273"/>
      <c r="C1991" s="250"/>
      <c r="E1991" s="564"/>
      <c r="I1991" s="967" t="str">
        <f>Translations!$B$254</f>
        <v>Sursa de date</v>
      </c>
      <c r="J1991" s="967"/>
      <c r="K1991" s="967" t="str">
        <f>Translations!$B$255</f>
        <v>Altă sursă de date (dacă este cazul)</v>
      </c>
      <c r="L1991" s="967"/>
      <c r="M1991" s="967" t="str">
        <f>Translations!$B$255</f>
        <v>Altă sursă de date (dacă este cazul)</v>
      </c>
      <c r="N1991" s="967"/>
      <c r="S1991" s="297" t="s">
        <v>1911</v>
      </c>
      <c r="U1991" s="280"/>
      <c r="V1991" s="280"/>
      <c r="W1991" s="297" t="s">
        <v>417</v>
      </c>
    </row>
    <row r="1992" spans="1:23" ht="12.75" customHeight="1" x14ac:dyDescent="0.2">
      <c r="B1992" s="273"/>
      <c r="C1992" s="250"/>
      <c r="E1992" s="564" t="s">
        <v>864</v>
      </c>
      <c r="F1992" s="929" t="str">
        <f>Translations!$B$322</f>
        <v>Consumul de energie electrică relevant</v>
      </c>
      <c r="G1992" s="929"/>
      <c r="H1992" s="930"/>
      <c r="I1992" s="1039"/>
      <c r="J1992" s="1039"/>
      <c r="K1992" s="966"/>
      <c r="L1992" s="966"/>
      <c r="M1992" s="966"/>
      <c r="N1992" s="966"/>
      <c r="S1992" s="282" t="b">
        <f>IF(I1948&lt;&gt;"",IF(INDEX(EUconst_BMlistElExchangability,MATCH(I1948,EUconst_BMlistNames,0))=TRUE,FALSE,TRUE),FALSE)</f>
        <v>0</v>
      </c>
      <c r="U1992" s="280"/>
      <c r="V1992" s="280"/>
      <c r="W1992" s="540"/>
    </row>
    <row r="1993" spans="1:23" ht="5.0999999999999996" customHeight="1" x14ac:dyDescent="0.2">
      <c r="B1993" s="273"/>
      <c r="C1993" s="250"/>
      <c r="D1993" s="564"/>
      <c r="N1993" s="251"/>
      <c r="S1993" s="283"/>
      <c r="W1993" s="283"/>
    </row>
    <row r="1994" spans="1:23" ht="12.75" customHeight="1" x14ac:dyDescent="0.2">
      <c r="B1994" s="273"/>
      <c r="C1994" s="250"/>
      <c r="D1994" s="564"/>
      <c r="E1994" s="135" t="s">
        <v>865</v>
      </c>
      <c r="F1994" s="931" t="str">
        <f>Translations!$B$257</f>
        <v>Descrierea metodologiei aplicate</v>
      </c>
      <c r="G1994" s="931"/>
      <c r="H1994" s="931"/>
      <c r="I1994" s="931"/>
      <c r="J1994" s="931"/>
      <c r="K1994" s="931"/>
      <c r="L1994" s="931"/>
      <c r="M1994" s="931"/>
      <c r="N1994" s="1022"/>
      <c r="S1994" s="283"/>
      <c r="W1994" s="283"/>
    </row>
    <row r="1995" spans="1:23" ht="5.0999999999999996" customHeight="1" x14ac:dyDescent="0.2">
      <c r="B1995" s="273"/>
      <c r="C1995" s="250"/>
      <c r="E1995" s="252"/>
      <c r="F1995" s="566"/>
      <c r="G1995" s="567"/>
      <c r="H1995" s="567"/>
      <c r="I1995" s="567"/>
      <c r="J1995" s="567"/>
      <c r="K1995" s="567"/>
      <c r="L1995" s="567"/>
      <c r="M1995" s="567"/>
      <c r="N1995" s="573"/>
      <c r="S1995" s="283"/>
      <c r="W1995" s="283"/>
    </row>
    <row r="1996" spans="1:23" ht="12.75" customHeight="1" x14ac:dyDescent="0.2">
      <c r="B1996" s="273"/>
      <c r="C1996" s="250"/>
      <c r="D1996" s="564"/>
      <c r="E1996" s="135"/>
      <c r="F1996" s="990" t="str">
        <f>IF(AND(I1948&lt;&gt;"",J1989=""),HYPERLINK("#" &amp; Q1996,EUConst_MsgDescription),"")</f>
        <v/>
      </c>
      <c r="G1996" s="969"/>
      <c r="H1996" s="969"/>
      <c r="I1996" s="969"/>
      <c r="J1996" s="969"/>
      <c r="K1996" s="969"/>
      <c r="L1996" s="969"/>
      <c r="M1996" s="969"/>
      <c r="N1996" s="970"/>
      <c r="P1996" s="24" t="s">
        <v>441</v>
      </c>
      <c r="Q1996" s="414" t="str">
        <f>"#"&amp;ADDRESS(ROW($C$10),COLUMN($C$10))</f>
        <v>#$C$10</v>
      </c>
      <c r="S1996" s="283"/>
      <c r="W1996" s="283"/>
    </row>
    <row r="1997" spans="1:23" ht="5.0999999999999996" customHeight="1" x14ac:dyDescent="0.2">
      <c r="B1997" s="273"/>
      <c r="C1997" s="250"/>
      <c r="D1997" s="564"/>
      <c r="E1997" s="26"/>
      <c r="F1997" s="1049"/>
      <c r="G1997" s="1049"/>
      <c r="H1997" s="1049"/>
      <c r="I1997" s="1049"/>
      <c r="J1997" s="1049"/>
      <c r="K1997" s="1049"/>
      <c r="L1997" s="1049"/>
      <c r="M1997" s="1049"/>
      <c r="N1997" s="1050"/>
      <c r="P1997" s="280"/>
      <c r="S1997" s="283"/>
      <c r="W1997" s="283"/>
    </row>
    <row r="1998" spans="1:23" ht="50.1" customHeight="1" x14ac:dyDescent="0.2">
      <c r="B1998" s="273"/>
      <c r="C1998" s="250"/>
      <c r="D1998" s="26"/>
      <c r="E1998" s="296"/>
      <c r="F1998" s="1051"/>
      <c r="G1998" s="1052"/>
      <c r="H1998" s="1052"/>
      <c r="I1998" s="1052"/>
      <c r="J1998" s="1052"/>
      <c r="K1998" s="1052"/>
      <c r="L1998" s="1052"/>
      <c r="M1998" s="1052"/>
      <c r="N1998" s="1053"/>
      <c r="S1998" s="282" t="b">
        <f>S1992</f>
        <v>0</v>
      </c>
      <c r="W1998" s="282"/>
    </row>
    <row r="1999" spans="1:23" ht="5.0999999999999996" customHeight="1" x14ac:dyDescent="0.2">
      <c r="B1999" s="273"/>
      <c r="C1999" s="250"/>
      <c r="D1999" s="564"/>
      <c r="N1999" s="251"/>
      <c r="S1999" s="283"/>
      <c r="W1999" s="283"/>
    </row>
    <row r="2000" spans="1:23" ht="12.75" customHeight="1" x14ac:dyDescent="0.2">
      <c r="B2000" s="273"/>
      <c r="C2000" s="250"/>
      <c r="D2000" s="564"/>
      <c r="E2000" s="135"/>
      <c r="F2000" s="975" t="str">
        <f>Translations!$B$210</f>
        <v>Trimitere la fișierele externe, dacă este cazul</v>
      </c>
      <c r="G2000" s="975"/>
      <c r="H2000" s="975"/>
      <c r="I2000" s="975"/>
      <c r="J2000" s="975"/>
      <c r="K2000" s="904"/>
      <c r="L2000" s="904"/>
      <c r="M2000" s="904"/>
      <c r="N2000" s="904"/>
      <c r="S2000" s="283"/>
      <c r="W2000" s="282"/>
    </row>
    <row r="2001" spans="2:23" ht="5.0999999999999996" customHeight="1" x14ac:dyDescent="0.2">
      <c r="B2001" s="273"/>
      <c r="C2001" s="250"/>
      <c r="D2001" s="564"/>
      <c r="N2001" s="251"/>
      <c r="S2001" s="283"/>
      <c r="W2001" s="283"/>
    </row>
    <row r="2002" spans="2:23" ht="12.75" customHeight="1" x14ac:dyDescent="0.2">
      <c r="B2002" s="273"/>
      <c r="C2002" s="250"/>
      <c r="D2002" s="564" t="s">
        <v>119</v>
      </c>
      <c r="E2002" s="957" t="str">
        <f>Translations!$B$258</f>
        <v>A fost respectată ordinea ierarhică?</v>
      </c>
      <c r="F2002" s="957"/>
      <c r="G2002" s="957"/>
      <c r="H2002" s="958"/>
      <c r="I2002" s="291"/>
      <c r="J2002" s="298" t="str">
        <f>Translations!$B$259</f>
        <v xml:space="preserve"> Dacă nu, de ce?</v>
      </c>
      <c r="K2002" s="942"/>
      <c r="L2002" s="943"/>
      <c r="M2002" s="943"/>
      <c r="N2002" s="959"/>
      <c r="S2002" s="282" t="b">
        <f>S1998</f>
        <v>0</v>
      </c>
      <c r="W2002" s="289" t="b">
        <f>OR(W2000,AND(I2002&lt;&gt;"",I2002=TRUE))</f>
        <v>0</v>
      </c>
    </row>
    <row r="2003" spans="2:23" ht="12.75" customHeight="1" x14ac:dyDescent="0.2">
      <c r="B2003" s="273"/>
      <c r="C2003" s="250"/>
      <c r="D2003" s="564"/>
      <c r="E2003" s="252" t="s">
        <v>263</v>
      </c>
      <c r="F2003" s="905" t="str">
        <f>Translations!$B$263</f>
        <v>Costuri nerezonabile: utilizarea unor surse de date mai bune ar conduce la costuri nerezonabile.</v>
      </c>
      <c r="G2003" s="953"/>
      <c r="H2003" s="953"/>
      <c r="I2003" s="953"/>
      <c r="J2003" s="953"/>
      <c r="K2003" s="953"/>
      <c r="L2003" s="953"/>
      <c r="M2003" s="953"/>
      <c r="N2003" s="989"/>
      <c r="S2003" s="283"/>
      <c r="W2003" s="283"/>
    </row>
    <row r="2004" spans="2:23" ht="5.0999999999999996" customHeight="1" x14ac:dyDescent="0.2">
      <c r="B2004" s="273"/>
      <c r="C2004" s="250"/>
      <c r="E2004" s="570"/>
      <c r="F2004" s="570"/>
      <c r="G2004" s="570"/>
      <c r="H2004" s="570"/>
      <c r="I2004" s="570"/>
      <c r="J2004" s="570"/>
      <c r="K2004" s="570"/>
      <c r="L2004" s="570"/>
      <c r="M2004" s="570"/>
      <c r="N2004" s="578"/>
      <c r="S2004" s="283"/>
      <c r="W2004" s="283"/>
    </row>
    <row r="2005" spans="2:23" ht="12.75" customHeight="1" x14ac:dyDescent="0.2">
      <c r="B2005" s="273"/>
      <c r="C2005" s="250"/>
      <c r="D2005" s="564"/>
      <c r="E2005" s="564"/>
      <c r="F2005" s="931" t="str">
        <f>Translations!$B$264</f>
        <v>Detalii suplimentare privind orice abatere de la ierarhie</v>
      </c>
      <c r="G2005" s="931"/>
      <c r="H2005" s="931"/>
      <c r="I2005" s="931"/>
      <c r="J2005" s="931"/>
      <c r="K2005" s="931"/>
      <c r="L2005" s="931"/>
      <c r="M2005" s="931"/>
      <c r="N2005" s="1022"/>
      <c r="S2005" s="283"/>
      <c r="W2005" s="283"/>
    </row>
    <row r="2006" spans="2:23" ht="25.5" customHeight="1" thickBot="1" x14ac:dyDescent="0.25">
      <c r="B2006" s="273"/>
      <c r="C2006" s="250"/>
      <c r="E2006" s="564"/>
      <c r="F2006" s="932"/>
      <c r="G2006" s="933"/>
      <c r="H2006" s="933"/>
      <c r="I2006" s="933"/>
      <c r="J2006" s="933"/>
      <c r="K2006" s="933"/>
      <c r="L2006" s="933"/>
      <c r="M2006" s="933"/>
      <c r="N2006" s="934"/>
      <c r="S2006" s="305" t="b">
        <f>S2002</f>
        <v>0</v>
      </c>
      <c r="W2006" s="300" t="b">
        <f>W2002</f>
        <v>0</v>
      </c>
    </row>
    <row r="2007" spans="2:23" ht="5.0999999999999996" customHeight="1" x14ac:dyDescent="0.2">
      <c r="B2007" s="273"/>
      <c r="C2007" s="250"/>
      <c r="N2007" s="251"/>
    </row>
    <row r="2008" spans="2:23" ht="5.0999999999999996" customHeight="1" x14ac:dyDescent="0.2">
      <c r="B2008" s="273"/>
      <c r="C2008" s="261"/>
      <c r="D2008" s="264"/>
      <c r="E2008" s="262"/>
      <c r="F2008" s="262"/>
      <c r="G2008" s="262"/>
      <c r="H2008" s="262"/>
      <c r="I2008" s="262"/>
      <c r="J2008" s="262"/>
      <c r="K2008" s="262"/>
      <c r="L2008" s="262"/>
      <c r="M2008" s="262"/>
      <c r="N2008" s="263"/>
    </row>
    <row r="2009" spans="2:23" ht="12.75" customHeight="1" x14ac:dyDescent="0.2">
      <c r="B2009" s="273"/>
      <c r="C2009" s="385"/>
      <c r="D2009" s="386" t="s">
        <v>115</v>
      </c>
      <c r="E2009" s="1045" t="str">
        <f>Translations!$B$324</f>
        <v>Sunt fluxurile de energie termică măsurabilă importate din instalații sau entități relevante din afara EU ETS?</v>
      </c>
      <c r="F2009" s="1045"/>
      <c r="G2009" s="1045"/>
      <c r="H2009" s="1045"/>
      <c r="I2009" s="1045"/>
      <c r="J2009" s="1045"/>
      <c r="K2009" s="1045"/>
      <c r="L2009" s="1045"/>
      <c r="M2009" s="996"/>
      <c r="N2009" s="996"/>
      <c r="P2009" s="280"/>
      <c r="R2009" s="285"/>
    </row>
    <row r="2010" spans="2:23" ht="5.0999999999999996" customHeight="1" x14ac:dyDescent="0.2">
      <c r="B2010" s="273"/>
      <c r="C2010" s="385"/>
      <c r="D2010" s="21"/>
      <c r="E2010" s="574"/>
      <c r="F2010" s="574"/>
      <c r="G2010" s="574"/>
      <c r="H2010" s="574"/>
      <c r="I2010" s="574"/>
      <c r="J2010" s="574"/>
      <c r="K2010" s="574"/>
      <c r="L2010" s="574"/>
      <c r="M2010" s="574"/>
      <c r="N2010" s="582"/>
      <c r="P2010" s="280"/>
      <c r="R2010" s="285"/>
    </row>
    <row r="2011" spans="2:23" ht="12.75" customHeight="1" x14ac:dyDescent="0.2">
      <c r="B2011" s="273"/>
      <c r="C2011" s="385"/>
      <c r="D2011" s="21"/>
      <c r="E2011" s="21"/>
      <c r="F2011" s="1047" t="str">
        <f>Translations!$B$257</f>
        <v>Descrierea metodologiei aplicate</v>
      </c>
      <c r="G2011" s="1047"/>
      <c r="H2011" s="1047"/>
      <c r="I2011" s="1047"/>
      <c r="J2011" s="1047"/>
      <c r="K2011" s="1047"/>
      <c r="L2011" s="1047"/>
      <c r="M2011" s="1047"/>
      <c r="N2011" s="1048"/>
      <c r="P2011" s="280"/>
      <c r="R2011" s="285"/>
    </row>
    <row r="2012" spans="2:23" ht="5.0999999999999996" customHeight="1" thickBot="1" x14ac:dyDescent="0.25">
      <c r="B2012" s="273"/>
      <c r="C2012" s="385"/>
      <c r="D2012" s="21"/>
      <c r="E2012" s="252"/>
      <c r="F2012" s="388"/>
      <c r="G2012" s="389"/>
      <c r="H2012" s="389"/>
      <c r="I2012" s="389"/>
      <c r="J2012" s="389"/>
      <c r="K2012" s="389"/>
      <c r="L2012" s="389"/>
      <c r="M2012" s="389"/>
      <c r="N2012" s="390"/>
    </row>
    <row r="2013" spans="2:23" ht="12.75" customHeight="1" x14ac:dyDescent="0.2">
      <c r="B2013" s="273"/>
      <c r="C2013" s="385"/>
      <c r="D2013" s="387"/>
      <c r="E2013" s="391"/>
      <c r="F2013" s="990" t="str">
        <f>IF(I1948&lt;&gt;"",HYPERLINK("#" &amp; Q2013,EUConst_MsgDescription),"")</f>
        <v/>
      </c>
      <c r="G2013" s="969"/>
      <c r="H2013" s="969"/>
      <c r="I2013" s="969"/>
      <c r="J2013" s="969"/>
      <c r="K2013" s="969"/>
      <c r="L2013" s="969"/>
      <c r="M2013" s="969"/>
      <c r="N2013" s="970"/>
      <c r="P2013" s="24" t="s">
        <v>441</v>
      </c>
      <c r="Q2013" s="414" t="str">
        <f>"#"&amp;ADDRESS(ROW($C$10),COLUMN($C$10))</f>
        <v>#$C$10</v>
      </c>
      <c r="W2013" s="297" t="s">
        <v>417</v>
      </c>
    </row>
    <row r="2014" spans="2:23" ht="5.0999999999999996" customHeight="1" thickBot="1" x14ac:dyDescent="0.25">
      <c r="B2014" s="273"/>
      <c r="C2014" s="385"/>
      <c r="D2014" s="387"/>
      <c r="E2014" s="391"/>
      <c r="F2014" s="1055"/>
      <c r="G2014" s="1056"/>
      <c r="H2014" s="1056"/>
      <c r="I2014" s="1056"/>
      <c r="J2014" s="1056"/>
      <c r="K2014" s="1056"/>
      <c r="L2014" s="1056"/>
      <c r="M2014" s="1056"/>
      <c r="N2014" s="1057"/>
      <c r="P2014" s="24"/>
      <c r="W2014" s="283"/>
    </row>
    <row r="2015" spans="2:23" ht="50.1" customHeight="1" thickBot="1" x14ac:dyDescent="0.25">
      <c r="B2015" s="273"/>
      <c r="C2015" s="385"/>
      <c r="D2015" s="21"/>
      <c r="E2015" s="21"/>
      <c r="F2015" s="932"/>
      <c r="G2015" s="933"/>
      <c r="H2015" s="933"/>
      <c r="I2015" s="933"/>
      <c r="J2015" s="933"/>
      <c r="K2015" s="933"/>
      <c r="L2015" s="933"/>
      <c r="M2015" s="933"/>
      <c r="N2015" s="934"/>
      <c r="P2015" s="280"/>
      <c r="R2015" s="285"/>
      <c r="V2015" s="285"/>
      <c r="W2015" s="421" t="b">
        <f>OR(W2009,AND(M2009&lt;&gt;"",M2009=FALSE))</f>
        <v>0</v>
      </c>
    </row>
    <row r="2016" spans="2:23" ht="5.0999999999999996" customHeight="1" x14ac:dyDescent="0.2">
      <c r="B2016" s="273"/>
      <c r="C2016" s="385"/>
      <c r="D2016" s="387"/>
      <c r="E2016" s="392"/>
      <c r="F2016" s="575"/>
      <c r="G2016" s="575"/>
      <c r="H2016" s="575"/>
      <c r="I2016" s="575"/>
      <c r="J2016" s="575"/>
      <c r="K2016" s="575"/>
      <c r="L2016" s="575"/>
      <c r="M2016" s="575"/>
      <c r="N2016" s="393"/>
      <c r="P2016" s="280"/>
      <c r="R2016" s="285"/>
    </row>
    <row r="2017" spans="2:23" ht="12.75" customHeight="1" x14ac:dyDescent="0.2">
      <c r="B2017" s="273"/>
      <c r="C2017" s="394"/>
      <c r="D2017" s="395"/>
      <c r="E2017" s="395"/>
      <c r="F2017" s="395"/>
      <c r="G2017" s="395"/>
      <c r="H2017" s="395"/>
      <c r="I2017" s="395"/>
      <c r="J2017" s="395"/>
      <c r="K2017" s="395"/>
      <c r="L2017" s="395"/>
      <c r="M2017" s="395"/>
      <c r="N2017" s="396"/>
    </row>
    <row r="2018" spans="2:23" ht="15" customHeight="1" x14ac:dyDescent="0.2">
      <c r="B2018" s="273"/>
      <c r="C2018" s="354"/>
      <c r="D2018" s="1058" t="str">
        <f>Translations!$B$329</f>
        <v>Datele necesare pentru determinarea ratei de îmbunătățire a indicelui de referință în conformitate cu articolul 10a alineatul (2) din directivă</v>
      </c>
      <c r="E2018" s="1059"/>
      <c r="F2018" s="1059"/>
      <c r="G2018" s="1059"/>
      <c r="H2018" s="1059"/>
      <c r="I2018" s="1059"/>
      <c r="J2018" s="1059"/>
      <c r="K2018" s="1059"/>
      <c r="L2018" s="1059"/>
      <c r="M2018" s="1059"/>
      <c r="N2018" s="1060"/>
    </row>
    <row r="2019" spans="2:23" ht="5.0999999999999996" customHeight="1" x14ac:dyDescent="0.2">
      <c r="B2019" s="273"/>
      <c r="C2019" s="354"/>
      <c r="D2019" s="355"/>
      <c r="E2019" s="355"/>
      <c r="F2019" s="355"/>
      <c r="G2019" s="355"/>
      <c r="H2019" s="355"/>
      <c r="I2019" s="355"/>
      <c r="J2019" s="355"/>
      <c r="K2019" s="355"/>
      <c r="L2019" s="355"/>
      <c r="M2019" s="355"/>
      <c r="N2019" s="356"/>
    </row>
    <row r="2020" spans="2:23" ht="12.75" customHeight="1" x14ac:dyDescent="0.2">
      <c r="B2020" s="273"/>
      <c r="C2020" s="354"/>
      <c r="D2020" s="357" t="s">
        <v>116</v>
      </c>
      <c r="E2020" s="1061" t="str">
        <f>Translations!$B$330</f>
        <v>Emisii care pot fi atribuite în mod direct</v>
      </c>
      <c r="F2020" s="1061"/>
      <c r="G2020" s="1061"/>
      <c r="H2020" s="1061"/>
      <c r="I2020" s="1061"/>
      <c r="J2020" s="1061"/>
      <c r="K2020" s="1061"/>
      <c r="L2020" s="1061"/>
      <c r="M2020" s="1061"/>
      <c r="N2020" s="1062"/>
    </row>
    <row r="2021" spans="2:23" ht="12.75" customHeight="1" x14ac:dyDescent="0.2">
      <c r="B2021" s="273"/>
      <c r="C2021" s="354"/>
      <c r="D2021" s="358" t="s">
        <v>118</v>
      </c>
      <c r="E2021" s="995" t="str">
        <f>Translations!$B$331</f>
        <v>Atribuirea emisiilor în mod direct</v>
      </c>
      <c r="F2021" s="995"/>
      <c r="G2021" s="995"/>
      <c r="H2021" s="995"/>
      <c r="I2021" s="995"/>
      <c r="J2021" s="995"/>
      <c r="K2021" s="995"/>
      <c r="L2021" s="995"/>
      <c r="M2021" s="995"/>
      <c r="N2021" s="1063"/>
      <c r="P2021" s="280"/>
      <c r="T2021" s="19"/>
    </row>
    <row r="2022" spans="2:23" ht="5.0999999999999996" customHeight="1" x14ac:dyDescent="0.2">
      <c r="B2022" s="273"/>
      <c r="C2022" s="354"/>
      <c r="D2022" s="355"/>
      <c r="E2022" s="997"/>
      <c r="F2022" s="998"/>
      <c r="G2022" s="998"/>
      <c r="H2022" s="998"/>
      <c r="I2022" s="998"/>
      <c r="J2022" s="998"/>
      <c r="K2022" s="998"/>
      <c r="L2022" s="998"/>
      <c r="M2022" s="998"/>
      <c r="N2022" s="999"/>
    </row>
    <row r="2023" spans="2:23" ht="12.75" customHeight="1" x14ac:dyDescent="0.2">
      <c r="B2023" s="273"/>
      <c r="C2023" s="354"/>
      <c r="D2023" s="358"/>
      <c r="E2023" s="360"/>
      <c r="F2023" s="990" t="str">
        <f>IF(I1948&lt;&gt;"",HYPERLINK("#" &amp; Q2023,EUConst_MsgDescription),"")</f>
        <v/>
      </c>
      <c r="G2023" s="969"/>
      <c r="H2023" s="969"/>
      <c r="I2023" s="969"/>
      <c r="J2023" s="969"/>
      <c r="K2023" s="969"/>
      <c r="L2023" s="969"/>
      <c r="M2023" s="969"/>
      <c r="N2023" s="970"/>
      <c r="P2023" s="24" t="s">
        <v>441</v>
      </c>
      <c r="Q2023" s="414" t="str">
        <f>"#"&amp;ADDRESS(ROW($C$10),COLUMN($C$10))</f>
        <v>#$C$10</v>
      </c>
    </row>
    <row r="2024" spans="2:23" ht="5.0999999999999996" customHeight="1" x14ac:dyDescent="0.2">
      <c r="B2024" s="273"/>
      <c r="C2024" s="354"/>
      <c r="D2024" s="358"/>
      <c r="E2024" s="361"/>
      <c r="F2024" s="991"/>
      <c r="G2024" s="991"/>
      <c r="H2024" s="991"/>
      <c r="I2024" s="991"/>
      <c r="J2024" s="991"/>
      <c r="K2024" s="991"/>
      <c r="L2024" s="991"/>
      <c r="M2024" s="991"/>
      <c r="N2024" s="992"/>
      <c r="P2024" s="280"/>
    </row>
    <row r="2025" spans="2:23" ht="50.1" customHeight="1" x14ac:dyDescent="0.2">
      <c r="B2025" s="273"/>
      <c r="C2025" s="354"/>
      <c r="D2025" s="355"/>
      <c r="E2025" s="355"/>
      <c r="F2025" s="972"/>
      <c r="G2025" s="973"/>
      <c r="H2025" s="973"/>
      <c r="I2025" s="973"/>
      <c r="J2025" s="973"/>
      <c r="K2025" s="973"/>
      <c r="L2025" s="973"/>
      <c r="M2025" s="973"/>
      <c r="N2025" s="974"/>
    </row>
    <row r="2026" spans="2:23" ht="5.0999999999999996" customHeight="1" x14ac:dyDescent="0.2">
      <c r="B2026" s="273"/>
      <c r="C2026" s="354"/>
      <c r="D2026" s="355"/>
      <c r="E2026" s="355"/>
      <c r="F2026" s="355"/>
      <c r="G2026" s="355"/>
      <c r="H2026" s="355"/>
      <c r="I2026" s="355"/>
      <c r="J2026" s="355"/>
      <c r="K2026" s="355"/>
      <c r="L2026" s="355"/>
      <c r="M2026" s="355"/>
      <c r="N2026" s="356"/>
    </row>
    <row r="2027" spans="2:23" ht="12.75" customHeight="1" x14ac:dyDescent="0.2">
      <c r="B2027" s="273"/>
      <c r="C2027" s="354"/>
      <c r="D2027" s="355"/>
      <c r="E2027" s="355"/>
      <c r="F2027" s="1054" t="str">
        <f>Translations!$B$210</f>
        <v>Trimitere la fișierele externe, dacă este cazul</v>
      </c>
      <c r="G2027" s="1054"/>
      <c r="H2027" s="1054"/>
      <c r="I2027" s="1054"/>
      <c r="J2027" s="1054"/>
      <c r="K2027" s="904"/>
      <c r="L2027" s="904"/>
      <c r="M2027" s="904"/>
      <c r="N2027" s="904"/>
    </row>
    <row r="2028" spans="2:23" ht="5.0999999999999996" customHeight="1" x14ac:dyDescent="0.2">
      <c r="B2028" s="273"/>
      <c r="C2028" s="354"/>
      <c r="D2028" s="355"/>
      <c r="E2028" s="355"/>
      <c r="F2028" s="362"/>
      <c r="G2028" s="362"/>
      <c r="H2028" s="362"/>
      <c r="I2028" s="362"/>
      <c r="J2028" s="362"/>
      <c r="K2028" s="362"/>
      <c r="L2028" s="362"/>
      <c r="M2028" s="362"/>
      <c r="N2028" s="363"/>
    </row>
    <row r="2029" spans="2:23" ht="12.75" customHeight="1" x14ac:dyDescent="0.2">
      <c r="B2029" s="273"/>
      <c r="C2029" s="354"/>
      <c r="D2029" s="358" t="s">
        <v>119</v>
      </c>
      <c r="E2029" s="995" t="str">
        <f>Translations!$B$337</f>
        <v>Sunt relevante și alte fluxuri de surse interne?</v>
      </c>
      <c r="F2029" s="995"/>
      <c r="G2029" s="995"/>
      <c r="H2029" s="995"/>
      <c r="I2029" s="995"/>
      <c r="J2029" s="995"/>
      <c r="K2029" s="995"/>
      <c r="L2029" s="995"/>
      <c r="M2029" s="996"/>
      <c r="N2029" s="996"/>
      <c r="P2029" s="280"/>
      <c r="T2029" s="19"/>
    </row>
    <row r="2030" spans="2:23" ht="5.0999999999999996" customHeight="1" x14ac:dyDescent="0.2">
      <c r="B2030" s="273"/>
      <c r="C2030" s="354"/>
      <c r="D2030" s="358"/>
      <c r="E2030" s="359"/>
      <c r="F2030" s="997"/>
      <c r="G2030" s="997"/>
      <c r="H2030" s="997"/>
      <c r="I2030" s="997"/>
      <c r="J2030" s="997"/>
      <c r="K2030" s="997"/>
      <c r="L2030" s="997"/>
      <c r="M2030" s="997"/>
      <c r="N2030" s="1088"/>
    </row>
    <row r="2031" spans="2:23" ht="25.5" customHeight="1" thickBot="1" x14ac:dyDescent="0.25">
      <c r="B2031" s="273"/>
      <c r="C2031" s="354"/>
      <c r="D2031" s="355"/>
      <c r="E2031" s="355"/>
      <c r="F2031" s="355"/>
      <c r="G2031" s="355"/>
      <c r="H2031" s="355"/>
      <c r="I2031" s="1070" t="str">
        <f>Translations!$B$254</f>
        <v>Sursa de date</v>
      </c>
      <c r="J2031" s="1070"/>
      <c r="K2031" s="1070" t="str">
        <f>Translations!$B$255</f>
        <v>Altă sursă de date (dacă este cazul)</v>
      </c>
      <c r="L2031" s="1070"/>
      <c r="M2031" s="1070" t="str">
        <f>Translations!$B$255</f>
        <v>Altă sursă de date (dacă este cazul)</v>
      </c>
      <c r="N2031" s="1070"/>
      <c r="P2031" s="280"/>
      <c r="W2031" s="274" t="s">
        <v>417</v>
      </c>
    </row>
    <row r="2032" spans="2:23" ht="12.75" customHeight="1" x14ac:dyDescent="0.2">
      <c r="B2032" s="273"/>
      <c r="C2032" s="354"/>
      <c r="D2032" s="358"/>
      <c r="E2032" s="360" t="s">
        <v>864</v>
      </c>
      <c r="F2032" s="1067" t="str">
        <f>Translations!$B$342</f>
        <v>Cantități importate sau exportate</v>
      </c>
      <c r="G2032" s="1068"/>
      <c r="H2032" s="1068"/>
      <c r="I2032" s="1039"/>
      <c r="J2032" s="1039"/>
      <c r="K2032" s="966"/>
      <c r="L2032" s="966"/>
      <c r="M2032" s="966"/>
      <c r="N2032" s="966"/>
      <c r="W2032" s="281" t="b">
        <f>AND(M2029&lt;&gt;"",M2029=FALSE)</f>
        <v>0</v>
      </c>
    </row>
    <row r="2033" spans="1:23" ht="12.75" customHeight="1" x14ac:dyDescent="0.2">
      <c r="B2033" s="273"/>
      <c r="C2033" s="354"/>
      <c r="D2033" s="358"/>
      <c r="E2033" s="360" t="s">
        <v>865</v>
      </c>
      <c r="F2033" s="1067" t="str">
        <f>Translations!$B$256</f>
        <v>Valoare energetică</v>
      </c>
      <c r="G2033" s="1068"/>
      <c r="H2033" s="1068"/>
      <c r="I2033" s="1039"/>
      <c r="J2033" s="1039"/>
      <c r="K2033" s="966"/>
      <c r="L2033" s="966"/>
      <c r="M2033" s="966"/>
      <c r="N2033" s="966"/>
      <c r="W2033" s="303" t="b">
        <f>W2032</f>
        <v>0</v>
      </c>
    </row>
    <row r="2034" spans="1:23" ht="12.75" customHeight="1" x14ac:dyDescent="0.2">
      <c r="B2034" s="273"/>
      <c r="C2034" s="354"/>
      <c r="D2034" s="358"/>
      <c r="E2034" s="360" t="s">
        <v>866</v>
      </c>
      <c r="F2034" s="1069" t="str">
        <f>Translations!$B$343</f>
        <v>Factor de emisie sau conținut de carbon</v>
      </c>
      <c r="G2034" s="1069"/>
      <c r="H2034" s="1067"/>
      <c r="I2034" s="942"/>
      <c r="J2034" s="959"/>
      <c r="K2034" s="944"/>
      <c r="L2034" s="946"/>
      <c r="M2034" s="944"/>
      <c r="N2034" s="946"/>
      <c r="W2034" s="303" t="b">
        <f>W2033</f>
        <v>0</v>
      </c>
    </row>
    <row r="2035" spans="1:23" ht="12.75" customHeight="1" x14ac:dyDescent="0.2">
      <c r="B2035" s="273"/>
      <c r="C2035" s="354"/>
      <c r="D2035" s="358"/>
      <c r="E2035" s="360" t="s">
        <v>867</v>
      </c>
      <c r="F2035" s="1069" t="str">
        <f>Translations!$B$344</f>
        <v>Conținut de biomasă</v>
      </c>
      <c r="G2035" s="1069"/>
      <c r="H2035" s="1067"/>
      <c r="I2035" s="942"/>
      <c r="J2035" s="959"/>
      <c r="K2035" s="944"/>
      <c r="L2035" s="946"/>
      <c r="M2035" s="944"/>
      <c r="N2035" s="946"/>
      <c r="W2035" s="303" t="b">
        <f>W2034</f>
        <v>0</v>
      </c>
    </row>
    <row r="2036" spans="1:23" ht="5.0999999999999996" customHeight="1" x14ac:dyDescent="0.2">
      <c r="B2036" s="273"/>
      <c r="C2036" s="354"/>
      <c r="D2036" s="358"/>
      <c r="E2036" s="355"/>
      <c r="F2036" s="355"/>
      <c r="G2036" s="355"/>
      <c r="H2036" s="355"/>
      <c r="I2036" s="355"/>
      <c r="J2036" s="355"/>
      <c r="K2036" s="355"/>
      <c r="L2036" s="355"/>
      <c r="M2036" s="355"/>
      <c r="N2036" s="356"/>
      <c r="P2036" s="280"/>
      <c r="W2036" s="283"/>
    </row>
    <row r="2037" spans="1:23" ht="12.75" customHeight="1" x14ac:dyDescent="0.2">
      <c r="B2037" s="273"/>
      <c r="C2037" s="354"/>
      <c r="D2037" s="358"/>
      <c r="E2037" s="360" t="s">
        <v>868</v>
      </c>
      <c r="F2037" s="1073" t="str">
        <f>Translations!$B$257</f>
        <v>Descrierea metodologiei aplicate</v>
      </c>
      <c r="G2037" s="1073"/>
      <c r="H2037" s="1073"/>
      <c r="I2037" s="1073"/>
      <c r="J2037" s="1073"/>
      <c r="K2037" s="1073"/>
      <c r="L2037" s="1073"/>
      <c r="M2037" s="1073"/>
      <c r="N2037" s="1074"/>
      <c r="P2037" s="280"/>
      <c r="W2037" s="283"/>
    </row>
    <row r="2038" spans="1:23" ht="5.0999999999999996" customHeight="1" x14ac:dyDescent="0.2">
      <c r="B2038" s="273"/>
      <c r="C2038" s="354"/>
      <c r="D2038" s="355"/>
      <c r="E2038" s="359"/>
      <c r="F2038" s="572"/>
      <c r="G2038" s="579"/>
      <c r="H2038" s="579"/>
      <c r="I2038" s="579"/>
      <c r="J2038" s="579"/>
      <c r="K2038" s="579"/>
      <c r="L2038" s="579"/>
      <c r="M2038" s="579"/>
      <c r="N2038" s="580"/>
      <c r="W2038" s="283"/>
    </row>
    <row r="2039" spans="1:23" ht="12.75" customHeight="1" x14ac:dyDescent="0.2">
      <c r="B2039" s="273"/>
      <c r="C2039" s="354"/>
      <c r="D2039" s="358"/>
      <c r="E2039" s="360"/>
      <c r="F2039" s="990" t="str">
        <f>IF(I1948&lt;&gt;"",HYPERLINK("#" &amp; Q2039,EUConst_MsgDescription),"")</f>
        <v/>
      </c>
      <c r="G2039" s="969"/>
      <c r="H2039" s="969"/>
      <c r="I2039" s="969"/>
      <c r="J2039" s="969"/>
      <c r="K2039" s="969"/>
      <c r="L2039" s="969"/>
      <c r="M2039" s="969"/>
      <c r="N2039" s="970"/>
      <c r="P2039" s="24" t="s">
        <v>441</v>
      </c>
      <c r="Q2039" s="414" t="str">
        <f>"#"&amp;ADDRESS(ROW($C$10),COLUMN($C$10))</f>
        <v>#$C$10</v>
      </c>
      <c r="W2039" s="283"/>
    </row>
    <row r="2040" spans="1:23" ht="5.0999999999999996" customHeight="1" x14ac:dyDescent="0.2">
      <c r="B2040" s="273"/>
      <c r="C2040" s="354"/>
      <c r="D2040" s="358"/>
      <c r="E2040" s="361"/>
      <c r="F2040" s="991"/>
      <c r="G2040" s="991"/>
      <c r="H2040" s="991"/>
      <c r="I2040" s="991"/>
      <c r="J2040" s="991"/>
      <c r="K2040" s="991"/>
      <c r="L2040" s="991"/>
      <c r="M2040" s="991"/>
      <c r="N2040" s="992"/>
      <c r="P2040" s="280"/>
      <c r="W2040" s="283"/>
    </row>
    <row r="2041" spans="1:23" s="278" customFormat="1" ht="50.1" customHeight="1" x14ac:dyDescent="0.2">
      <c r="A2041" s="285"/>
      <c r="B2041" s="12"/>
      <c r="C2041" s="354"/>
      <c r="D2041" s="361"/>
      <c r="E2041" s="361"/>
      <c r="F2041" s="932"/>
      <c r="G2041" s="933"/>
      <c r="H2041" s="933"/>
      <c r="I2041" s="933"/>
      <c r="J2041" s="933"/>
      <c r="K2041" s="933"/>
      <c r="L2041" s="933"/>
      <c r="M2041" s="933"/>
      <c r="N2041" s="934"/>
      <c r="O2041" s="38"/>
      <c r="P2041" s="284"/>
      <c r="Q2041" s="285"/>
      <c r="R2041" s="285"/>
      <c r="S2041" s="274"/>
      <c r="T2041" s="274"/>
      <c r="U2041" s="285"/>
      <c r="V2041" s="285"/>
      <c r="W2041" s="286" t="b">
        <f>W2035</f>
        <v>0</v>
      </c>
    </row>
    <row r="2042" spans="1:23" ht="5.0999999999999996" customHeight="1" x14ac:dyDescent="0.2">
      <c r="C2042" s="354"/>
      <c r="D2042" s="358"/>
      <c r="E2042" s="355"/>
      <c r="F2042" s="355"/>
      <c r="G2042" s="355"/>
      <c r="H2042" s="355"/>
      <c r="I2042" s="355"/>
      <c r="J2042" s="355"/>
      <c r="K2042" s="355"/>
      <c r="L2042" s="355"/>
      <c r="M2042" s="355"/>
      <c r="N2042" s="356"/>
      <c r="W2042" s="283"/>
    </row>
    <row r="2043" spans="1:23" ht="12.75" customHeight="1" thickBot="1" x14ac:dyDescent="0.25">
      <c r="C2043" s="354"/>
      <c r="D2043" s="358"/>
      <c r="E2043" s="360"/>
      <c r="F2043" s="1054" t="str">
        <f>Translations!$B$210</f>
        <v>Trimitere la fișierele externe, dacă este cazul</v>
      </c>
      <c r="G2043" s="1054"/>
      <c r="H2043" s="1054"/>
      <c r="I2043" s="1054"/>
      <c r="J2043" s="1054"/>
      <c r="K2043" s="904"/>
      <c r="L2043" s="904"/>
      <c r="M2043" s="904"/>
      <c r="N2043" s="904"/>
      <c r="W2043" s="290" t="b">
        <f>W2041</f>
        <v>0</v>
      </c>
    </row>
    <row r="2044" spans="1:23" ht="5.0999999999999996" customHeight="1" x14ac:dyDescent="0.2">
      <c r="C2044" s="354"/>
      <c r="D2044" s="358"/>
      <c r="E2044" s="355"/>
      <c r="F2044" s="355"/>
      <c r="G2044" s="355"/>
      <c r="H2044" s="355"/>
      <c r="I2044" s="355"/>
      <c r="J2044" s="355"/>
      <c r="K2044" s="355"/>
      <c r="L2044" s="355"/>
      <c r="M2044" s="355"/>
      <c r="N2044" s="356"/>
      <c r="P2044" s="280"/>
    </row>
    <row r="2045" spans="1:23" ht="12.75" customHeight="1" thickBot="1" x14ac:dyDescent="0.25">
      <c r="C2045" s="354"/>
      <c r="D2045" s="358" t="s">
        <v>120</v>
      </c>
      <c r="E2045" s="995" t="str">
        <f>Translations!$B$345</f>
        <v>Este relevant CO2 transferat, importat sau exportat?</v>
      </c>
      <c r="F2045" s="995"/>
      <c r="G2045" s="995"/>
      <c r="H2045" s="995"/>
      <c r="I2045" s="995"/>
      <c r="J2045" s="995"/>
      <c r="K2045" s="995"/>
      <c r="L2045" s="995"/>
      <c r="M2045" s="996"/>
      <c r="N2045" s="996"/>
      <c r="P2045" s="280"/>
      <c r="T2045" s="19"/>
    </row>
    <row r="2046" spans="1:23" ht="5.0999999999999996" customHeight="1" thickBot="1" x14ac:dyDescent="0.25">
      <c r="C2046" s="354"/>
      <c r="D2046" s="355"/>
      <c r="E2046" s="997"/>
      <c r="F2046" s="998"/>
      <c r="G2046" s="998"/>
      <c r="H2046" s="998"/>
      <c r="I2046" s="998"/>
      <c r="J2046" s="998"/>
      <c r="K2046" s="998"/>
      <c r="L2046" s="998"/>
      <c r="M2046" s="998"/>
      <c r="N2046" s="999"/>
      <c r="W2046" s="297" t="s">
        <v>417</v>
      </c>
    </row>
    <row r="2047" spans="1:23" ht="25.5" customHeight="1" x14ac:dyDescent="0.2">
      <c r="C2047" s="354"/>
      <c r="D2047" s="355"/>
      <c r="E2047" s="355"/>
      <c r="F2047" s="972"/>
      <c r="G2047" s="973"/>
      <c r="H2047" s="973"/>
      <c r="I2047" s="973"/>
      <c r="J2047" s="973"/>
      <c r="K2047" s="973"/>
      <c r="L2047" s="973"/>
      <c r="M2047" s="973"/>
      <c r="N2047" s="974"/>
      <c r="W2047" s="281" t="b">
        <f>AND(M2045&lt;&gt;"",M2045=FALSE)</f>
        <v>0</v>
      </c>
    </row>
    <row r="2048" spans="1:23" ht="5.0999999999999996" customHeight="1" x14ac:dyDescent="0.2">
      <c r="C2048" s="354"/>
      <c r="D2048" s="355"/>
      <c r="E2048" s="355"/>
      <c r="F2048" s="355"/>
      <c r="G2048" s="355"/>
      <c r="H2048" s="355"/>
      <c r="I2048" s="355"/>
      <c r="J2048" s="355"/>
      <c r="K2048" s="355"/>
      <c r="L2048" s="355"/>
      <c r="M2048" s="355"/>
      <c r="N2048" s="356"/>
      <c r="W2048" s="283"/>
    </row>
    <row r="2049" spans="2:23" ht="12.75" customHeight="1" thickBot="1" x14ac:dyDescent="0.25">
      <c r="C2049" s="354"/>
      <c r="D2049" s="355"/>
      <c r="E2049" s="355"/>
      <c r="F2049" s="1054" t="str">
        <f>Translations!$B$210</f>
        <v>Trimitere la fișierele externe, dacă este cazul</v>
      </c>
      <c r="G2049" s="1054"/>
      <c r="H2049" s="1054"/>
      <c r="I2049" s="1054"/>
      <c r="J2049" s="1054"/>
      <c r="K2049" s="904"/>
      <c r="L2049" s="904"/>
      <c r="M2049" s="904"/>
      <c r="N2049" s="904"/>
      <c r="W2049" s="305" t="b">
        <f>W2047</f>
        <v>0</v>
      </c>
    </row>
    <row r="2050" spans="2:23" ht="5.0999999999999996" customHeight="1" x14ac:dyDescent="0.2">
      <c r="C2050" s="354"/>
      <c r="D2050" s="358"/>
      <c r="E2050" s="355"/>
      <c r="F2050" s="355"/>
      <c r="G2050" s="355"/>
      <c r="H2050" s="355"/>
      <c r="I2050" s="355"/>
      <c r="J2050" s="355"/>
      <c r="K2050" s="355"/>
      <c r="L2050" s="355"/>
      <c r="M2050" s="355"/>
      <c r="N2050" s="356"/>
    </row>
    <row r="2051" spans="2:23" ht="5.0999999999999996" customHeight="1" x14ac:dyDescent="0.2">
      <c r="C2051" s="351"/>
      <c r="D2051" s="364"/>
      <c r="E2051" s="352"/>
      <c r="F2051" s="352"/>
      <c r="G2051" s="352"/>
      <c r="H2051" s="352"/>
      <c r="I2051" s="352"/>
      <c r="J2051" s="352"/>
      <c r="K2051" s="352"/>
      <c r="L2051" s="352"/>
      <c r="M2051" s="352"/>
      <c r="N2051" s="353"/>
    </row>
    <row r="2052" spans="2:23" ht="12.75" customHeight="1" x14ac:dyDescent="0.2">
      <c r="C2052" s="354"/>
      <c r="D2052" s="357" t="s">
        <v>117</v>
      </c>
      <c r="E2052" s="1071" t="str">
        <f>Translations!$B$831</f>
        <v>Aportul de energie pentru această subinstalație și factorul de emisie relevant</v>
      </c>
      <c r="F2052" s="1071"/>
      <c r="G2052" s="1071"/>
      <c r="H2052" s="1071"/>
      <c r="I2052" s="1071"/>
      <c r="J2052" s="1071"/>
      <c r="K2052" s="1071"/>
      <c r="L2052" s="1071"/>
      <c r="M2052" s="1071"/>
      <c r="N2052" s="1072"/>
    </row>
    <row r="2053" spans="2:23" ht="5.0999999999999996" customHeight="1" x14ac:dyDescent="0.2">
      <c r="C2053" s="354"/>
      <c r="D2053" s="355"/>
      <c r="E2053" s="1064"/>
      <c r="F2053" s="1065"/>
      <c r="G2053" s="1065"/>
      <c r="H2053" s="1065"/>
      <c r="I2053" s="1065"/>
      <c r="J2053" s="1065"/>
      <c r="K2053" s="1065"/>
      <c r="L2053" s="1065"/>
      <c r="M2053" s="1065"/>
      <c r="N2053" s="1066"/>
    </row>
    <row r="2054" spans="2:23" ht="12.75" customHeight="1" x14ac:dyDescent="0.2">
      <c r="C2054" s="354"/>
      <c r="D2054" s="358" t="s">
        <v>118</v>
      </c>
      <c r="E2054" s="995" t="str">
        <f>Translations!$B$249</f>
        <v>Informații privind metodologia aplicată</v>
      </c>
      <c r="F2054" s="995"/>
      <c r="G2054" s="995"/>
      <c r="H2054" s="995"/>
      <c r="I2054" s="995"/>
      <c r="J2054" s="995"/>
      <c r="K2054" s="995"/>
      <c r="L2054" s="995"/>
      <c r="M2054" s="995"/>
      <c r="N2054" s="1063"/>
      <c r="P2054" s="280"/>
    </row>
    <row r="2055" spans="2:23" ht="25.5" customHeight="1" x14ac:dyDescent="0.2">
      <c r="B2055" s="273"/>
      <c r="C2055" s="354"/>
      <c r="D2055" s="355"/>
      <c r="E2055" s="355"/>
      <c r="F2055" s="372"/>
      <c r="G2055" s="355"/>
      <c r="H2055" s="355"/>
      <c r="I2055" s="1070" t="str">
        <f>Translations!$B$254</f>
        <v>Sursa de date</v>
      </c>
      <c r="J2055" s="1070"/>
      <c r="K2055" s="1070" t="str">
        <f>Translations!$B$255</f>
        <v>Altă sursă de date (dacă este cazul)</v>
      </c>
      <c r="L2055" s="1070"/>
      <c r="M2055" s="1070" t="str">
        <f>Translations!$B$255</f>
        <v>Altă sursă de date (dacă este cazul)</v>
      </c>
      <c r="N2055" s="1070"/>
    </row>
    <row r="2056" spans="2:23" ht="12.75" customHeight="1" x14ac:dyDescent="0.2">
      <c r="B2056" s="273"/>
      <c r="C2056" s="354"/>
      <c r="D2056" s="358"/>
      <c r="E2056" s="360" t="s">
        <v>864</v>
      </c>
      <c r="F2056" s="1069" t="str">
        <f>Translations!$B$833</f>
        <v>Aportul de combustibil și de materiale</v>
      </c>
      <c r="G2056" s="1069"/>
      <c r="H2056" s="1067"/>
      <c r="I2056" s="942"/>
      <c r="J2056" s="943"/>
      <c r="K2056" s="944"/>
      <c r="L2056" s="945"/>
      <c r="M2056" s="944"/>
      <c r="N2056" s="946"/>
    </row>
    <row r="2057" spans="2:23" ht="12.75" customHeight="1" x14ac:dyDescent="0.2">
      <c r="B2057" s="273"/>
      <c r="C2057" s="354"/>
      <c r="D2057" s="358"/>
      <c r="E2057" s="360" t="s">
        <v>865</v>
      </c>
      <c r="F2057" s="1069" t="str">
        <f>Translations!$B$826</f>
        <v>Consumul de energie electrică pentru producerea de energie termică</v>
      </c>
      <c r="G2057" s="1069"/>
      <c r="H2057" s="1067"/>
      <c r="I2057" s="1039"/>
      <c r="J2057" s="1039"/>
      <c r="K2057" s="966"/>
      <c r="L2057" s="966"/>
      <c r="M2057" s="966"/>
      <c r="N2057" s="966"/>
    </row>
    <row r="2058" spans="2:23" ht="12.75" customHeight="1" x14ac:dyDescent="0.2">
      <c r="B2058" s="273"/>
      <c r="C2058" s="354"/>
      <c r="D2058" s="358"/>
      <c r="E2058" s="360" t="s">
        <v>866</v>
      </c>
      <c r="F2058" s="1069" t="str">
        <f>Translations!$B$353</f>
        <v>Factorul de emisie ponderat</v>
      </c>
      <c r="G2058" s="1069"/>
      <c r="H2058" s="1067"/>
      <c r="I2058" s="942"/>
      <c r="J2058" s="943"/>
      <c r="K2058" s="944"/>
      <c r="L2058" s="945"/>
      <c r="M2058" s="944"/>
      <c r="N2058" s="946"/>
    </row>
    <row r="2059" spans="2:23" ht="5.0999999999999996" customHeight="1" x14ac:dyDescent="0.2">
      <c r="B2059" s="273"/>
      <c r="C2059" s="354"/>
      <c r="D2059" s="358"/>
      <c r="E2059" s="355"/>
      <c r="F2059" s="355"/>
      <c r="G2059" s="355"/>
      <c r="H2059" s="355"/>
      <c r="I2059" s="355"/>
      <c r="J2059" s="355"/>
      <c r="K2059" s="355"/>
      <c r="L2059" s="355"/>
      <c r="M2059" s="355"/>
      <c r="N2059" s="356"/>
    </row>
    <row r="2060" spans="2:23" ht="12.75" customHeight="1" x14ac:dyDescent="0.2">
      <c r="B2060" s="273"/>
      <c r="C2060" s="354"/>
      <c r="D2060" s="358"/>
      <c r="E2060" s="360" t="s">
        <v>867</v>
      </c>
      <c r="F2060" s="1073" t="str">
        <f>Translations!$B$257</f>
        <v>Descrierea metodologiei aplicate</v>
      </c>
      <c r="G2060" s="1073"/>
      <c r="H2060" s="1073"/>
      <c r="I2060" s="1073"/>
      <c r="J2060" s="1073"/>
      <c r="K2060" s="1073"/>
      <c r="L2060" s="1073"/>
      <c r="M2060" s="1073"/>
      <c r="N2060" s="1074"/>
    </row>
    <row r="2061" spans="2:23" ht="5.0999999999999996" customHeight="1" x14ac:dyDescent="0.2">
      <c r="B2061" s="273"/>
      <c r="C2061" s="354"/>
      <c r="D2061" s="355"/>
      <c r="E2061" s="359"/>
      <c r="F2061" s="369"/>
      <c r="G2061" s="370"/>
      <c r="H2061" s="370"/>
      <c r="I2061" s="370"/>
      <c r="J2061" s="370"/>
      <c r="K2061" s="370"/>
      <c r="L2061" s="370"/>
      <c r="M2061" s="370"/>
      <c r="N2061" s="371"/>
    </row>
    <row r="2062" spans="2:23" ht="12.75" customHeight="1" x14ac:dyDescent="0.2">
      <c r="B2062" s="273"/>
      <c r="C2062" s="354"/>
      <c r="D2062" s="358"/>
      <c r="E2062" s="360"/>
      <c r="F2062" s="990" t="str">
        <f>IF(I1948&lt;&gt;"",HYPERLINK("#" &amp; Q2062,EUConst_MsgDescription),"")</f>
        <v/>
      </c>
      <c r="G2062" s="969"/>
      <c r="H2062" s="969"/>
      <c r="I2062" s="969"/>
      <c r="J2062" s="969"/>
      <c r="K2062" s="969"/>
      <c r="L2062" s="969"/>
      <c r="M2062" s="969"/>
      <c r="N2062" s="970"/>
      <c r="P2062" s="24" t="s">
        <v>441</v>
      </c>
      <c r="Q2062" s="414" t="str">
        <f>"#"&amp;ADDRESS(ROW($C$10),COLUMN($C$10))</f>
        <v>#$C$10</v>
      </c>
    </row>
    <row r="2063" spans="2:23" ht="5.0999999999999996" customHeight="1" x14ac:dyDescent="0.2">
      <c r="B2063" s="273"/>
      <c r="C2063" s="354"/>
      <c r="D2063" s="358"/>
      <c r="E2063" s="361"/>
      <c r="F2063" s="991"/>
      <c r="G2063" s="991"/>
      <c r="H2063" s="991"/>
      <c r="I2063" s="991"/>
      <c r="J2063" s="991"/>
      <c r="K2063" s="991"/>
      <c r="L2063" s="991"/>
      <c r="M2063" s="991"/>
      <c r="N2063" s="992"/>
      <c r="P2063" s="280"/>
    </row>
    <row r="2064" spans="2:23" ht="50.1" customHeight="1" x14ac:dyDescent="0.2">
      <c r="B2064" s="273"/>
      <c r="C2064" s="354"/>
      <c r="D2064" s="361"/>
      <c r="E2064" s="361"/>
      <c r="F2064" s="932"/>
      <c r="G2064" s="933"/>
      <c r="H2064" s="933"/>
      <c r="I2064" s="933"/>
      <c r="J2064" s="933"/>
      <c r="K2064" s="933"/>
      <c r="L2064" s="933"/>
      <c r="M2064" s="933"/>
      <c r="N2064" s="934"/>
    </row>
    <row r="2065" spans="2:23" ht="5.0999999999999996" customHeight="1" thickBot="1" x14ac:dyDescent="0.25">
      <c r="B2065" s="273"/>
      <c r="C2065" s="354"/>
      <c r="D2065" s="358"/>
      <c r="E2065" s="355"/>
      <c r="F2065" s="355"/>
      <c r="G2065" s="355"/>
      <c r="H2065" s="355"/>
      <c r="I2065" s="355"/>
      <c r="J2065" s="355"/>
      <c r="K2065" s="355"/>
      <c r="L2065" s="355"/>
      <c r="M2065" s="355"/>
      <c r="N2065" s="356"/>
    </row>
    <row r="2066" spans="2:23" ht="12.75" customHeight="1" x14ac:dyDescent="0.2">
      <c r="B2066" s="273"/>
      <c r="C2066" s="354"/>
      <c r="D2066" s="358"/>
      <c r="E2066" s="360"/>
      <c r="F2066" s="1054" t="str">
        <f>Translations!$B$210</f>
        <v>Trimitere la fișierele externe, dacă este cazul</v>
      </c>
      <c r="G2066" s="1054"/>
      <c r="H2066" s="1054"/>
      <c r="I2066" s="1054"/>
      <c r="J2066" s="1054"/>
      <c r="K2066" s="904"/>
      <c r="L2066" s="904"/>
      <c r="M2066" s="904"/>
      <c r="N2066" s="904"/>
      <c r="W2066" s="297" t="s">
        <v>417</v>
      </c>
    </row>
    <row r="2067" spans="2:23" ht="5.0999999999999996" customHeight="1" x14ac:dyDescent="0.2">
      <c r="B2067" s="273"/>
      <c r="C2067" s="354"/>
      <c r="D2067" s="358"/>
      <c r="E2067" s="355"/>
      <c r="F2067" s="355"/>
      <c r="G2067" s="355"/>
      <c r="H2067" s="355"/>
      <c r="I2067" s="355"/>
      <c r="J2067" s="355"/>
      <c r="K2067" s="355"/>
      <c r="L2067" s="355"/>
      <c r="M2067" s="355"/>
      <c r="N2067" s="356"/>
      <c r="P2067" s="280"/>
      <c r="W2067" s="283"/>
    </row>
    <row r="2068" spans="2:23" ht="12.75" customHeight="1" x14ac:dyDescent="0.2">
      <c r="B2068" s="273"/>
      <c r="C2068" s="354"/>
      <c r="D2068" s="358" t="s">
        <v>119</v>
      </c>
      <c r="E2068" s="1075" t="str">
        <f>Translations!$B$258</f>
        <v>A fost respectată ordinea ierarhică?</v>
      </c>
      <c r="F2068" s="1075"/>
      <c r="G2068" s="1075"/>
      <c r="H2068" s="1076"/>
      <c r="I2068" s="291"/>
      <c r="J2068" s="366" t="str">
        <f>Translations!$B$259</f>
        <v xml:space="preserve"> Dacă nu, de ce?</v>
      </c>
      <c r="K2068" s="942"/>
      <c r="L2068" s="943"/>
      <c r="M2068" s="943"/>
      <c r="N2068" s="959"/>
      <c r="P2068" s="280"/>
      <c r="W2068" s="289" t="b">
        <f>AND(I2068&lt;&gt;"",I2068=TRUE)</f>
        <v>0</v>
      </c>
    </row>
    <row r="2069" spans="2:23" ht="5.0999999999999996" customHeight="1" x14ac:dyDescent="0.2">
      <c r="B2069" s="273"/>
      <c r="C2069" s="354"/>
      <c r="D2069" s="355"/>
      <c r="E2069" s="576"/>
      <c r="F2069" s="576"/>
      <c r="G2069" s="576"/>
      <c r="H2069" s="576"/>
      <c r="I2069" s="576"/>
      <c r="J2069" s="576"/>
      <c r="K2069" s="576"/>
      <c r="L2069" s="576"/>
      <c r="M2069" s="576"/>
      <c r="N2069" s="577"/>
      <c r="P2069" s="280"/>
      <c r="V2069" s="285"/>
      <c r="W2069" s="283"/>
    </row>
    <row r="2070" spans="2:23" ht="12.75" customHeight="1" x14ac:dyDescent="0.2">
      <c r="B2070" s="273"/>
      <c r="C2070" s="354"/>
      <c r="D2070" s="367"/>
      <c r="E2070" s="367"/>
      <c r="F2070" s="1073" t="str">
        <f>Translations!$B$264</f>
        <v>Detalii suplimentare privind orice abatere de la ierarhie</v>
      </c>
      <c r="G2070" s="1073"/>
      <c r="H2070" s="1073"/>
      <c r="I2070" s="1073"/>
      <c r="J2070" s="1073"/>
      <c r="K2070" s="1073"/>
      <c r="L2070" s="1073"/>
      <c r="M2070" s="1073"/>
      <c r="N2070" s="1074"/>
      <c r="P2070" s="280"/>
      <c r="V2070" s="285"/>
      <c r="W2070" s="283"/>
    </row>
    <row r="2071" spans="2:23" ht="25.5" customHeight="1" thickBot="1" x14ac:dyDescent="0.25">
      <c r="B2071" s="273"/>
      <c r="C2071" s="354"/>
      <c r="D2071" s="367"/>
      <c r="E2071" s="367"/>
      <c r="F2071" s="932"/>
      <c r="G2071" s="933"/>
      <c r="H2071" s="933"/>
      <c r="I2071" s="933"/>
      <c r="J2071" s="933"/>
      <c r="K2071" s="933"/>
      <c r="L2071" s="933"/>
      <c r="M2071" s="933"/>
      <c r="N2071" s="934"/>
      <c r="P2071" s="280"/>
      <c r="V2071" s="285"/>
      <c r="W2071" s="300" t="b">
        <f>W2068</f>
        <v>0</v>
      </c>
    </row>
    <row r="2072" spans="2:23" ht="5.0999999999999996" customHeight="1" x14ac:dyDescent="0.2">
      <c r="B2072" s="273"/>
      <c r="C2072" s="354"/>
      <c r="D2072" s="358"/>
      <c r="E2072" s="355"/>
      <c r="F2072" s="355"/>
      <c r="G2072" s="355"/>
      <c r="H2072" s="355"/>
      <c r="I2072" s="355"/>
      <c r="J2072" s="355"/>
      <c r="K2072" s="355"/>
      <c r="L2072" s="355"/>
      <c r="M2072" s="355"/>
      <c r="N2072" s="356"/>
      <c r="W2072" s="285"/>
    </row>
    <row r="2073" spans="2:23" ht="5.0999999999999996" customHeight="1" x14ac:dyDescent="0.2">
      <c r="B2073" s="273"/>
      <c r="C2073" s="351"/>
      <c r="D2073" s="364"/>
      <c r="E2073" s="352"/>
      <c r="F2073" s="352"/>
      <c r="G2073" s="352"/>
      <c r="H2073" s="352"/>
      <c r="I2073" s="352"/>
      <c r="J2073" s="352"/>
      <c r="K2073" s="352"/>
      <c r="L2073" s="352"/>
      <c r="M2073" s="352"/>
      <c r="N2073" s="353"/>
    </row>
    <row r="2074" spans="2:23" ht="12.75" customHeight="1" x14ac:dyDescent="0.2">
      <c r="B2074" s="273"/>
      <c r="C2074" s="354"/>
      <c r="D2074" s="357" t="s">
        <v>943</v>
      </c>
      <c r="E2074" s="1071" t="str">
        <f>Translations!$B$354</f>
        <v>Importul și exportul de energie termică măsurabilă către și de la această subinstalație</v>
      </c>
      <c r="F2074" s="1071"/>
      <c r="G2074" s="1071"/>
      <c r="H2074" s="1071"/>
      <c r="I2074" s="1071"/>
      <c r="J2074" s="1071"/>
      <c r="K2074" s="1071"/>
      <c r="L2074" s="1071"/>
      <c r="M2074" s="1071"/>
      <c r="N2074" s="1072"/>
      <c r="P2074" s="280"/>
      <c r="S2074" s="285"/>
      <c r="T2074" s="285"/>
    </row>
    <row r="2075" spans="2:23" ht="12.75" customHeight="1" x14ac:dyDescent="0.2">
      <c r="B2075" s="273"/>
      <c r="C2075" s="354"/>
      <c r="D2075" s="358" t="s">
        <v>118</v>
      </c>
      <c r="E2075" s="995" t="str">
        <f>Translations!$B$357</f>
        <v>Sunt relevante fluxurile de energie termică măsurabilă pentru această subinstalație?</v>
      </c>
      <c r="F2075" s="995"/>
      <c r="G2075" s="995"/>
      <c r="H2075" s="995"/>
      <c r="I2075" s="995"/>
      <c r="J2075" s="995"/>
      <c r="K2075" s="995"/>
      <c r="L2075" s="995"/>
      <c r="M2075" s="996"/>
      <c r="N2075" s="996"/>
      <c r="P2075" s="280"/>
    </row>
    <row r="2076" spans="2:23" ht="12.75" customHeight="1" x14ac:dyDescent="0.2">
      <c r="B2076" s="273"/>
      <c r="C2076" s="354"/>
      <c r="D2076" s="358"/>
      <c r="E2076" s="355"/>
      <c r="F2076" s="355"/>
      <c r="G2076" s="355"/>
      <c r="H2076" s="355"/>
      <c r="I2076" s="355"/>
      <c r="J2076" s="976" t="str">
        <f>IF(I1948="","",IF(AND(M2075&lt;&gt;"",M2075=FALSE),HYPERLINK(Q2076,EUconst_MsgGoOn),""))</f>
        <v/>
      </c>
      <c r="K2076" s="977"/>
      <c r="L2076" s="977"/>
      <c r="M2076" s="977"/>
      <c r="N2076" s="978"/>
      <c r="P2076" s="24" t="s">
        <v>441</v>
      </c>
      <c r="Q2076" s="414" t="str">
        <f>"#"&amp;ADDRESS(ROW(D2116),COLUMN(D2116))</f>
        <v>#$D$2116</v>
      </c>
    </row>
    <row r="2077" spans="2:23" ht="5.0999999999999996" customHeight="1" x14ac:dyDescent="0.2">
      <c r="B2077" s="273"/>
      <c r="C2077" s="354"/>
      <c r="D2077" s="358"/>
      <c r="E2077" s="358"/>
      <c r="F2077" s="358"/>
      <c r="G2077" s="358"/>
      <c r="H2077" s="358"/>
      <c r="I2077" s="358"/>
      <c r="J2077" s="358"/>
      <c r="K2077" s="358"/>
      <c r="L2077" s="358"/>
      <c r="M2077" s="358"/>
      <c r="N2077" s="365"/>
      <c r="P2077" s="24"/>
    </row>
    <row r="2078" spans="2:23" ht="12.75" customHeight="1" x14ac:dyDescent="0.2">
      <c r="B2078" s="273"/>
      <c r="C2078" s="354"/>
      <c r="D2078" s="358" t="s">
        <v>119</v>
      </c>
      <c r="E2078" s="995" t="str">
        <f>Translations!$B$249</f>
        <v>Informații privind metodologia aplicată</v>
      </c>
      <c r="F2078" s="995"/>
      <c r="G2078" s="995"/>
      <c r="H2078" s="995"/>
      <c r="I2078" s="995"/>
      <c r="J2078" s="995"/>
      <c r="K2078" s="995"/>
      <c r="L2078" s="995"/>
      <c r="M2078" s="995"/>
      <c r="N2078" s="1063"/>
      <c r="P2078" s="280"/>
    </row>
    <row r="2079" spans="2:23" ht="25.5" customHeight="1" thickBot="1" x14ac:dyDescent="0.25">
      <c r="B2079" s="273"/>
      <c r="C2079" s="354"/>
      <c r="D2079" s="355"/>
      <c r="E2079" s="355"/>
      <c r="F2079" s="355"/>
      <c r="G2079" s="355"/>
      <c r="H2079" s="355"/>
      <c r="I2079" s="1070" t="str">
        <f>Translations!$B$254</f>
        <v>Sursa de date</v>
      </c>
      <c r="J2079" s="1070"/>
      <c r="K2079" s="1070" t="str">
        <f>Translations!$B$255</f>
        <v>Altă sursă de date (dacă este cazul)</v>
      </c>
      <c r="L2079" s="1070"/>
      <c r="M2079" s="1070" t="str">
        <f>Translations!$B$255</f>
        <v>Altă sursă de date (dacă este cazul)</v>
      </c>
      <c r="N2079" s="1070"/>
      <c r="P2079" s="280"/>
      <c r="W2079" s="274" t="s">
        <v>417</v>
      </c>
    </row>
    <row r="2080" spans="2:23" ht="12.75" customHeight="1" x14ac:dyDescent="0.2">
      <c r="B2080" s="273"/>
      <c r="C2080" s="354"/>
      <c r="D2080" s="358"/>
      <c r="E2080" s="360" t="s">
        <v>864</v>
      </c>
      <c r="F2080" s="1077" t="str">
        <f>Translations!$B$359</f>
        <v>Energie termică măsurabilă importată</v>
      </c>
      <c r="G2080" s="1077"/>
      <c r="H2080" s="1078"/>
      <c r="I2080" s="937"/>
      <c r="J2080" s="938"/>
      <c r="K2080" s="939"/>
      <c r="L2080" s="940"/>
      <c r="M2080" s="939"/>
      <c r="N2080" s="941"/>
      <c r="W2080" s="281" t="b">
        <f>AND(M2075&lt;&gt;"",M2075=FALSE)</f>
        <v>0</v>
      </c>
    </row>
    <row r="2081" spans="1:23" ht="12.75" customHeight="1" x14ac:dyDescent="0.2">
      <c r="B2081" s="273"/>
      <c r="C2081" s="354"/>
      <c r="D2081" s="358"/>
      <c r="E2081" s="360" t="s">
        <v>865</v>
      </c>
      <c r="F2081" s="1079" t="str">
        <f>Translations!$B$360</f>
        <v>Energie termică măsurabilă din pastă de celuloză</v>
      </c>
      <c r="G2081" s="1079"/>
      <c r="H2081" s="1080"/>
      <c r="I2081" s="1081"/>
      <c r="J2081" s="1082"/>
      <c r="K2081" s="993"/>
      <c r="L2081" s="1083"/>
      <c r="M2081" s="993"/>
      <c r="N2081" s="994"/>
      <c r="W2081" s="282" t="b">
        <f>W2080</f>
        <v>0</v>
      </c>
    </row>
    <row r="2082" spans="1:23" ht="12.75" customHeight="1" x14ac:dyDescent="0.2">
      <c r="B2082" s="273"/>
      <c r="C2082" s="354"/>
      <c r="D2082" s="358"/>
      <c r="E2082" s="360" t="s">
        <v>866</v>
      </c>
      <c r="F2082" s="1079" t="str">
        <f>Translations!$B$361</f>
        <v>Energie termică măsurabilă din acid azotic</v>
      </c>
      <c r="G2082" s="1079"/>
      <c r="H2082" s="1080"/>
      <c r="I2082" s="1081"/>
      <c r="J2082" s="1082"/>
      <c r="K2082" s="993"/>
      <c r="L2082" s="1083"/>
      <c r="M2082" s="993"/>
      <c r="N2082" s="994"/>
      <c r="W2082" s="282" t="b">
        <f>W2081</f>
        <v>0</v>
      </c>
    </row>
    <row r="2083" spans="1:23" ht="12.75" customHeight="1" x14ac:dyDescent="0.2">
      <c r="B2083" s="273"/>
      <c r="C2083" s="354"/>
      <c r="D2083" s="358"/>
      <c r="E2083" s="360" t="s">
        <v>867</v>
      </c>
      <c r="F2083" s="1084" t="str">
        <f>Translations!$B$362</f>
        <v>Energie termică măsurabilă exportată</v>
      </c>
      <c r="G2083" s="1084"/>
      <c r="H2083" s="1085"/>
      <c r="I2083" s="949"/>
      <c r="J2083" s="986"/>
      <c r="K2083" s="951"/>
      <c r="L2083" s="987"/>
      <c r="M2083" s="951"/>
      <c r="N2083" s="952"/>
      <c r="W2083" s="282" t="b">
        <f>W2082</f>
        <v>0</v>
      </c>
    </row>
    <row r="2084" spans="1:23" ht="12.75" customHeight="1" x14ac:dyDescent="0.2">
      <c r="B2084" s="273"/>
      <c r="C2084" s="354"/>
      <c r="D2084" s="358"/>
      <c r="E2084" s="360" t="s">
        <v>868</v>
      </c>
      <c r="F2084" s="1069" t="str">
        <f>Translations!$B$274</f>
        <v>Fluxuri de energie termică măsurabilă netă</v>
      </c>
      <c r="G2084" s="1069"/>
      <c r="H2084" s="1067"/>
      <c r="I2084" s="942"/>
      <c r="J2084" s="943"/>
      <c r="K2084" s="944"/>
      <c r="L2084" s="945"/>
      <c r="M2084" s="944"/>
      <c r="N2084" s="946"/>
      <c r="W2084" s="282" t="b">
        <f>W2083</f>
        <v>0</v>
      </c>
    </row>
    <row r="2085" spans="1:23" ht="5.0999999999999996" customHeight="1" x14ac:dyDescent="0.2">
      <c r="B2085" s="273"/>
      <c r="C2085" s="354"/>
      <c r="D2085" s="358"/>
      <c r="E2085" s="355"/>
      <c r="F2085" s="355"/>
      <c r="G2085" s="355"/>
      <c r="H2085" s="355"/>
      <c r="I2085" s="355"/>
      <c r="J2085" s="355"/>
      <c r="K2085" s="355"/>
      <c r="L2085" s="355"/>
      <c r="M2085" s="355"/>
      <c r="N2085" s="356"/>
      <c r="P2085" s="280"/>
      <c r="W2085" s="283"/>
    </row>
    <row r="2086" spans="1:23" ht="12.75" customHeight="1" x14ac:dyDescent="0.2">
      <c r="B2086" s="273"/>
      <c r="C2086" s="354"/>
      <c r="D2086" s="358"/>
      <c r="E2086" s="360" t="s">
        <v>868</v>
      </c>
      <c r="F2086" s="1073" t="str">
        <f>Translations!$B$257</f>
        <v>Descrierea metodologiei aplicate</v>
      </c>
      <c r="G2086" s="1073"/>
      <c r="H2086" s="1073"/>
      <c r="I2086" s="1073"/>
      <c r="J2086" s="1073"/>
      <c r="K2086" s="1073"/>
      <c r="L2086" s="1073"/>
      <c r="M2086" s="1073"/>
      <c r="N2086" s="1074"/>
      <c r="P2086" s="280"/>
      <c r="W2086" s="283"/>
    </row>
    <row r="2087" spans="1:23" ht="5.0999999999999996" customHeight="1" x14ac:dyDescent="0.2">
      <c r="B2087" s="273"/>
      <c r="C2087" s="354"/>
      <c r="D2087" s="355"/>
      <c r="E2087" s="359"/>
      <c r="F2087" s="572"/>
      <c r="G2087" s="579"/>
      <c r="H2087" s="579"/>
      <c r="I2087" s="579"/>
      <c r="J2087" s="579"/>
      <c r="K2087" s="579"/>
      <c r="L2087" s="579"/>
      <c r="M2087" s="579"/>
      <c r="N2087" s="580"/>
      <c r="W2087" s="283"/>
    </row>
    <row r="2088" spans="1:23" ht="12.75" customHeight="1" x14ac:dyDescent="0.2">
      <c r="B2088" s="273"/>
      <c r="C2088" s="354"/>
      <c r="D2088" s="358"/>
      <c r="E2088" s="360"/>
      <c r="F2088" s="990" t="str">
        <f>IF(I1948&lt;&gt;"",HYPERLINK("#" &amp; Q2088,EUConst_MsgDescription),"")</f>
        <v/>
      </c>
      <c r="G2088" s="969"/>
      <c r="H2088" s="969"/>
      <c r="I2088" s="969"/>
      <c r="J2088" s="969"/>
      <c r="K2088" s="969"/>
      <c r="L2088" s="969"/>
      <c r="M2088" s="969"/>
      <c r="N2088" s="970"/>
      <c r="P2088" s="24" t="s">
        <v>441</v>
      </c>
      <c r="Q2088" s="414" t="str">
        <f>"#"&amp;ADDRESS(ROW($C$10),COLUMN($C$10))</f>
        <v>#$C$10</v>
      </c>
      <c r="W2088" s="283"/>
    </row>
    <row r="2089" spans="1:23" ht="5.0999999999999996" customHeight="1" x14ac:dyDescent="0.2">
      <c r="C2089" s="354"/>
      <c r="D2089" s="358"/>
      <c r="E2089" s="361"/>
      <c r="F2089" s="991"/>
      <c r="G2089" s="991"/>
      <c r="H2089" s="991"/>
      <c r="I2089" s="991"/>
      <c r="J2089" s="991"/>
      <c r="K2089" s="991"/>
      <c r="L2089" s="991"/>
      <c r="M2089" s="991"/>
      <c r="N2089" s="992"/>
      <c r="P2089" s="280"/>
      <c r="W2089" s="283"/>
    </row>
    <row r="2090" spans="1:23" s="278" customFormat="1" ht="50.1" customHeight="1" x14ac:dyDescent="0.2">
      <c r="A2090" s="285"/>
      <c r="B2090" s="12"/>
      <c r="C2090" s="354"/>
      <c r="D2090" s="361"/>
      <c r="E2090" s="361"/>
      <c r="F2090" s="932"/>
      <c r="G2090" s="933"/>
      <c r="H2090" s="933"/>
      <c r="I2090" s="933"/>
      <c r="J2090" s="933"/>
      <c r="K2090" s="933"/>
      <c r="L2090" s="933"/>
      <c r="M2090" s="933"/>
      <c r="N2090" s="934"/>
      <c r="O2090" s="38"/>
      <c r="P2090" s="284"/>
      <c r="Q2090" s="285"/>
      <c r="R2090" s="285"/>
      <c r="S2090" s="274"/>
      <c r="T2090" s="274"/>
      <c r="U2090" s="285"/>
      <c r="V2090" s="285"/>
      <c r="W2090" s="286" t="b">
        <f>W2084</f>
        <v>0</v>
      </c>
    </row>
    <row r="2091" spans="1:23" ht="5.0999999999999996" customHeight="1" x14ac:dyDescent="0.2">
      <c r="C2091" s="354"/>
      <c r="D2091" s="358"/>
      <c r="E2091" s="355"/>
      <c r="F2091" s="355"/>
      <c r="G2091" s="355"/>
      <c r="H2091" s="355"/>
      <c r="I2091" s="355"/>
      <c r="J2091" s="355"/>
      <c r="K2091" s="355"/>
      <c r="L2091" s="355"/>
      <c r="M2091" s="355"/>
      <c r="N2091" s="356"/>
      <c r="W2091" s="283"/>
    </row>
    <row r="2092" spans="1:23" ht="12.75" customHeight="1" x14ac:dyDescent="0.2">
      <c r="C2092" s="354"/>
      <c r="D2092" s="358"/>
      <c r="E2092" s="360"/>
      <c r="F2092" s="1054" t="str">
        <f>Translations!$B$210</f>
        <v>Trimitere la fișierele externe, dacă este cazul</v>
      </c>
      <c r="G2092" s="1054"/>
      <c r="H2092" s="1054"/>
      <c r="I2092" s="1054"/>
      <c r="J2092" s="1054"/>
      <c r="K2092" s="904"/>
      <c r="L2092" s="904"/>
      <c r="M2092" s="904"/>
      <c r="N2092" s="904"/>
      <c r="W2092" s="286" t="b">
        <f>W2090</f>
        <v>0</v>
      </c>
    </row>
    <row r="2093" spans="1:23" ht="5.0999999999999996" customHeight="1" x14ac:dyDescent="0.2">
      <c r="C2093" s="354"/>
      <c r="D2093" s="358"/>
      <c r="E2093" s="355"/>
      <c r="F2093" s="355"/>
      <c r="G2093" s="355"/>
      <c r="H2093" s="355"/>
      <c r="I2093" s="355"/>
      <c r="J2093" s="355"/>
      <c r="K2093" s="355"/>
      <c r="L2093" s="355"/>
      <c r="M2093" s="355"/>
      <c r="N2093" s="356"/>
      <c r="P2093" s="280"/>
      <c r="V2093" s="285"/>
      <c r="W2093" s="283"/>
    </row>
    <row r="2094" spans="1:23" ht="12.75" customHeight="1" x14ac:dyDescent="0.2">
      <c r="C2094" s="354"/>
      <c r="D2094" s="358" t="s">
        <v>120</v>
      </c>
      <c r="E2094" s="1075" t="str">
        <f>Translations!$B$258</f>
        <v>A fost respectată ordinea ierarhică?</v>
      </c>
      <c r="F2094" s="1075"/>
      <c r="G2094" s="1075"/>
      <c r="H2094" s="1076"/>
      <c r="I2094" s="291"/>
      <c r="J2094" s="366" t="str">
        <f>Translations!$B$259</f>
        <v xml:space="preserve"> Dacă nu, de ce?</v>
      </c>
      <c r="K2094" s="942"/>
      <c r="L2094" s="943"/>
      <c r="M2094" s="943"/>
      <c r="N2094" s="959"/>
      <c r="P2094" s="280"/>
      <c r="V2094" s="288" t="b">
        <f>W2092</f>
        <v>0</v>
      </c>
      <c r="W2094" s="289" t="b">
        <f>OR(W2090,AND(I2094&lt;&gt;"",I2094=TRUE))</f>
        <v>0</v>
      </c>
    </row>
    <row r="2095" spans="1:23" ht="5.0999999999999996" customHeight="1" x14ac:dyDescent="0.2">
      <c r="C2095" s="354"/>
      <c r="D2095" s="355"/>
      <c r="E2095" s="576"/>
      <c r="F2095" s="576"/>
      <c r="G2095" s="576"/>
      <c r="H2095" s="576"/>
      <c r="I2095" s="576"/>
      <c r="J2095" s="576"/>
      <c r="K2095" s="576"/>
      <c r="L2095" s="576"/>
      <c r="M2095" s="576"/>
      <c r="N2095" s="577"/>
      <c r="P2095" s="280"/>
      <c r="V2095" s="285"/>
      <c r="W2095" s="283"/>
    </row>
    <row r="2096" spans="1:23" ht="12.75" customHeight="1" x14ac:dyDescent="0.2">
      <c r="C2096" s="354"/>
      <c r="D2096" s="367"/>
      <c r="E2096" s="367"/>
      <c r="F2096" s="1073" t="str">
        <f>Translations!$B$264</f>
        <v>Detalii suplimentare privind orice abatere de la ierarhie</v>
      </c>
      <c r="G2096" s="1073"/>
      <c r="H2096" s="1073"/>
      <c r="I2096" s="1073"/>
      <c r="J2096" s="1073"/>
      <c r="K2096" s="1073"/>
      <c r="L2096" s="1073"/>
      <c r="M2096" s="1073"/>
      <c r="N2096" s="1074"/>
      <c r="P2096" s="280"/>
      <c r="V2096" s="285"/>
      <c r="W2096" s="283"/>
    </row>
    <row r="2097" spans="1:23" ht="25.5" customHeight="1" x14ac:dyDescent="0.2">
      <c r="C2097" s="354"/>
      <c r="D2097" s="367"/>
      <c r="E2097" s="367"/>
      <c r="F2097" s="932"/>
      <c r="G2097" s="933"/>
      <c r="H2097" s="933"/>
      <c r="I2097" s="933"/>
      <c r="J2097" s="933"/>
      <c r="K2097" s="933"/>
      <c r="L2097" s="933"/>
      <c r="M2097" s="933"/>
      <c r="N2097" s="934"/>
      <c r="P2097" s="280"/>
      <c r="V2097" s="285"/>
      <c r="W2097" s="286" t="b">
        <f>W2094</f>
        <v>0</v>
      </c>
    </row>
    <row r="2098" spans="1:23" ht="5.0999999999999996" customHeight="1" x14ac:dyDescent="0.2">
      <c r="C2098" s="354"/>
      <c r="D2098" s="355"/>
      <c r="E2098" s="576"/>
      <c r="F2098" s="576"/>
      <c r="G2098" s="576"/>
      <c r="H2098" s="576"/>
      <c r="I2098" s="576"/>
      <c r="J2098" s="576"/>
      <c r="K2098" s="576"/>
      <c r="L2098" s="576"/>
      <c r="M2098" s="576"/>
      <c r="N2098" s="577"/>
      <c r="P2098" s="280"/>
      <c r="V2098" s="285"/>
      <c r="W2098" s="283"/>
    </row>
    <row r="2099" spans="1:23" ht="12.75" customHeight="1" x14ac:dyDescent="0.2">
      <c r="C2099" s="354"/>
      <c r="D2099" s="358" t="s">
        <v>121</v>
      </c>
      <c r="E2099" s="995" t="str">
        <f>Translations!$B$363</f>
        <v>Descrierea metodologiei de determinare a factorilor de emisie relevanți care pot fi atribuiți în conformitate cu secțiunile 10.1.2. și 10.1.3. din anexa VII (FAR).</v>
      </c>
      <c r="F2099" s="995"/>
      <c r="G2099" s="995"/>
      <c r="H2099" s="995"/>
      <c r="I2099" s="995"/>
      <c r="J2099" s="995"/>
      <c r="K2099" s="995"/>
      <c r="L2099" s="995"/>
      <c r="M2099" s="995"/>
      <c r="N2099" s="1063"/>
      <c r="P2099" s="280"/>
      <c r="V2099" s="285"/>
      <c r="W2099" s="283"/>
    </row>
    <row r="2100" spans="1:23" ht="5.0999999999999996" customHeight="1" x14ac:dyDescent="0.2">
      <c r="C2100" s="354"/>
      <c r="D2100" s="355"/>
      <c r="E2100" s="359"/>
      <c r="F2100" s="572"/>
      <c r="G2100" s="579"/>
      <c r="H2100" s="579"/>
      <c r="I2100" s="579"/>
      <c r="J2100" s="579"/>
      <c r="K2100" s="579"/>
      <c r="L2100" s="579"/>
      <c r="M2100" s="579"/>
      <c r="N2100" s="580"/>
      <c r="W2100" s="283"/>
    </row>
    <row r="2101" spans="1:23" ht="12.75" customHeight="1" x14ac:dyDescent="0.2">
      <c r="C2101" s="354"/>
      <c r="D2101" s="358"/>
      <c r="E2101" s="360"/>
      <c r="F2101" s="990" t="str">
        <f>IF(I1948&lt;&gt;"",HYPERLINK("#" &amp; Q2101,EUConst_MsgDescription),"")</f>
        <v/>
      </c>
      <c r="G2101" s="969"/>
      <c r="H2101" s="969"/>
      <c r="I2101" s="969"/>
      <c r="J2101" s="969"/>
      <c r="K2101" s="969"/>
      <c r="L2101" s="969"/>
      <c r="M2101" s="969"/>
      <c r="N2101" s="970"/>
      <c r="P2101" s="24" t="s">
        <v>441</v>
      </c>
      <c r="Q2101" s="414" t="str">
        <f>"#"&amp;ADDRESS(ROW($C$10),COLUMN($C$10))</f>
        <v>#$C$10</v>
      </c>
      <c r="W2101" s="283"/>
    </row>
    <row r="2102" spans="1:23" ht="5.0999999999999996" customHeight="1" x14ac:dyDescent="0.2">
      <c r="C2102" s="354"/>
      <c r="D2102" s="358"/>
      <c r="E2102" s="361"/>
      <c r="F2102" s="991"/>
      <c r="G2102" s="991"/>
      <c r="H2102" s="991"/>
      <c r="I2102" s="991"/>
      <c r="J2102" s="991"/>
      <c r="K2102" s="991"/>
      <c r="L2102" s="991"/>
      <c r="M2102" s="991"/>
      <c r="N2102" s="992"/>
      <c r="P2102" s="280"/>
      <c r="W2102" s="283"/>
    </row>
    <row r="2103" spans="1:23" s="278" customFormat="1" ht="50.1" customHeight="1" x14ac:dyDescent="0.2">
      <c r="A2103" s="285"/>
      <c r="B2103" s="12"/>
      <c r="C2103" s="354"/>
      <c r="D2103" s="367"/>
      <c r="E2103" s="368"/>
      <c r="F2103" s="932"/>
      <c r="G2103" s="933"/>
      <c r="H2103" s="933"/>
      <c r="I2103" s="933"/>
      <c r="J2103" s="933"/>
      <c r="K2103" s="933"/>
      <c r="L2103" s="933"/>
      <c r="M2103" s="933"/>
      <c r="N2103" s="934"/>
      <c r="O2103" s="38"/>
      <c r="P2103" s="301"/>
      <c r="Q2103" s="274"/>
      <c r="R2103" s="285"/>
      <c r="S2103" s="274"/>
      <c r="T2103" s="274"/>
      <c r="U2103" s="285"/>
      <c r="V2103" s="285"/>
      <c r="W2103" s="286" t="b">
        <f>W2092</f>
        <v>0</v>
      </c>
    </row>
    <row r="2104" spans="1:23" ht="5.0999999999999996" customHeight="1" x14ac:dyDescent="0.2">
      <c r="C2104" s="354"/>
      <c r="D2104" s="358"/>
      <c r="E2104" s="355"/>
      <c r="F2104" s="355"/>
      <c r="G2104" s="355"/>
      <c r="H2104" s="355"/>
      <c r="I2104" s="355"/>
      <c r="J2104" s="355"/>
      <c r="K2104" s="355"/>
      <c r="L2104" s="355"/>
      <c r="M2104" s="355"/>
      <c r="N2104" s="356"/>
      <c r="W2104" s="283"/>
    </row>
    <row r="2105" spans="1:23" ht="12.75" customHeight="1" x14ac:dyDescent="0.2">
      <c r="C2105" s="354"/>
      <c r="D2105" s="358"/>
      <c r="E2105" s="360"/>
      <c r="F2105" s="1054" t="str">
        <f>Translations!$B$210</f>
        <v>Trimitere la fișierele externe, dacă este cazul</v>
      </c>
      <c r="G2105" s="1054"/>
      <c r="H2105" s="1054"/>
      <c r="I2105" s="1054"/>
      <c r="J2105" s="1054"/>
      <c r="K2105" s="904"/>
      <c r="L2105" s="904"/>
      <c r="M2105" s="904"/>
      <c r="N2105" s="904"/>
      <c r="W2105" s="286" t="b">
        <f>W2103</f>
        <v>0</v>
      </c>
    </row>
    <row r="2106" spans="1:23" ht="5.0999999999999996" customHeight="1" x14ac:dyDescent="0.2">
      <c r="C2106" s="354"/>
      <c r="D2106" s="355"/>
      <c r="E2106" s="576"/>
      <c r="F2106" s="576"/>
      <c r="G2106" s="576"/>
      <c r="H2106" s="576"/>
      <c r="I2106" s="576"/>
      <c r="J2106" s="576"/>
      <c r="K2106" s="576"/>
      <c r="L2106" s="576"/>
      <c r="M2106" s="576"/>
      <c r="N2106" s="577"/>
      <c r="P2106" s="280"/>
      <c r="R2106" s="285"/>
      <c r="V2106" s="285"/>
      <c r="W2106" s="283"/>
    </row>
    <row r="2107" spans="1:23" ht="12.75" customHeight="1" x14ac:dyDescent="0.2">
      <c r="C2107" s="354"/>
      <c r="D2107" s="358" t="s">
        <v>122</v>
      </c>
      <c r="E2107" s="995" t="str">
        <f>Translations!$B$366</f>
        <v>Sunt relevante fluxurile de energie termică măsurabilă importate de la subinstalațiile care produc pastă de celuloză?</v>
      </c>
      <c r="F2107" s="995"/>
      <c r="G2107" s="995"/>
      <c r="H2107" s="995"/>
      <c r="I2107" s="995"/>
      <c r="J2107" s="995"/>
      <c r="K2107" s="995"/>
      <c r="L2107" s="995"/>
      <c r="M2107" s="996"/>
      <c r="N2107" s="996"/>
      <c r="P2107" s="280"/>
      <c r="R2107" s="285"/>
      <c r="V2107" s="285"/>
      <c r="W2107" s="286" t="b">
        <f>W2105</f>
        <v>0</v>
      </c>
    </row>
    <row r="2108" spans="1:23" ht="5.0999999999999996" customHeight="1" x14ac:dyDescent="0.2">
      <c r="C2108" s="354"/>
      <c r="D2108" s="355"/>
      <c r="E2108" s="576"/>
      <c r="F2108" s="576"/>
      <c r="G2108" s="576"/>
      <c r="H2108" s="576"/>
      <c r="I2108" s="576"/>
      <c r="J2108" s="576"/>
      <c r="K2108" s="576"/>
      <c r="L2108" s="576"/>
      <c r="M2108" s="576"/>
      <c r="N2108" s="577"/>
      <c r="P2108" s="280"/>
      <c r="R2108" s="285"/>
      <c r="V2108" s="285"/>
      <c r="W2108" s="283"/>
    </row>
    <row r="2109" spans="1:23" ht="12.75" customHeight="1" x14ac:dyDescent="0.2">
      <c r="C2109" s="354"/>
      <c r="D2109" s="355"/>
      <c r="E2109" s="355"/>
      <c r="F2109" s="1073" t="str">
        <f>Translations!$B$257</f>
        <v>Descrierea metodologiei aplicate</v>
      </c>
      <c r="G2109" s="1073"/>
      <c r="H2109" s="1073"/>
      <c r="I2109" s="1073"/>
      <c r="J2109" s="1073"/>
      <c r="K2109" s="1073"/>
      <c r="L2109" s="1073"/>
      <c r="M2109" s="1073"/>
      <c r="N2109" s="1074"/>
      <c r="P2109" s="280"/>
      <c r="R2109" s="285"/>
      <c r="V2109" s="285"/>
      <c r="W2109" s="283"/>
    </row>
    <row r="2110" spans="1:23" ht="5.0999999999999996" customHeight="1" x14ac:dyDescent="0.2">
      <c r="C2110" s="354"/>
      <c r="D2110" s="355"/>
      <c r="E2110" s="576"/>
      <c r="F2110" s="576"/>
      <c r="G2110" s="576"/>
      <c r="H2110" s="576"/>
      <c r="I2110" s="576"/>
      <c r="J2110" s="576"/>
      <c r="K2110" s="576"/>
      <c r="L2110" s="576"/>
      <c r="M2110" s="576"/>
      <c r="N2110" s="577"/>
      <c r="P2110" s="280"/>
      <c r="R2110" s="285"/>
      <c r="V2110" s="285"/>
      <c r="W2110" s="283"/>
    </row>
    <row r="2111" spans="1:23" ht="12.75" customHeight="1" x14ac:dyDescent="0.2">
      <c r="C2111" s="354"/>
      <c r="D2111" s="358"/>
      <c r="E2111" s="360"/>
      <c r="F2111" s="990" t="str">
        <f>IF(I1948&lt;&gt;"",HYPERLINK("#" &amp; Q2111,EUConst_MsgDescription),"")</f>
        <v/>
      </c>
      <c r="G2111" s="969"/>
      <c r="H2111" s="969"/>
      <c r="I2111" s="969"/>
      <c r="J2111" s="969"/>
      <c r="K2111" s="969"/>
      <c r="L2111" s="969"/>
      <c r="M2111" s="969"/>
      <c r="N2111" s="970"/>
      <c r="P2111" s="24" t="s">
        <v>441</v>
      </c>
      <c r="Q2111" s="414" t="str">
        <f>"#"&amp;ADDRESS(ROW($C$10),COLUMN($C$10))</f>
        <v>#$C$10</v>
      </c>
      <c r="W2111" s="283"/>
    </row>
    <row r="2112" spans="1:23" ht="5.0999999999999996" customHeight="1" x14ac:dyDescent="0.2">
      <c r="C2112" s="354"/>
      <c r="D2112" s="358"/>
      <c r="E2112" s="361"/>
      <c r="F2112" s="991"/>
      <c r="G2112" s="991"/>
      <c r="H2112" s="991"/>
      <c r="I2112" s="991"/>
      <c r="J2112" s="991"/>
      <c r="K2112" s="991"/>
      <c r="L2112" s="991"/>
      <c r="M2112" s="991"/>
      <c r="N2112" s="992"/>
      <c r="P2112" s="280"/>
      <c r="W2112" s="283"/>
    </row>
    <row r="2113" spans="2:23" ht="50.1" customHeight="1" thickBot="1" x14ac:dyDescent="0.25">
      <c r="C2113" s="354"/>
      <c r="D2113" s="355"/>
      <c r="E2113" s="355"/>
      <c r="F2113" s="932"/>
      <c r="G2113" s="933"/>
      <c r="H2113" s="933"/>
      <c r="I2113" s="933"/>
      <c r="J2113" s="933"/>
      <c r="K2113" s="933"/>
      <c r="L2113" s="933"/>
      <c r="M2113" s="933"/>
      <c r="N2113" s="934"/>
      <c r="P2113" s="280"/>
      <c r="R2113" s="285"/>
      <c r="V2113" s="285"/>
      <c r="W2113" s="302" t="b">
        <f>OR(W2107,AND(M2107&lt;&gt;"",M2107=FALSE))</f>
        <v>0</v>
      </c>
    </row>
    <row r="2114" spans="2:23" ht="5.0999999999999996" customHeight="1" x14ac:dyDescent="0.2">
      <c r="C2114" s="354"/>
      <c r="D2114" s="358"/>
      <c r="E2114" s="355"/>
      <c r="F2114" s="355"/>
      <c r="G2114" s="355"/>
      <c r="H2114" s="355"/>
      <c r="I2114" s="355"/>
      <c r="J2114" s="355"/>
      <c r="K2114" s="355"/>
      <c r="L2114" s="355"/>
      <c r="M2114" s="355"/>
      <c r="N2114" s="356"/>
    </row>
    <row r="2115" spans="2:23" ht="5.0999999999999996" customHeight="1" x14ac:dyDescent="0.2">
      <c r="B2115" s="273"/>
      <c r="C2115" s="351"/>
      <c r="D2115" s="364"/>
      <c r="E2115" s="352"/>
      <c r="F2115" s="352"/>
      <c r="G2115" s="352"/>
      <c r="H2115" s="352"/>
      <c r="I2115" s="352"/>
      <c r="J2115" s="352"/>
      <c r="K2115" s="352"/>
      <c r="L2115" s="352"/>
      <c r="M2115" s="352"/>
      <c r="N2115" s="353"/>
    </row>
    <row r="2116" spans="2:23" ht="12.75" customHeight="1" x14ac:dyDescent="0.2">
      <c r="B2116" s="273"/>
      <c r="C2116" s="354"/>
      <c r="D2116" s="357" t="s">
        <v>951</v>
      </c>
      <c r="E2116" s="1071" t="str">
        <f>Translations!$B$367</f>
        <v>Bilanțul de gaze reziduale pentru această subinstalație</v>
      </c>
      <c r="F2116" s="1071"/>
      <c r="G2116" s="1071"/>
      <c r="H2116" s="1071"/>
      <c r="I2116" s="1071"/>
      <c r="J2116" s="1071"/>
      <c r="K2116" s="1071"/>
      <c r="L2116" s="1071"/>
      <c r="M2116" s="1071"/>
      <c r="N2116" s="1072"/>
    </row>
    <row r="2117" spans="2:23" ht="12.75" customHeight="1" x14ac:dyDescent="0.2">
      <c r="B2117" s="273"/>
      <c r="C2117" s="354"/>
      <c r="D2117" s="358" t="s">
        <v>118</v>
      </c>
      <c r="E2117" s="995" t="str">
        <f>Translations!$B$370</f>
        <v>Sunt relevante gazele reziduale pentru această subinstalație?</v>
      </c>
      <c r="F2117" s="995"/>
      <c r="G2117" s="995"/>
      <c r="H2117" s="995"/>
      <c r="I2117" s="995"/>
      <c r="J2117" s="995"/>
      <c r="K2117" s="995"/>
      <c r="L2117" s="995"/>
      <c r="M2117" s="996"/>
      <c r="N2117" s="996"/>
    </row>
    <row r="2118" spans="2:23" ht="12.75" customHeight="1" x14ac:dyDescent="0.2">
      <c r="B2118" s="273"/>
      <c r="C2118" s="354"/>
      <c r="D2118" s="358"/>
      <c r="E2118" s="355"/>
      <c r="F2118" s="355"/>
      <c r="G2118" s="355"/>
      <c r="H2118" s="355"/>
      <c r="I2118" s="355"/>
      <c r="J2118" s="976" t="str">
        <f>IF(I1948="","",IF(AND(M2117&lt;&gt;"",M2117=FALSE),HYPERLINK(Q2118,EUconst_MsgGoOn),""))</f>
        <v/>
      </c>
      <c r="K2118" s="977"/>
      <c r="L2118" s="977"/>
      <c r="M2118" s="977"/>
      <c r="N2118" s="978"/>
      <c r="P2118" s="24" t="s">
        <v>441</v>
      </c>
      <c r="Q2118" s="414" t="str">
        <f>"#JUMP_F"&amp;P1948+1</f>
        <v>#JUMP_F2</v>
      </c>
    </row>
    <row r="2119" spans="2:23" ht="5.0999999999999996" customHeight="1" x14ac:dyDescent="0.2">
      <c r="B2119" s="273"/>
      <c r="C2119" s="354"/>
      <c r="D2119" s="358"/>
      <c r="E2119" s="355"/>
      <c r="F2119" s="355"/>
      <c r="G2119" s="355"/>
      <c r="H2119" s="355"/>
      <c r="I2119" s="355"/>
      <c r="J2119" s="355"/>
      <c r="K2119" s="355"/>
      <c r="L2119" s="355"/>
      <c r="M2119" s="355"/>
      <c r="N2119" s="356"/>
    </row>
    <row r="2120" spans="2:23" ht="12.75" customHeight="1" x14ac:dyDescent="0.2">
      <c r="B2120" s="273"/>
      <c r="C2120" s="354"/>
      <c r="D2120" s="358" t="s">
        <v>119</v>
      </c>
      <c r="E2120" s="995" t="str">
        <f>Translations!$B$249</f>
        <v>Informații privind metodologia aplicată</v>
      </c>
      <c r="F2120" s="995"/>
      <c r="G2120" s="995"/>
      <c r="H2120" s="995"/>
      <c r="I2120" s="995"/>
      <c r="J2120" s="995"/>
      <c r="K2120" s="995"/>
      <c r="L2120" s="995"/>
      <c r="M2120" s="995"/>
      <c r="N2120" s="1063"/>
    </row>
    <row r="2121" spans="2:23" ht="25.5" customHeight="1" thickBot="1" x14ac:dyDescent="0.25">
      <c r="B2121" s="273"/>
      <c r="C2121" s="354"/>
      <c r="D2121" s="355"/>
      <c r="E2121" s="355"/>
      <c r="F2121" s="372"/>
      <c r="G2121" s="355"/>
      <c r="H2121" s="355"/>
      <c r="I2121" s="1070" t="str">
        <f>Translations!$B$254</f>
        <v>Sursa de date</v>
      </c>
      <c r="J2121" s="1070"/>
      <c r="K2121" s="1070" t="str">
        <f>Translations!$B$255</f>
        <v>Altă sursă de date (dacă este cazul)</v>
      </c>
      <c r="L2121" s="1070"/>
      <c r="M2121" s="1070" t="str">
        <f>Translations!$B$255</f>
        <v>Altă sursă de date (dacă este cazul)</v>
      </c>
      <c r="N2121" s="1070"/>
      <c r="W2121" s="274" t="s">
        <v>417</v>
      </c>
    </row>
    <row r="2122" spans="2:23" ht="12.75" customHeight="1" x14ac:dyDescent="0.2">
      <c r="B2122" s="273"/>
      <c r="C2122" s="354"/>
      <c r="D2122" s="358"/>
      <c r="E2122" s="360" t="s">
        <v>864</v>
      </c>
      <c r="F2122" s="1077" t="str">
        <f>Translations!$B$374</f>
        <v>Gaze reziduale produse</v>
      </c>
      <c r="G2122" s="1077"/>
      <c r="H2122" s="1078"/>
      <c r="I2122" s="937"/>
      <c r="J2122" s="938"/>
      <c r="K2122" s="939"/>
      <c r="L2122" s="940"/>
      <c r="M2122" s="939"/>
      <c r="N2122" s="941"/>
      <c r="W2122" s="281" t="b">
        <f>AND(M2117&lt;&gt;"",M2117=FALSE)</f>
        <v>0</v>
      </c>
    </row>
    <row r="2123" spans="2:23" ht="12.75" customHeight="1" x14ac:dyDescent="0.2">
      <c r="B2123" s="273"/>
      <c r="C2123" s="354"/>
      <c r="D2123" s="358"/>
      <c r="E2123" s="360" t="s">
        <v>865</v>
      </c>
      <c r="F2123" s="1079" t="str">
        <f>Translations!$B$256</f>
        <v>Valoare energetică</v>
      </c>
      <c r="G2123" s="1079"/>
      <c r="H2123" s="1080"/>
      <c r="I2123" s="1081"/>
      <c r="J2123" s="1082"/>
      <c r="K2123" s="993"/>
      <c r="L2123" s="1083"/>
      <c r="M2123" s="993"/>
      <c r="N2123" s="994"/>
      <c r="W2123" s="282" t="b">
        <f>W2122</f>
        <v>0</v>
      </c>
    </row>
    <row r="2124" spans="2:23" ht="12.75" customHeight="1" x14ac:dyDescent="0.2">
      <c r="B2124" s="273"/>
      <c r="C2124" s="354"/>
      <c r="D2124" s="358"/>
      <c r="E2124" s="360" t="s">
        <v>866</v>
      </c>
      <c r="F2124" s="1084" t="str">
        <f>Translations!$B$375</f>
        <v>Factorul de emisie</v>
      </c>
      <c r="G2124" s="1084"/>
      <c r="H2124" s="1085"/>
      <c r="I2124" s="949"/>
      <c r="J2124" s="986"/>
      <c r="K2124" s="951"/>
      <c r="L2124" s="987"/>
      <c r="M2124" s="951"/>
      <c r="N2124" s="952"/>
      <c r="W2124" s="282" t="b">
        <f>W2123</f>
        <v>0</v>
      </c>
    </row>
    <row r="2125" spans="2:23" ht="12.75" customHeight="1" x14ac:dyDescent="0.2">
      <c r="B2125" s="273"/>
      <c r="C2125" s="354"/>
      <c r="D2125" s="358"/>
      <c r="E2125" s="360" t="s">
        <v>867</v>
      </c>
      <c r="F2125" s="1077" t="str">
        <f>Translations!$B$376</f>
        <v>Gaze reziduale consumate</v>
      </c>
      <c r="G2125" s="1077"/>
      <c r="H2125" s="1078"/>
      <c r="I2125" s="937"/>
      <c r="J2125" s="938"/>
      <c r="K2125" s="939"/>
      <c r="L2125" s="940"/>
      <c r="M2125" s="939"/>
      <c r="N2125" s="941"/>
      <c r="W2125" s="282" t="b">
        <f t="shared" ref="W2125:W2136" si="9">W2124</f>
        <v>0</v>
      </c>
    </row>
    <row r="2126" spans="2:23" ht="12.75" customHeight="1" x14ac:dyDescent="0.2">
      <c r="B2126" s="273"/>
      <c r="C2126" s="354"/>
      <c r="D2126" s="358"/>
      <c r="E2126" s="360" t="s">
        <v>868</v>
      </c>
      <c r="F2126" s="1079" t="str">
        <f>Translations!$B$256</f>
        <v>Valoare energetică</v>
      </c>
      <c r="G2126" s="1079"/>
      <c r="H2126" s="1080"/>
      <c r="I2126" s="1081"/>
      <c r="J2126" s="1082"/>
      <c r="K2126" s="993"/>
      <c r="L2126" s="1083"/>
      <c r="M2126" s="993"/>
      <c r="N2126" s="994"/>
      <c r="W2126" s="282" t="b">
        <f t="shared" si="9"/>
        <v>0</v>
      </c>
    </row>
    <row r="2127" spans="2:23" ht="12.75" customHeight="1" x14ac:dyDescent="0.2">
      <c r="B2127" s="273"/>
      <c r="C2127" s="354"/>
      <c r="D2127" s="358"/>
      <c r="E2127" s="360" t="s">
        <v>869</v>
      </c>
      <c r="F2127" s="1084" t="str">
        <f>Translations!$B$375</f>
        <v>Factorul de emisie</v>
      </c>
      <c r="G2127" s="1084"/>
      <c r="H2127" s="1085"/>
      <c r="I2127" s="949"/>
      <c r="J2127" s="986"/>
      <c r="K2127" s="951"/>
      <c r="L2127" s="987"/>
      <c r="M2127" s="951"/>
      <c r="N2127" s="952"/>
      <c r="W2127" s="282" t="b">
        <f t="shared" si="9"/>
        <v>0</v>
      </c>
    </row>
    <row r="2128" spans="2:23" ht="12.75" customHeight="1" x14ac:dyDescent="0.2">
      <c r="B2128" s="273"/>
      <c r="C2128" s="354"/>
      <c r="D2128" s="358"/>
      <c r="E2128" s="360" t="s">
        <v>870</v>
      </c>
      <c r="F2128" s="1077" t="str">
        <f>Translations!$B$377</f>
        <v>Gaze reziduale arse (altele decât arderea cu flacără liberă din motive de siguranță)</v>
      </c>
      <c r="G2128" s="1077"/>
      <c r="H2128" s="1078"/>
      <c r="I2128" s="937"/>
      <c r="J2128" s="938"/>
      <c r="K2128" s="939"/>
      <c r="L2128" s="940"/>
      <c r="M2128" s="939"/>
      <c r="N2128" s="941"/>
      <c r="W2128" s="282" t="b">
        <f t="shared" si="9"/>
        <v>0</v>
      </c>
    </row>
    <row r="2129" spans="2:23" ht="12.75" customHeight="1" x14ac:dyDescent="0.2">
      <c r="B2129" s="273"/>
      <c r="C2129" s="354"/>
      <c r="D2129" s="358"/>
      <c r="E2129" s="360" t="s">
        <v>871</v>
      </c>
      <c r="F2129" s="1079" t="str">
        <f>Translations!$B$256</f>
        <v>Valoare energetică</v>
      </c>
      <c r="G2129" s="1079"/>
      <c r="H2129" s="1080"/>
      <c r="I2129" s="1081"/>
      <c r="J2129" s="1082"/>
      <c r="K2129" s="993"/>
      <c r="L2129" s="1083"/>
      <c r="M2129" s="993"/>
      <c r="N2129" s="994"/>
      <c r="W2129" s="282" t="b">
        <f t="shared" si="9"/>
        <v>0</v>
      </c>
    </row>
    <row r="2130" spans="2:23" ht="12.75" customHeight="1" x14ac:dyDescent="0.2">
      <c r="B2130" s="273"/>
      <c r="C2130" s="354"/>
      <c r="D2130" s="358"/>
      <c r="E2130" s="360" t="s">
        <v>872</v>
      </c>
      <c r="F2130" s="1084" t="str">
        <f>Translations!$B$375</f>
        <v>Factorul de emisie</v>
      </c>
      <c r="G2130" s="1084"/>
      <c r="H2130" s="1085"/>
      <c r="I2130" s="949"/>
      <c r="J2130" s="986"/>
      <c r="K2130" s="951"/>
      <c r="L2130" s="987"/>
      <c r="M2130" s="951"/>
      <c r="N2130" s="952"/>
      <c r="W2130" s="282" t="b">
        <f t="shared" si="9"/>
        <v>0</v>
      </c>
    </row>
    <row r="2131" spans="2:23" ht="12.75" customHeight="1" x14ac:dyDescent="0.2">
      <c r="B2131" s="273"/>
      <c r="C2131" s="354"/>
      <c r="D2131" s="358"/>
      <c r="E2131" s="360" t="s">
        <v>873</v>
      </c>
      <c r="F2131" s="1077" t="str">
        <f>Translations!$B$378</f>
        <v>Gaze reziduale importate</v>
      </c>
      <c r="G2131" s="1077"/>
      <c r="H2131" s="1078"/>
      <c r="I2131" s="937"/>
      <c r="J2131" s="938"/>
      <c r="K2131" s="939"/>
      <c r="L2131" s="940"/>
      <c r="M2131" s="939"/>
      <c r="N2131" s="941"/>
      <c r="W2131" s="282" t="b">
        <f t="shared" si="9"/>
        <v>0</v>
      </c>
    </row>
    <row r="2132" spans="2:23" ht="12.75" customHeight="1" x14ac:dyDescent="0.2">
      <c r="B2132" s="273"/>
      <c r="C2132" s="354"/>
      <c r="D2132" s="358"/>
      <c r="E2132" s="360" t="s">
        <v>874</v>
      </c>
      <c r="F2132" s="1079" t="str">
        <f>Translations!$B$256</f>
        <v>Valoare energetică</v>
      </c>
      <c r="G2132" s="1079"/>
      <c r="H2132" s="1080"/>
      <c r="I2132" s="1081"/>
      <c r="J2132" s="1082"/>
      <c r="K2132" s="993"/>
      <c r="L2132" s="1083"/>
      <c r="M2132" s="993"/>
      <c r="N2132" s="994"/>
      <c r="W2132" s="282" t="b">
        <f t="shared" si="9"/>
        <v>0</v>
      </c>
    </row>
    <row r="2133" spans="2:23" ht="12.75" customHeight="1" x14ac:dyDescent="0.2">
      <c r="B2133" s="273"/>
      <c r="C2133" s="354"/>
      <c r="D2133" s="358"/>
      <c r="E2133" s="360" t="s">
        <v>875</v>
      </c>
      <c r="F2133" s="1084" t="str">
        <f>Translations!$B$375</f>
        <v>Factorul de emisie</v>
      </c>
      <c r="G2133" s="1084"/>
      <c r="H2133" s="1085"/>
      <c r="I2133" s="949"/>
      <c r="J2133" s="986"/>
      <c r="K2133" s="951"/>
      <c r="L2133" s="987"/>
      <c r="M2133" s="951"/>
      <c r="N2133" s="952"/>
      <c r="W2133" s="282" t="b">
        <f t="shared" si="9"/>
        <v>0</v>
      </c>
    </row>
    <row r="2134" spans="2:23" ht="12.75" customHeight="1" x14ac:dyDescent="0.2">
      <c r="B2134" s="273"/>
      <c r="C2134" s="354"/>
      <c r="D2134" s="358"/>
      <c r="E2134" s="360" t="s">
        <v>876</v>
      </c>
      <c r="F2134" s="1077" t="str">
        <f>Translations!$B$379</f>
        <v>Gaze reziduale exportate</v>
      </c>
      <c r="G2134" s="1077"/>
      <c r="H2134" s="1078"/>
      <c r="I2134" s="937"/>
      <c r="J2134" s="938"/>
      <c r="K2134" s="939"/>
      <c r="L2134" s="940"/>
      <c r="M2134" s="939"/>
      <c r="N2134" s="941"/>
      <c r="W2134" s="282" t="b">
        <f t="shared" si="9"/>
        <v>0</v>
      </c>
    </row>
    <row r="2135" spans="2:23" ht="12.75" customHeight="1" x14ac:dyDescent="0.2">
      <c r="B2135" s="273"/>
      <c r="C2135" s="354"/>
      <c r="D2135" s="358"/>
      <c r="E2135" s="360" t="s">
        <v>877</v>
      </c>
      <c r="F2135" s="1079" t="str">
        <f>Translations!$B$256</f>
        <v>Valoare energetică</v>
      </c>
      <c r="G2135" s="1079"/>
      <c r="H2135" s="1080"/>
      <c r="I2135" s="1081"/>
      <c r="J2135" s="1082"/>
      <c r="K2135" s="993"/>
      <c r="L2135" s="1083"/>
      <c r="M2135" s="993"/>
      <c r="N2135" s="994"/>
      <c r="W2135" s="282" t="b">
        <f t="shared" si="9"/>
        <v>0</v>
      </c>
    </row>
    <row r="2136" spans="2:23" ht="12.75" customHeight="1" x14ac:dyDescent="0.2">
      <c r="B2136" s="273"/>
      <c r="C2136" s="354"/>
      <c r="D2136" s="358"/>
      <c r="E2136" s="360" t="s">
        <v>878</v>
      </c>
      <c r="F2136" s="1084" t="str">
        <f>Translations!$B$375</f>
        <v>Factorul de emisie</v>
      </c>
      <c r="G2136" s="1084"/>
      <c r="H2136" s="1085"/>
      <c r="I2136" s="949"/>
      <c r="J2136" s="986"/>
      <c r="K2136" s="951"/>
      <c r="L2136" s="987"/>
      <c r="M2136" s="951"/>
      <c r="N2136" s="952"/>
      <c r="W2136" s="282" t="b">
        <f t="shared" si="9"/>
        <v>0</v>
      </c>
    </row>
    <row r="2137" spans="2:23" ht="5.0999999999999996" customHeight="1" x14ac:dyDescent="0.2">
      <c r="B2137" s="273"/>
      <c r="C2137" s="354"/>
      <c r="D2137" s="358"/>
      <c r="E2137" s="355"/>
      <c r="F2137" s="355"/>
      <c r="G2137" s="355"/>
      <c r="H2137" s="355"/>
      <c r="I2137" s="355"/>
      <c r="J2137" s="355"/>
      <c r="K2137" s="355"/>
      <c r="L2137" s="355"/>
      <c r="M2137" s="355"/>
      <c r="N2137" s="356"/>
      <c r="W2137" s="299"/>
    </row>
    <row r="2138" spans="2:23" ht="12.75" customHeight="1" x14ac:dyDescent="0.2">
      <c r="B2138" s="273"/>
      <c r="C2138" s="354"/>
      <c r="D2138" s="358"/>
      <c r="E2138" s="360" t="s">
        <v>879</v>
      </c>
      <c r="F2138" s="1073" t="str">
        <f>Translations!$B$257</f>
        <v>Descrierea metodologiei aplicate</v>
      </c>
      <c r="G2138" s="1073"/>
      <c r="H2138" s="1073"/>
      <c r="I2138" s="1073"/>
      <c r="J2138" s="1073"/>
      <c r="K2138" s="1073"/>
      <c r="L2138" s="1073"/>
      <c r="M2138" s="1073"/>
      <c r="N2138" s="1074"/>
      <c r="W2138" s="283"/>
    </row>
    <row r="2139" spans="2:23" ht="5.0999999999999996" customHeight="1" x14ac:dyDescent="0.2">
      <c r="C2139" s="354"/>
      <c r="D2139" s="355"/>
      <c r="E2139" s="359"/>
      <c r="F2139" s="369"/>
      <c r="G2139" s="370"/>
      <c r="H2139" s="370"/>
      <c r="I2139" s="370"/>
      <c r="J2139" s="370"/>
      <c r="K2139" s="370"/>
      <c r="L2139" s="370"/>
      <c r="M2139" s="370"/>
      <c r="N2139" s="371"/>
      <c r="W2139" s="283"/>
    </row>
    <row r="2140" spans="2:23" ht="12.75" customHeight="1" x14ac:dyDescent="0.2">
      <c r="C2140" s="354"/>
      <c r="D2140" s="358"/>
      <c r="E2140" s="360"/>
      <c r="F2140" s="990" t="str">
        <f>IF(I1948&lt;&gt;"",HYPERLINK("#" &amp; Q2140,EUConst_MsgDescription),"")</f>
        <v/>
      </c>
      <c r="G2140" s="969"/>
      <c r="H2140" s="969"/>
      <c r="I2140" s="969"/>
      <c r="J2140" s="969"/>
      <c r="K2140" s="969"/>
      <c r="L2140" s="969"/>
      <c r="M2140" s="969"/>
      <c r="N2140" s="970"/>
      <c r="P2140" s="24" t="s">
        <v>441</v>
      </c>
      <c r="Q2140" s="414" t="str">
        <f>"#"&amp;ADDRESS(ROW($C$10),COLUMN($C$10))</f>
        <v>#$C$10</v>
      </c>
      <c r="W2140" s="283"/>
    </row>
    <row r="2141" spans="2:23" ht="5.0999999999999996" customHeight="1" x14ac:dyDescent="0.2">
      <c r="C2141" s="354"/>
      <c r="D2141" s="358"/>
      <c r="E2141" s="361"/>
      <c r="F2141" s="991"/>
      <c r="G2141" s="991"/>
      <c r="H2141" s="991"/>
      <c r="I2141" s="991"/>
      <c r="J2141" s="991"/>
      <c r="K2141" s="991"/>
      <c r="L2141" s="991"/>
      <c r="M2141" s="991"/>
      <c r="N2141" s="992"/>
      <c r="P2141" s="280"/>
      <c r="W2141" s="283"/>
    </row>
    <row r="2142" spans="2:23" ht="50.1" customHeight="1" x14ac:dyDescent="0.2">
      <c r="C2142" s="354"/>
      <c r="D2142" s="361"/>
      <c r="E2142" s="361"/>
      <c r="F2142" s="932"/>
      <c r="G2142" s="933"/>
      <c r="H2142" s="933"/>
      <c r="I2142" s="933"/>
      <c r="J2142" s="933"/>
      <c r="K2142" s="933"/>
      <c r="L2142" s="933"/>
      <c r="M2142" s="933"/>
      <c r="N2142" s="934"/>
      <c r="W2142" s="282" t="b">
        <f>W2124</f>
        <v>0</v>
      </c>
    </row>
    <row r="2143" spans="2:23" ht="5.0999999999999996" customHeight="1" x14ac:dyDescent="0.2">
      <c r="C2143" s="354"/>
      <c r="D2143" s="358"/>
      <c r="E2143" s="355"/>
      <c r="F2143" s="355"/>
      <c r="G2143" s="355"/>
      <c r="H2143" s="355"/>
      <c r="I2143" s="355"/>
      <c r="J2143" s="355"/>
      <c r="K2143" s="355"/>
      <c r="L2143" s="355"/>
      <c r="M2143" s="355"/>
      <c r="N2143" s="356"/>
      <c r="W2143" s="282"/>
    </row>
    <row r="2144" spans="2:23" ht="12.75" customHeight="1" x14ac:dyDescent="0.2">
      <c r="C2144" s="354"/>
      <c r="D2144" s="358"/>
      <c r="E2144" s="360"/>
      <c r="F2144" s="1054" t="str">
        <f>Translations!$B$210</f>
        <v>Trimitere la fișierele externe, dacă este cazul</v>
      </c>
      <c r="G2144" s="1054"/>
      <c r="H2144" s="1054"/>
      <c r="I2144" s="1054"/>
      <c r="J2144" s="1054"/>
      <c r="K2144" s="904"/>
      <c r="L2144" s="904"/>
      <c r="M2144" s="904"/>
      <c r="N2144" s="904"/>
      <c r="W2144" s="282" t="b">
        <f>W2142</f>
        <v>0</v>
      </c>
    </row>
    <row r="2145" spans="1:26" ht="5.0999999999999996" customHeight="1" x14ac:dyDescent="0.2">
      <c r="C2145" s="354"/>
      <c r="D2145" s="358"/>
      <c r="E2145" s="355"/>
      <c r="F2145" s="355"/>
      <c r="G2145" s="355"/>
      <c r="H2145" s="355"/>
      <c r="I2145" s="355"/>
      <c r="J2145" s="355"/>
      <c r="K2145" s="355"/>
      <c r="L2145" s="355"/>
      <c r="M2145" s="355"/>
      <c r="N2145" s="356"/>
      <c r="W2145" s="303"/>
    </row>
    <row r="2146" spans="1:26" ht="12.75" customHeight="1" x14ac:dyDescent="0.2">
      <c r="C2146" s="354"/>
      <c r="D2146" s="358" t="s">
        <v>120</v>
      </c>
      <c r="E2146" s="1075" t="str">
        <f>Translations!$B$258</f>
        <v>A fost respectată ordinea ierarhică?</v>
      </c>
      <c r="F2146" s="1075"/>
      <c r="G2146" s="1075"/>
      <c r="H2146" s="1076"/>
      <c r="I2146" s="291"/>
      <c r="J2146" s="366" t="str">
        <f>Translations!$B$259</f>
        <v xml:space="preserve"> Dacă nu, de ce?</v>
      </c>
      <c r="K2146" s="942"/>
      <c r="L2146" s="943"/>
      <c r="M2146" s="943"/>
      <c r="N2146" s="959"/>
      <c r="V2146" s="304" t="b">
        <f>W2144</f>
        <v>0</v>
      </c>
      <c r="W2146" s="289" t="b">
        <f>OR(W2142,AND(I2146&lt;&gt;"",I2146=TRUE))</f>
        <v>0</v>
      </c>
    </row>
    <row r="2147" spans="1:26" ht="5.0999999999999996" customHeight="1" x14ac:dyDescent="0.2">
      <c r="C2147" s="354"/>
      <c r="D2147" s="355"/>
      <c r="E2147" s="576"/>
      <c r="F2147" s="576"/>
      <c r="G2147" s="576"/>
      <c r="H2147" s="576"/>
      <c r="I2147" s="576"/>
      <c r="J2147" s="576"/>
      <c r="K2147" s="576"/>
      <c r="L2147" s="576"/>
      <c r="M2147" s="576"/>
      <c r="N2147" s="577"/>
      <c r="W2147" s="299"/>
    </row>
    <row r="2148" spans="1:26" ht="12.75" customHeight="1" x14ac:dyDescent="0.2">
      <c r="C2148" s="354"/>
      <c r="D2148" s="367"/>
      <c r="E2148" s="367"/>
      <c r="F2148" s="1073" t="str">
        <f>Translations!$B$264</f>
        <v>Detalii suplimentare privind orice abatere de la ierarhie</v>
      </c>
      <c r="G2148" s="1073"/>
      <c r="H2148" s="1073"/>
      <c r="I2148" s="1073"/>
      <c r="J2148" s="1073"/>
      <c r="K2148" s="1073"/>
      <c r="L2148" s="1073"/>
      <c r="M2148" s="1073"/>
      <c r="N2148" s="1074"/>
      <c r="W2148" s="303"/>
    </row>
    <row r="2149" spans="1:26" ht="25.5" customHeight="1" thickBot="1" x14ac:dyDescent="0.25">
      <c r="C2149" s="354"/>
      <c r="D2149" s="367"/>
      <c r="E2149" s="367"/>
      <c r="F2149" s="932"/>
      <c r="G2149" s="933"/>
      <c r="H2149" s="933"/>
      <c r="I2149" s="933"/>
      <c r="J2149" s="933"/>
      <c r="K2149" s="933"/>
      <c r="L2149" s="933"/>
      <c r="M2149" s="933"/>
      <c r="N2149" s="934"/>
      <c r="W2149" s="305" t="b">
        <f>W2146</f>
        <v>0</v>
      </c>
    </row>
    <row r="2150" spans="1:26" s="21" customFormat="1" ht="12.75" x14ac:dyDescent="0.2">
      <c r="A2150" s="19"/>
      <c r="B2150" s="38"/>
      <c r="C2150" s="373"/>
      <c r="D2150" s="374"/>
      <c r="E2150" s="374"/>
      <c r="F2150" s="374"/>
      <c r="G2150" s="374"/>
      <c r="H2150" s="374"/>
      <c r="I2150" s="374"/>
      <c r="J2150" s="374"/>
      <c r="K2150" s="374"/>
      <c r="L2150" s="374"/>
      <c r="M2150" s="374"/>
      <c r="N2150" s="375"/>
      <c r="O2150" s="38"/>
      <c r="P2150" s="140" t="str">
        <f>IF(OR(P1948=1,AND(I1948&lt;&gt;"",COUNTIF(P$2153:$P3774,"PRINT")=0)),"PRINT","")</f>
        <v>PRINT</v>
      </c>
      <c r="Q2150" s="24" t="s">
        <v>587</v>
      </c>
      <c r="R2150" s="25"/>
      <c r="S2150" s="25"/>
      <c r="T2150" s="24"/>
      <c r="U2150" s="24"/>
      <c r="V2150" s="24"/>
      <c r="W2150" s="24"/>
    </row>
    <row r="2151" spans="1:26" s="21" customFormat="1" ht="15" thickBot="1" x14ac:dyDescent="0.25">
      <c r="A2151" s="19"/>
      <c r="B2151" s="38"/>
      <c r="C2151" s="38"/>
      <c r="D2151" s="38"/>
      <c r="E2151" s="38"/>
      <c r="F2151" s="38"/>
      <c r="G2151" s="38"/>
      <c r="H2151" s="38"/>
      <c r="I2151" s="38"/>
      <c r="J2151" s="38"/>
      <c r="K2151" s="38"/>
      <c r="L2151" s="38"/>
      <c r="M2151" s="38"/>
      <c r="N2151" s="38"/>
      <c r="O2151" s="38"/>
      <c r="P2151" s="24"/>
      <c r="Q2151" s="24"/>
      <c r="R2151" s="25"/>
      <c r="S2151" s="25"/>
      <c r="T2151" s="24"/>
      <c r="U2151" s="24"/>
      <c r="V2151" s="24"/>
      <c r="W2151" s="24"/>
      <c r="X2151" s="273"/>
      <c r="Y2151" s="273"/>
      <c r="Z2151" s="273"/>
    </row>
    <row r="2152" spans="1:26" s="21" customFormat="1" ht="12.75" customHeight="1" x14ac:dyDescent="0.25">
      <c r="A2152" s="19"/>
      <c r="B2152" s="38"/>
      <c r="C2152" s="315"/>
      <c r="D2152" s="315"/>
      <c r="E2152" s="315"/>
      <c r="F2152" s="315"/>
      <c r="G2152" s="315"/>
      <c r="H2152" s="315"/>
      <c r="I2152" s="315"/>
      <c r="J2152" s="315"/>
      <c r="K2152" s="315"/>
      <c r="L2152" s="315"/>
      <c r="M2152" s="315"/>
      <c r="N2152" s="315"/>
      <c r="O2152" s="38"/>
      <c r="P2152" s="24"/>
      <c r="Q2152" s="24"/>
      <c r="R2152" s="25"/>
      <c r="S2152" s="25"/>
      <c r="T2152" s="24"/>
      <c r="U2152" s="24"/>
      <c r="V2152" s="24"/>
      <c r="W2152" s="24"/>
      <c r="X2152" s="273"/>
      <c r="Y2152" s="273"/>
      <c r="Z2152" s="273"/>
    </row>
    <row r="2153" spans="1:26" s="21" customFormat="1" hidden="1" x14ac:dyDescent="0.2">
      <c r="A2153" s="19" t="s">
        <v>397</v>
      </c>
      <c r="B2153" s="24" t="s">
        <v>426</v>
      </c>
      <c r="C2153" s="24" t="s">
        <v>426</v>
      </c>
      <c r="D2153" s="24" t="s">
        <v>426</v>
      </c>
      <c r="E2153" s="24" t="s">
        <v>426</v>
      </c>
      <c r="F2153" s="24" t="s">
        <v>426</v>
      </c>
      <c r="G2153" s="24" t="s">
        <v>426</v>
      </c>
      <c r="H2153" s="24" t="s">
        <v>426</v>
      </c>
      <c r="I2153" s="24" t="s">
        <v>426</v>
      </c>
      <c r="J2153" s="24" t="s">
        <v>426</v>
      </c>
      <c r="K2153" s="24" t="s">
        <v>426</v>
      </c>
      <c r="L2153" s="24" t="s">
        <v>426</v>
      </c>
      <c r="M2153" s="24" t="s">
        <v>426</v>
      </c>
      <c r="N2153" s="24" t="s">
        <v>426</v>
      </c>
      <c r="O2153" s="24" t="s">
        <v>426</v>
      </c>
      <c r="P2153" s="24" t="s">
        <v>426</v>
      </c>
      <c r="Q2153" s="24" t="s">
        <v>426</v>
      </c>
      <c r="R2153" s="24" t="s">
        <v>426</v>
      </c>
      <c r="S2153" s="24" t="s">
        <v>426</v>
      </c>
      <c r="T2153" s="24" t="s">
        <v>426</v>
      </c>
      <c r="U2153" s="24" t="s">
        <v>426</v>
      </c>
      <c r="V2153" s="24" t="s">
        <v>426</v>
      </c>
      <c r="W2153" s="24" t="s">
        <v>426</v>
      </c>
      <c r="X2153" s="273"/>
      <c r="Y2153" s="273"/>
      <c r="Z2153" s="273"/>
    </row>
    <row r="2154" spans="1:26" s="21" customFormat="1" hidden="1" x14ac:dyDescent="0.2">
      <c r="A2154" s="19" t="s">
        <v>397</v>
      </c>
      <c r="B2154" s="38"/>
      <c r="C2154" s="38"/>
      <c r="D2154" s="38"/>
      <c r="E2154" s="38"/>
      <c r="F2154" s="38"/>
      <c r="G2154" s="38"/>
      <c r="H2154" s="38"/>
      <c r="I2154" s="38"/>
      <c r="J2154" s="38"/>
      <c r="K2154" s="38"/>
      <c r="L2154" s="38"/>
      <c r="M2154" s="38"/>
      <c r="N2154" s="38"/>
      <c r="O2154" s="38"/>
      <c r="P2154" s="24"/>
      <c r="Q2154" s="24"/>
      <c r="R2154" s="24"/>
      <c r="S2154" s="24"/>
      <c r="T2154" s="24"/>
      <c r="U2154" s="24"/>
      <c r="V2154" s="24"/>
      <c r="W2154" s="24"/>
      <c r="X2154" s="273"/>
      <c r="Y2154" s="273"/>
      <c r="Z2154" s="273"/>
    </row>
    <row r="2155" spans="1:26" ht="15" hidden="1" customHeight="1" x14ac:dyDescent="0.2">
      <c r="A2155" s="19" t="s">
        <v>397</v>
      </c>
    </row>
    <row r="2156" spans="1:26" hidden="1" x14ac:dyDescent="0.2">
      <c r="A2156" s="19" t="s">
        <v>397</v>
      </c>
    </row>
    <row r="2157" spans="1:26" hidden="1" x14ac:dyDescent="0.2">
      <c r="A2157" s="19" t="s">
        <v>397</v>
      </c>
      <c r="C2157" s="348">
        <v>11</v>
      </c>
      <c r="D2157" s="18" t="s">
        <v>895</v>
      </c>
    </row>
    <row r="2158" spans="1:26" hidden="1" x14ac:dyDescent="0.2">
      <c r="A2158" s="19" t="s">
        <v>397</v>
      </c>
    </row>
  </sheetData>
  <sheetProtection sheet="1" objects="1" scenarios="1" formatCells="0" formatColumns="0" formatRows="0"/>
  <mergeCells count="2750">
    <mergeCell ref="F2128:H2128"/>
    <mergeCell ref="I2128:J2128"/>
    <mergeCell ref="K2128:L2128"/>
    <mergeCell ref="F2129:H2129"/>
    <mergeCell ref="I2129:J2129"/>
    <mergeCell ref="K2129:L2129"/>
    <mergeCell ref="M2129:N2129"/>
    <mergeCell ref="F2130:H2130"/>
    <mergeCell ref="I2130:J2130"/>
    <mergeCell ref="K2130:L2130"/>
    <mergeCell ref="M2130:N2130"/>
    <mergeCell ref="F2131:H2131"/>
    <mergeCell ref="I2131:J2131"/>
    <mergeCell ref="K2131:L2131"/>
    <mergeCell ref="M2131:N2131"/>
    <mergeCell ref="F2132:H2132"/>
    <mergeCell ref="F2138:N2138"/>
    <mergeCell ref="K2132:L2132"/>
    <mergeCell ref="M2132:N2132"/>
    <mergeCell ref="F2133:H2133"/>
    <mergeCell ref="I2133:J2133"/>
    <mergeCell ref="K2133:L2133"/>
    <mergeCell ref="M2133:N2133"/>
    <mergeCell ref="F2134:H2134"/>
    <mergeCell ref="I2134:J2134"/>
    <mergeCell ref="K2134:L2134"/>
    <mergeCell ref="M2134:N2134"/>
    <mergeCell ref="M2128:N2128"/>
    <mergeCell ref="F2123:H2123"/>
    <mergeCell ref="I2123:J2123"/>
    <mergeCell ref="K2123:L2123"/>
    <mergeCell ref="M2123:N2123"/>
    <mergeCell ref="F2124:H2124"/>
    <mergeCell ref="I2124:J2124"/>
    <mergeCell ref="K2124:L2124"/>
    <mergeCell ref="M2124:N2124"/>
    <mergeCell ref="F2125:H2125"/>
    <mergeCell ref="I2125:J2125"/>
    <mergeCell ref="K2125:L2125"/>
    <mergeCell ref="M2125:N2125"/>
    <mergeCell ref="F2126:H2126"/>
    <mergeCell ref="I2126:J2126"/>
    <mergeCell ref="K2126:L2126"/>
    <mergeCell ref="M2126:N2126"/>
    <mergeCell ref="F2127:H2127"/>
    <mergeCell ref="I2127:J2127"/>
    <mergeCell ref="K2127:L2127"/>
    <mergeCell ref="M2127:N2127"/>
    <mergeCell ref="E2078:N2078"/>
    <mergeCell ref="I2079:J2079"/>
    <mergeCell ref="K2079:L2079"/>
    <mergeCell ref="M2079:N2079"/>
    <mergeCell ref="F2080:H2080"/>
    <mergeCell ref="I2080:J2080"/>
    <mergeCell ref="K2080:L2080"/>
    <mergeCell ref="M2080:N2080"/>
    <mergeCell ref="F2081:H2081"/>
    <mergeCell ref="I2081:J2081"/>
    <mergeCell ref="K2081:L2081"/>
    <mergeCell ref="M2081:N2081"/>
    <mergeCell ref="F2082:H2082"/>
    <mergeCell ref="I2082:J2082"/>
    <mergeCell ref="K2082:L2082"/>
    <mergeCell ref="M2082:N2082"/>
    <mergeCell ref="F2083:H2083"/>
    <mergeCell ref="I2083:J2083"/>
    <mergeCell ref="K2083:L2083"/>
    <mergeCell ref="M2083:N2083"/>
    <mergeCell ref="I2033:J2033"/>
    <mergeCell ref="K2033:L2033"/>
    <mergeCell ref="M2033:N2033"/>
    <mergeCell ref="F2034:H2034"/>
    <mergeCell ref="I2034:J2034"/>
    <mergeCell ref="K2034:L2034"/>
    <mergeCell ref="M2034:N2034"/>
    <mergeCell ref="F2035:H2035"/>
    <mergeCell ref="I2035:J2035"/>
    <mergeCell ref="K2035:L2035"/>
    <mergeCell ref="M2035:N2035"/>
    <mergeCell ref="I2057:J2057"/>
    <mergeCell ref="K2057:L2057"/>
    <mergeCell ref="M2057:N2057"/>
    <mergeCell ref="F2058:H2058"/>
    <mergeCell ref="I2058:J2058"/>
    <mergeCell ref="K2058:L2058"/>
    <mergeCell ref="M2045:N2045"/>
    <mergeCell ref="F2037:N2037"/>
    <mergeCell ref="F2039:N2039"/>
    <mergeCell ref="F2040:N2040"/>
    <mergeCell ref="F2041:N2041"/>
    <mergeCell ref="F2043:J2043"/>
    <mergeCell ref="K2043:N2043"/>
    <mergeCell ref="E2045:L2045"/>
    <mergeCell ref="E2046:N2046"/>
    <mergeCell ref="F2033:H2033"/>
    <mergeCell ref="F1992:H1992"/>
    <mergeCell ref="I1992:J1992"/>
    <mergeCell ref="K1992:L1992"/>
    <mergeCell ref="M1992:N1992"/>
    <mergeCell ref="F1994:N1994"/>
    <mergeCell ref="F1997:N1997"/>
    <mergeCell ref="F1998:N1998"/>
    <mergeCell ref="F2000:J2000"/>
    <mergeCell ref="K2000:N2000"/>
    <mergeCell ref="E2002:H2002"/>
    <mergeCell ref="K2002:N2002"/>
    <mergeCell ref="F2003:N2003"/>
    <mergeCell ref="F2005:N2005"/>
    <mergeCell ref="F2006:N2006"/>
    <mergeCell ref="E2009:L2009"/>
    <mergeCell ref="M2009:N2009"/>
    <mergeCell ref="F2013:N2013"/>
    <mergeCell ref="F1996:N1996"/>
    <mergeCell ref="F2011:N2011"/>
    <mergeCell ref="K1926:L1926"/>
    <mergeCell ref="M1926:N1926"/>
    <mergeCell ref="F1922:H1922"/>
    <mergeCell ref="I1922:J1922"/>
    <mergeCell ref="F1927:H1927"/>
    <mergeCell ref="I1927:J1927"/>
    <mergeCell ref="K1927:L1927"/>
    <mergeCell ref="M1927:N1927"/>
    <mergeCell ref="K1966:L1966"/>
    <mergeCell ref="M1966:N1966"/>
    <mergeCell ref="F1968:H1968"/>
    <mergeCell ref="I1968:N1968"/>
    <mergeCell ref="F1970:H1970"/>
    <mergeCell ref="I1970:N1970"/>
    <mergeCell ref="F1971:N1971"/>
    <mergeCell ref="F1972:N1972"/>
    <mergeCell ref="F1973:N1973"/>
    <mergeCell ref="E1941:H1941"/>
    <mergeCell ref="K1941:N1941"/>
    <mergeCell ref="F1943:N1943"/>
    <mergeCell ref="F1944:N1944"/>
    <mergeCell ref="D1948:H1948"/>
    <mergeCell ref="I1948:N1948"/>
    <mergeCell ref="E1949:N1949"/>
    <mergeCell ref="E1951:N1951"/>
    <mergeCell ref="F1935:N1935"/>
    <mergeCell ref="F1936:N1936"/>
    <mergeCell ref="F1937:N1937"/>
    <mergeCell ref="F1939:J1939"/>
    <mergeCell ref="K1939:N1939"/>
    <mergeCell ref="F1931:H1931"/>
    <mergeCell ref="I1931:J1931"/>
    <mergeCell ref="E1889:H1889"/>
    <mergeCell ref="K1889:N1889"/>
    <mergeCell ref="F1891:N1891"/>
    <mergeCell ref="F1892:N1892"/>
    <mergeCell ref="E1894:N1894"/>
    <mergeCell ref="F1898:N1898"/>
    <mergeCell ref="F1900:J1900"/>
    <mergeCell ref="K1900:N1900"/>
    <mergeCell ref="E1902:L1902"/>
    <mergeCell ref="M1902:N1902"/>
    <mergeCell ref="K1922:L1922"/>
    <mergeCell ref="M1922:N1922"/>
    <mergeCell ref="F1923:H1923"/>
    <mergeCell ref="I1923:J1923"/>
    <mergeCell ref="K1923:L1923"/>
    <mergeCell ref="M1923:N1923"/>
    <mergeCell ref="F1924:H1924"/>
    <mergeCell ref="I1924:J1924"/>
    <mergeCell ref="K1924:L1924"/>
    <mergeCell ref="F1876:H1876"/>
    <mergeCell ref="I1876:J1876"/>
    <mergeCell ref="K1876:L1876"/>
    <mergeCell ref="M1876:N1876"/>
    <mergeCell ref="F1877:H1877"/>
    <mergeCell ref="I1877:J1877"/>
    <mergeCell ref="K1877:L1877"/>
    <mergeCell ref="M1877:N1877"/>
    <mergeCell ref="F1878:H1878"/>
    <mergeCell ref="I1878:J1878"/>
    <mergeCell ref="K1878:L1878"/>
    <mergeCell ref="M1878:N1878"/>
    <mergeCell ref="F1918:H1918"/>
    <mergeCell ref="I1918:J1918"/>
    <mergeCell ref="K1918:L1918"/>
    <mergeCell ref="M1918:N1918"/>
    <mergeCell ref="F1919:H1919"/>
    <mergeCell ref="I1919:J1919"/>
    <mergeCell ref="K1919:L1919"/>
    <mergeCell ref="M1919:N1919"/>
    <mergeCell ref="F1879:H1879"/>
    <mergeCell ref="I1879:J1879"/>
    <mergeCell ref="K1879:L1879"/>
    <mergeCell ref="M1879:N1879"/>
    <mergeCell ref="F1881:N1881"/>
    <mergeCell ref="F1883:N1883"/>
    <mergeCell ref="F1884:N1884"/>
    <mergeCell ref="F1885:N1885"/>
    <mergeCell ref="F1887:J1887"/>
    <mergeCell ref="K1887:N1887"/>
    <mergeCell ref="F1896:N1896"/>
    <mergeCell ref="F1897:N1897"/>
    <mergeCell ref="F1865:N1865"/>
    <mergeCell ref="F1866:N1866"/>
    <mergeCell ref="E1869:N1869"/>
    <mergeCell ref="I1874:J1874"/>
    <mergeCell ref="K1874:L1874"/>
    <mergeCell ref="M1874:N1874"/>
    <mergeCell ref="F1875:H1875"/>
    <mergeCell ref="I1875:J1875"/>
    <mergeCell ref="K1875:L1875"/>
    <mergeCell ref="M1875:N1875"/>
    <mergeCell ref="E1870:L1870"/>
    <mergeCell ref="M1870:N1870"/>
    <mergeCell ref="J1871:N1871"/>
    <mergeCell ref="E1873:N1873"/>
    <mergeCell ref="F1844:J1844"/>
    <mergeCell ref="K1844:N1844"/>
    <mergeCell ref="E1847:N1847"/>
    <mergeCell ref="E1848:N1848"/>
    <mergeCell ref="E1849:N1849"/>
    <mergeCell ref="I1850:J1850"/>
    <mergeCell ref="K1850:L1850"/>
    <mergeCell ref="M1850:N1850"/>
    <mergeCell ref="F1851:H1851"/>
    <mergeCell ref="E1863:H1863"/>
    <mergeCell ref="K1863:N1863"/>
    <mergeCell ref="I1851:J1851"/>
    <mergeCell ref="K1851:L1851"/>
    <mergeCell ref="M1851:N1851"/>
    <mergeCell ref="F1852:H1852"/>
    <mergeCell ref="I1852:J1852"/>
    <mergeCell ref="K1852:L1852"/>
    <mergeCell ref="M1852:N1852"/>
    <mergeCell ref="E1757:N1757"/>
    <mergeCell ref="K1826:L1826"/>
    <mergeCell ref="M1826:N1826"/>
    <mergeCell ref="F1827:H1827"/>
    <mergeCell ref="I1827:J1827"/>
    <mergeCell ref="K1827:L1827"/>
    <mergeCell ref="M1827:N1827"/>
    <mergeCell ref="F1828:H1828"/>
    <mergeCell ref="I1828:J1828"/>
    <mergeCell ref="K1828:L1828"/>
    <mergeCell ref="M1828:N1828"/>
    <mergeCell ref="K1822:N1822"/>
    <mergeCell ref="E1824:L1824"/>
    <mergeCell ref="M1824:N1824"/>
    <mergeCell ref="F1825:N1825"/>
    <mergeCell ref="I1826:J1826"/>
    <mergeCell ref="F1791:N1791"/>
    <mergeCell ref="F1792:N1792"/>
    <mergeCell ref="F1789:N1789"/>
    <mergeCell ref="F1793:N1793"/>
    <mergeCell ref="F1795:J1795"/>
    <mergeCell ref="K1795:N1795"/>
    <mergeCell ref="E1797:H1797"/>
    <mergeCell ref="K1797:N1797"/>
    <mergeCell ref="F1798:N1798"/>
    <mergeCell ref="F1800:N1800"/>
    <mergeCell ref="F1801:N1801"/>
    <mergeCell ref="E1804:L1804"/>
    <mergeCell ref="M1804:N1804"/>
    <mergeCell ref="F1781:N1781"/>
    <mergeCell ref="F1776:N1776"/>
    <mergeCell ref="F1820:N1820"/>
    <mergeCell ref="F1734:J1734"/>
    <mergeCell ref="K1734:N1734"/>
    <mergeCell ref="E1736:H1736"/>
    <mergeCell ref="K1736:N1736"/>
    <mergeCell ref="I1724:J1724"/>
    <mergeCell ref="K1724:L1724"/>
    <mergeCell ref="M1724:N1724"/>
    <mergeCell ref="F1725:H1725"/>
    <mergeCell ref="I1725:J1725"/>
    <mergeCell ref="K1725:L1725"/>
    <mergeCell ref="M1725:N1725"/>
    <mergeCell ref="F1726:H1726"/>
    <mergeCell ref="I1726:J1726"/>
    <mergeCell ref="K1726:L1726"/>
    <mergeCell ref="M1726:N1726"/>
    <mergeCell ref="E1748:N1748"/>
    <mergeCell ref="F1738:N1738"/>
    <mergeCell ref="F1739:N1739"/>
    <mergeCell ref="D1743:H1743"/>
    <mergeCell ref="I1743:N1743"/>
    <mergeCell ref="E1744:N1744"/>
    <mergeCell ref="E1746:N1746"/>
    <mergeCell ref="I1721:J1721"/>
    <mergeCell ref="K1721:L1721"/>
    <mergeCell ref="M1721:N1721"/>
    <mergeCell ref="M1720:N1720"/>
    <mergeCell ref="F1722:H1722"/>
    <mergeCell ref="I1722:J1722"/>
    <mergeCell ref="K1722:L1722"/>
    <mergeCell ref="M1722:N1722"/>
    <mergeCell ref="F1723:H1723"/>
    <mergeCell ref="I1723:J1723"/>
    <mergeCell ref="K1723:L1723"/>
    <mergeCell ref="M1723:N1723"/>
    <mergeCell ref="F1724:H1724"/>
    <mergeCell ref="F1728:N1728"/>
    <mergeCell ref="F1730:N1730"/>
    <mergeCell ref="F1731:N1731"/>
    <mergeCell ref="F1732:N1732"/>
    <mergeCell ref="E1668:N1668"/>
    <mergeCell ref="I1669:J1669"/>
    <mergeCell ref="F1678:N1678"/>
    <mergeCell ref="F1716:H1716"/>
    <mergeCell ref="I1716:J1716"/>
    <mergeCell ref="K1716:L1716"/>
    <mergeCell ref="M1716:N1716"/>
    <mergeCell ref="F1717:H1717"/>
    <mergeCell ref="I1717:J1717"/>
    <mergeCell ref="K1717:L1717"/>
    <mergeCell ref="M1717:N1717"/>
    <mergeCell ref="F1718:H1718"/>
    <mergeCell ref="I1718:J1718"/>
    <mergeCell ref="K1718:L1718"/>
    <mergeCell ref="M1718:N1718"/>
    <mergeCell ref="F1719:H1719"/>
    <mergeCell ref="I1719:J1719"/>
    <mergeCell ref="K1719:L1719"/>
    <mergeCell ref="M1719:N1719"/>
    <mergeCell ref="K1713:L1713"/>
    <mergeCell ref="M1713:N1713"/>
    <mergeCell ref="F1714:H1714"/>
    <mergeCell ref="I1714:J1714"/>
    <mergeCell ref="K1714:L1714"/>
    <mergeCell ref="M1714:N1714"/>
    <mergeCell ref="F1715:H1715"/>
    <mergeCell ref="I1715:J1715"/>
    <mergeCell ref="K1715:L1715"/>
    <mergeCell ref="M1715:N1715"/>
    <mergeCell ref="F1691:N1691"/>
    <mergeCell ref="F1692:N1692"/>
    <mergeCell ref="F1679:N1679"/>
    <mergeCell ref="F1627:N1627"/>
    <mergeCell ref="F1631:N1631"/>
    <mergeCell ref="F1633:J1633"/>
    <mergeCell ref="K1633:N1633"/>
    <mergeCell ref="E1635:L1635"/>
    <mergeCell ref="M1635:N1635"/>
    <mergeCell ref="F1629:N1629"/>
    <mergeCell ref="F1630:N1630"/>
    <mergeCell ref="F1699:N1699"/>
    <mergeCell ref="F1686:N1686"/>
    <mergeCell ref="F1687:N1687"/>
    <mergeCell ref="E1689:N1689"/>
    <mergeCell ref="E1697:L1697"/>
    <mergeCell ref="M1697:N1697"/>
    <mergeCell ref="F1648:H1648"/>
    <mergeCell ref="I1648:J1648"/>
    <mergeCell ref="K1648:L1648"/>
    <mergeCell ref="M1648:N1648"/>
    <mergeCell ref="F1650:N1650"/>
    <mergeCell ref="F1653:N1653"/>
    <mergeCell ref="F1654:N1654"/>
    <mergeCell ref="F1656:J1656"/>
    <mergeCell ref="K1656:N1656"/>
    <mergeCell ref="E1658:H1658"/>
    <mergeCell ref="K1658:N1658"/>
    <mergeCell ref="F1660:N1660"/>
    <mergeCell ref="F1661:N1661"/>
    <mergeCell ref="E1664:N1664"/>
    <mergeCell ref="E1665:L1665"/>
    <mergeCell ref="M1665:N1665"/>
    <mergeCell ref="F1652:N1652"/>
    <mergeCell ref="J1666:N1666"/>
    <mergeCell ref="M1556:N1556"/>
    <mergeCell ref="F1558:H1558"/>
    <mergeCell ref="I1558:N1558"/>
    <mergeCell ref="F1584:N1584"/>
    <mergeCell ref="F1586:N1586"/>
    <mergeCell ref="F1590:J1590"/>
    <mergeCell ref="K1590:N1590"/>
    <mergeCell ref="E1592:H1592"/>
    <mergeCell ref="K1592:N1592"/>
    <mergeCell ref="F1593:N1593"/>
    <mergeCell ref="F1595:N1595"/>
    <mergeCell ref="F1596:N1596"/>
    <mergeCell ref="E1599:L1599"/>
    <mergeCell ref="M1599:N1599"/>
    <mergeCell ref="F1601:N1601"/>
    <mergeCell ref="F1605:N1605"/>
    <mergeCell ref="D1608:N1608"/>
    <mergeCell ref="F1587:N1587"/>
    <mergeCell ref="F1588:N1588"/>
    <mergeCell ref="F1560:H1560"/>
    <mergeCell ref="I1560:N1560"/>
    <mergeCell ref="F1561:N1561"/>
    <mergeCell ref="F1562:N1562"/>
    <mergeCell ref="F1563:N1563"/>
    <mergeCell ref="F1564:N1564"/>
    <mergeCell ref="F1565:N1565"/>
    <mergeCell ref="F1567:J1567"/>
    <mergeCell ref="K1567:N1567"/>
    <mergeCell ref="E1569:H1569"/>
    <mergeCell ref="K1569:N1569"/>
    <mergeCell ref="F1556:H1556"/>
    <mergeCell ref="I1556:J1556"/>
    <mergeCell ref="F1519:H1519"/>
    <mergeCell ref="I1519:J1519"/>
    <mergeCell ref="K1519:L1519"/>
    <mergeCell ref="M1519:N1519"/>
    <mergeCell ref="F1520:H1520"/>
    <mergeCell ref="F1523:N1523"/>
    <mergeCell ref="F1525:N1525"/>
    <mergeCell ref="F1526:N1526"/>
    <mergeCell ref="F1527:N1527"/>
    <mergeCell ref="F1529:J1529"/>
    <mergeCell ref="K1529:N1529"/>
    <mergeCell ref="E1531:H1531"/>
    <mergeCell ref="K1531:N1531"/>
    <mergeCell ref="I1520:J1520"/>
    <mergeCell ref="K1520:L1520"/>
    <mergeCell ref="M1520:N1520"/>
    <mergeCell ref="F1521:H1521"/>
    <mergeCell ref="I1521:J1521"/>
    <mergeCell ref="K1521:L1521"/>
    <mergeCell ref="M1521:N1521"/>
    <mergeCell ref="F1514:H1514"/>
    <mergeCell ref="I1514:J1514"/>
    <mergeCell ref="K1514:L1514"/>
    <mergeCell ref="M1514:N1514"/>
    <mergeCell ref="F1515:H1515"/>
    <mergeCell ref="I1515:J1515"/>
    <mergeCell ref="K1515:L1515"/>
    <mergeCell ref="M1515:N1515"/>
    <mergeCell ref="F1516:H1516"/>
    <mergeCell ref="I1516:J1516"/>
    <mergeCell ref="K1516:L1516"/>
    <mergeCell ref="F1517:H1517"/>
    <mergeCell ref="I1517:J1517"/>
    <mergeCell ref="K1517:L1517"/>
    <mergeCell ref="M1517:N1517"/>
    <mergeCell ref="M1516:N1516"/>
    <mergeCell ref="F1518:H1518"/>
    <mergeCell ref="I1518:J1518"/>
    <mergeCell ref="K1518:L1518"/>
    <mergeCell ref="M1518:N1518"/>
    <mergeCell ref="F1511:H1511"/>
    <mergeCell ref="I1511:J1511"/>
    <mergeCell ref="K1511:L1511"/>
    <mergeCell ref="M1511:N1511"/>
    <mergeCell ref="F1512:H1512"/>
    <mergeCell ref="I1512:J1512"/>
    <mergeCell ref="K1512:L1512"/>
    <mergeCell ref="M1512:N1512"/>
    <mergeCell ref="F1487:N1487"/>
    <mergeCell ref="F1488:N1488"/>
    <mergeCell ref="F1481:N1481"/>
    <mergeCell ref="F1482:N1482"/>
    <mergeCell ref="E1484:N1484"/>
    <mergeCell ref="F1486:N1486"/>
    <mergeCell ref="F1490:J1490"/>
    <mergeCell ref="K1490:N1490"/>
    <mergeCell ref="E1492:L1492"/>
    <mergeCell ref="M1492:N1492"/>
    <mergeCell ref="F1494:N1494"/>
    <mergeCell ref="M1468:N1468"/>
    <mergeCell ref="F1469:H1469"/>
    <mergeCell ref="I1469:J1469"/>
    <mergeCell ref="K1469:L1469"/>
    <mergeCell ref="M1469:N1469"/>
    <mergeCell ref="F1471:N1471"/>
    <mergeCell ref="I1508:J1508"/>
    <mergeCell ref="K1508:L1508"/>
    <mergeCell ref="M1508:N1508"/>
    <mergeCell ref="F1509:H1509"/>
    <mergeCell ref="I1509:J1509"/>
    <mergeCell ref="K1509:L1509"/>
    <mergeCell ref="M1509:N1509"/>
    <mergeCell ref="F1510:H1510"/>
    <mergeCell ref="I1510:J1510"/>
    <mergeCell ref="K1510:L1510"/>
    <mergeCell ref="M1510:N1510"/>
    <mergeCell ref="F1473:N1473"/>
    <mergeCell ref="M1417:N1417"/>
    <mergeCell ref="F1418:H1418"/>
    <mergeCell ref="I1418:J1418"/>
    <mergeCell ref="K1418:L1418"/>
    <mergeCell ref="M1418:N1418"/>
    <mergeCell ref="F1419:H1419"/>
    <mergeCell ref="I1419:J1419"/>
    <mergeCell ref="K1419:L1419"/>
    <mergeCell ref="M1419:N1419"/>
    <mergeCell ref="F1420:H1420"/>
    <mergeCell ref="I1420:J1420"/>
    <mergeCell ref="K1420:L1420"/>
    <mergeCell ref="M1420:N1420"/>
    <mergeCell ref="F1422:N1422"/>
    <mergeCell ref="F1443:H1443"/>
    <mergeCell ref="I1443:J1443"/>
    <mergeCell ref="K1443:L1443"/>
    <mergeCell ref="M1443:N1443"/>
    <mergeCell ref="F1417:H1417"/>
    <mergeCell ref="I1417:J1417"/>
    <mergeCell ref="K1417:L1417"/>
    <mergeCell ref="E1437:N1437"/>
    <mergeCell ref="E1438:N1438"/>
    <mergeCell ref="E1439:N1439"/>
    <mergeCell ref="I1440:J1440"/>
    <mergeCell ref="K1440:L1440"/>
    <mergeCell ref="M1440:N1440"/>
    <mergeCell ref="F1441:H1441"/>
    <mergeCell ref="I1441:J1441"/>
    <mergeCell ref="K1441:L1441"/>
    <mergeCell ref="M1441:N1441"/>
    <mergeCell ref="F1442:H1442"/>
    <mergeCell ref="F1314:H1314"/>
    <mergeCell ref="I1314:J1314"/>
    <mergeCell ref="K1314:L1314"/>
    <mergeCell ref="M1314:N1314"/>
    <mergeCell ref="F1315:H1315"/>
    <mergeCell ref="I1315:J1315"/>
    <mergeCell ref="K1315:L1315"/>
    <mergeCell ref="M1315:N1315"/>
    <mergeCell ref="F1316:H1316"/>
    <mergeCell ref="F1318:N1318"/>
    <mergeCell ref="F1320:N1320"/>
    <mergeCell ref="F1321:N1321"/>
    <mergeCell ref="F1322:N1322"/>
    <mergeCell ref="E1340:N1340"/>
    <mergeCell ref="E1342:J1342"/>
    <mergeCell ref="K1342:N1342"/>
    <mergeCell ref="E1344:J1344"/>
    <mergeCell ref="K1344:N1344"/>
    <mergeCell ref="F1324:J1324"/>
    <mergeCell ref="K1324:N1324"/>
    <mergeCell ref="E1326:H1326"/>
    <mergeCell ref="K1326:N1326"/>
    <mergeCell ref="I1316:J1316"/>
    <mergeCell ref="K1316:L1316"/>
    <mergeCell ref="M1316:N1316"/>
    <mergeCell ref="F1309:H1309"/>
    <mergeCell ref="I1309:J1309"/>
    <mergeCell ref="K1309:L1309"/>
    <mergeCell ref="M1309:N1309"/>
    <mergeCell ref="F1310:H1310"/>
    <mergeCell ref="I1310:J1310"/>
    <mergeCell ref="K1310:L1310"/>
    <mergeCell ref="M1310:N1310"/>
    <mergeCell ref="F1311:H1311"/>
    <mergeCell ref="I1311:J1311"/>
    <mergeCell ref="K1311:L1311"/>
    <mergeCell ref="M1311:N1311"/>
    <mergeCell ref="F1312:H1312"/>
    <mergeCell ref="I1312:J1312"/>
    <mergeCell ref="K1312:L1312"/>
    <mergeCell ref="F1313:H1313"/>
    <mergeCell ref="I1313:J1313"/>
    <mergeCell ref="K1313:L1313"/>
    <mergeCell ref="M1313:N1313"/>
    <mergeCell ref="M1312:N1312"/>
    <mergeCell ref="M1306:N1306"/>
    <mergeCell ref="F1292:N1292"/>
    <mergeCell ref="M1302:N1302"/>
    <mergeCell ref="F1293:N1293"/>
    <mergeCell ref="E1296:N1296"/>
    <mergeCell ref="E1297:L1297"/>
    <mergeCell ref="M1297:N1297"/>
    <mergeCell ref="J1298:N1298"/>
    <mergeCell ref="E1300:N1300"/>
    <mergeCell ref="I1301:J1301"/>
    <mergeCell ref="K1301:L1301"/>
    <mergeCell ref="M1301:N1301"/>
    <mergeCell ref="F1302:H1302"/>
    <mergeCell ref="I1302:J1302"/>
    <mergeCell ref="K1302:L1302"/>
    <mergeCell ref="F1303:H1303"/>
    <mergeCell ref="I1303:J1303"/>
    <mergeCell ref="F1220:N1220"/>
    <mergeCell ref="F1243:N1243"/>
    <mergeCell ref="E1248:H1248"/>
    <mergeCell ref="K1248:N1248"/>
    <mergeCell ref="F1250:N1250"/>
    <mergeCell ref="F1251:N1251"/>
    <mergeCell ref="E1254:N1254"/>
    <mergeCell ref="E1255:L1255"/>
    <mergeCell ref="M1255:N1255"/>
    <mergeCell ref="J1256:N1256"/>
    <mergeCell ref="E1258:N1258"/>
    <mergeCell ref="I1259:J1259"/>
    <mergeCell ref="K1259:L1259"/>
    <mergeCell ref="M1259:N1259"/>
    <mergeCell ref="F1244:N1244"/>
    <mergeCell ref="F1262:H1262"/>
    <mergeCell ref="I1262:J1262"/>
    <mergeCell ref="K1262:L1262"/>
    <mergeCell ref="M1262:N1262"/>
    <mergeCell ref="F1238:H1238"/>
    <mergeCell ref="I1238:J1238"/>
    <mergeCell ref="K1238:L1238"/>
    <mergeCell ref="M1238:N1238"/>
    <mergeCell ref="F1240:N1240"/>
    <mergeCell ref="F1242:N1242"/>
    <mergeCell ref="E1232:N1232"/>
    <mergeCell ref="E1233:N1233"/>
    <mergeCell ref="E1234:N1234"/>
    <mergeCell ref="I1235:J1235"/>
    <mergeCell ref="K1235:L1235"/>
    <mergeCell ref="M1235:N1235"/>
    <mergeCell ref="F1236:H1236"/>
    <mergeCell ref="I1236:J1236"/>
    <mergeCell ref="K1236:L1236"/>
    <mergeCell ref="M1236:N1236"/>
    <mergeCell ref="F1237:H1237"/>
    <mergeCell ref="I1237:J1237"/>
    <mergeCell ref="K1237:L1237"/>
    <mergeCell ref="M1237:N1237"/>
    <mergeCell ref="F1185:N1185"/>
    <mergeCell ref="F1186:N1186"/>
    <mergeCell ref="E1189:L1189"/>
    <mergeCell ref="F1191:N1191"/>
    <mergeCell ref="F1193:N1193"/>
    <mergeCell ref="D1198:N1198"/>
    <mergeCell ref="E1200:N1200"/>
    <mergeCell ref="E1201:N1201"/>
    <mergeCell ref="E1202:N1202"/>
    <mergeCell ref="M1189:N1189"/>
    <mergeCell ref="I1213:J1213"/>
    <mergeCell ref="K1213:L1213"/>
    <mergeCell ref="M1213:N1213"/>
    <mergeCell ref="F1214:H1214"/>
    <mergeCell ref="I1214:J1214"/>
    <mergeCell ref="K1214:L1214"/>
    <mergeCell ref="M1214:N1214"/>
    <mergeCell ref="F1213:H1213"/>
    <mergeCell ref="F1221:N1221"/>
    <mergeCell ref="E1226:N1226"/>
    <mergeCell ref="F1227:N1227"/>
    <mergeCell ref="F1229:J1229"/>
    <mergeCell ref="K1229:N1229"/>
    <mergeCell ref="F1210:N1210"/>
    <mergeCell ref="F1194:N1194"/>
    <mergeCell ref="E1159:H1159"/>
    <mergeCell ref="K1159:N1159"/>
    <mergeCell ref="F1161:N1161"/>
    <mergeCell ref="F1162:N1162"/>
    <mergeCell ref="E1164:N1164"/>
    <mergeCell ref="E1165:N1165"/>
    <mergeCell ref="F1166:N1166"/>
    <mergeCell ref="E1169:N1169"/>
    <mergeCell ref="E1170:N1170"/>
    <mergeCell ref="F1176:N1176"/>
    <mergeCell ref="F1177:N1177"/>
    <mergeCell ref="F1178:N1178"/>
    <mergeCell ref="F1180:J1180"/>
    <mergeCell ref="K1180:N1180"/>
    <mergeCell ref="E1182:H1182"/>
    <mergeCell ref="K1182:N1182"/>
    <mergeCell ref="F1183:N1183"/>
    <mergeCell ref="I1171:J1171"/>
    <mergeCell ref="K1171:L1171"/>
    <mergeCell ref="M1171:N1171"/>
    <mergeCell ref="F1172:H1172"/>
    <mergeCell ref="I1172:J1172"/>
    <mergeCell ref="K1172:L1172"/>
    <mergeCell ref="M1172:N1172"/>
    <mergeCell ref="F1174:N1174"/>
    <mergeCell ref="F1108:H1108"/>
    <mergeCell ref="I1108:J1108"/>
    <mergeCell ref="K1108:L1108"/>
    <mergeCell ref="F1109:H1109"/>
    <mergeCell ref="I1109:J1109"/>
    <mergeCell ref="K1109:L1109"/>
    <mergeCell ref="M1109:N1109"/>
    <mergeCell ref="F1110:H1110"/>
    <mergeCell ref="I1110:J1110"/>
    <mergeCell ref="K1110:L1110"/>
    <mergeCell ref="M1110:N1110"/>
    <mergeCell ref="F1111:H1111"/>
    <mergeCell ref="I1111:J1111"/>
    <mergeCell ref="K1111:L1111"/>
    <mergeCell ref="M1111:N1111"/>
    <mergeCell ref="F1113:N1113"/>
    <mergeCell ref="F1115:N1115"/>
    <mergeCell ref="F1103:H1103"/>
    <mergeCell ref="I1103:J1103"/>
    <mergeCell ref="K1103:L1103"/>
    <mergeCell ref="M1103:N1103"/>
    <mergeCell ref="F1104:H1104"/>
    <mergeCell ref="I1104:J1104"/>
    <mergeCell ref="K1104:L1104"/>
    <mergeCell ref="M1104:N1104"/>
    <mergeCell ref="F1105:H1105"/>
    <mergeCell ref="I1105:J1105"/>
    <mergeCell ref="K1105:L1105"/>
    <mergeCell ref="M1105:N1105"/>
    <mergeCell ref="F1106:H1106"/>
    <mergeCell ref="I1106:J1106"/>
    <mergeCell ref="K1106:L1106"/>
    <mergeCell ref="M1106:N1106"/>
    <mergeCell ref="F1107:H1107"/>
    <mergeCell ref="I1107:J1107"/>
    <mergeCell ref="K1107:L1107"/>
    <mergeCell ref="M1107:N1107"/>
    <mergeCell ref="K1098:L1098"/>
    <mergeCell ref="F1099:H1099"/>
    <mergeCell ref="I1099:J1099"/>
    <mergeCell ref="K1099:L1099"/>
    <mergeCell ref="M1099:N1099"/>
    <mergeCell ref="F1100:H1100"/>
    <mergeCell ref="I1100:J1100"/>
    <mergeCell ref="K1100:L1100"/>
    <mergeCell ref="M1100:N1100"/>
    <mergeCell ref="F1101:H1101"/>
    <mergeCell ref="I1101:J1101"/>
    <mergeCell ref="K1101:L1101"/>
    <mergeCell ref="M1101:N1101"/>
    <mergeCell ref="F1102:H1102"/>
    <mergeCell ref="I1102:J1102"/>
    <mergeCell ref="K1102:L1102"/>
    <mergeCell ref="M1102:N1102"/>
    <mergeCell ref="F1046:N1046"/>
    <mergeCell ref="E1049:N1049"/>
    <mergeCell ref="E1050:L1050"/>
    <mergeCell ref="M1050:N1050"/>
    <mergeCell ref="K1056:L1056"/>
    <mergeCell ref="M1056:N1056"/>
    <mergeCell ref="F1057:H1057"/>
    <mergeCell ref="I1057:J1057"/>
    <mergeCell ref="K1057:L1057"/>
    <mergeCell ref="M1057:N1057"/>
    <mergeCell ref="F1058:H1058"/>
    <mergeCell ref="I1058:J1058"/>
    <mergeCell ref="K1058:L1058"/>
    <mergeCell ref="M1058:N1058"/>
    <mergeCell ref="F1059:H1059"/>
    <mergeCell ref="I1059:J1059"/>
    <mergeCell ref="K1059:L1059"/>
    <mergeCell ref="M1059:N1059"/>
    <mergeCell ref="J1051:N1051"/>
    <mergeCell ref="E1053:N1053"/>
    <mergeCell ref="I1054:J1054"/>
    <mergeCell ref="K1054:L1054"/>
    <mergeCell ref="M1054:N1054"/>
    <mergeCell ref="F1055:H1055"/>
    <mergeCell ref="I1055:J1055"/>
    <mergeCell ref="K1055:L1055"/>
    <mergeCell ref="M1055:N1055"/>
    <mergeCell ref="F1056:H1056"/>
    <mergeCell ref="I1056:J1056"/>
    <mergeCell ref="F1012:N1012"/>
    <mergeCell ref="F1014:N1014"/>
    <mergeCell ref="F1015:N1015"/>
    <mergeCell ref="F1018:J1018"/>
    <mergeCell ref="K1018:N1018"/>
    <mergeCell ref="E1020:L1020"/>
    <mergeCell ref="M1020:N1020"/>
    <mergeCell ref="F1016:N1016"/>
    <mergeCell ref="F1033:H1033"/>
    <mergeCell ref="I1033:J1033"/>
    <mergeCell ref="K1033:L1033"/>
    <mergeCell ref="M1033:N1033"/>
    <mergeCell ref="F1035:N1035"/>
    <mergeCell ref="F1037:N1037"/>
    <mergeCell ref="E1027:N1027"/>
    <mergeCell ref="E1028:N1028"/>
    <mergeCell ref="E1029:N1029"/>
    <mergeCell ref="I1030:J1030"/>
    <mergeCell ref="K1030:L1030"/>
    <mergeCell ref="M1030:N1030"/>
    <mergeCell ref="F1031:H1031"/>
    <mergeCell ref="I1031:J1031"/>
    <mergeCell ref="K1031:L1031"/>
    <mergeCell ref="M1031:N1031"/>
    <mergeCell ref="F1032:H1032"/>
    <mergeCell ref="I1032:J1032"/>
    <mergeCell ref="K1032:L1032"/>
    <mergeCell ref="M1032:N1032"/>
    <mergeCell ref="F943:H943"/>
    <mergeCell ref="I943:N943"/>
    <mergeCell ref="F945:H945"/>
    <mergeCell ref="I945:N945"/>
    <mergeCell ref="F972:N972"/>
    <mergeCell ref="F973:N973"/>
    <mergeCell ref="F975:J975"/>
    <mergeCell ref="K975:N975"/>
    <mergeCell ref="E977:H977"/>
    <mergeCell ref="K977:N977"/>
    <mergeCell ref="F978:N978"/>
    <mergeCell ref="F981:N981"/>
    <mergeCell ref="E984:L984"/>
    <mergeCell ref="M984:N984"/>
    <mergeCell ref="F986:N986"/>
    <mergeCell ref="F989:N989"/>
    <mergeCell ref="D993:N993"/>
    <mergeCell ref="F988:N988"/>
    <mergeCell ref="F980:N980"/>
    <mergeCell ref="F946:N946"/>
    <mergeCell ref="F947:N947"/>
    <mergeCell ref="F948:N948"/>
    <mergeCell ref="F949:N949"/>
    <mergeCell ref="F950:N950"/>
    <mergeCell ref="F952:J952"/>
    <mergeCell ref="K952:N952"/>
    <mergeCell ref="E954:H954"/>
    <mergeCell ref="K954:N954"/>
    <mergeCell ref="F956:N956"/>
    <mergeCell ref="F957:N957"/>
    <mergeCell ref="F911:N911"/>
    <mergeCell ref="F912:N912"/>
    <mergeCell ref="F914:J914"/>
    <mergeCell ref="K914:N914"/>
    <mergeCell ref="E932:J932"/>
    <mergeCell ref="K932:N932"/>
    <mergeCell ref="E934:J934"/>
    <mergeCell ref="K934:N934"/>
    <mergeCell ref="E937:N937"/>
    <mergeCell ref="E939:N939"/>
    <mergeCell ref="I940:J940"/>
    <mergeCell ref="K940:L940"/>
    <mergeCell ref="M940:N940"/>
    <mergeCell ref="F941:H941"/>
    <mergeCell ref="I941:J941"/>
    <mergeCell ref="K941:L941"/>
    <mergeCell ref="M941:N941"/>
    <mergeCell ref="D923:H923"/>
    <mergeCell ref="I923:N923"/>
    <mergeCell ref="E924:N924"/>
    <mergeCell ref="E926:N926"/>
    <mergeCell ref="E928:N928"/>
    <mergeCell ref="E929:N929"/>
    <mergeCell ref="E930:N930"/>
    <mergeCell ref="E916:H916"/>
    <mergeCell ref="K916:N916"/>
    <mergeCell ref="F918:N918"/>
    <mergeCell ref="F919:N919"/>
    <mergeCell ref="F903:H903"/>
    <mergeCell ref="I903:J903"/>
    <mergeCell ref="K903:L903"/>
    <mergeCell ref="M903:N903"/>
    <mergeCell ref="F904:H904"/>
    <mergeCell ref="I904:J904"/>
    <mergeCell ref="K904:L904"/>
    <mergeCell ref="F905:H905"/>
    <mergeCell ref="I905:J905"/>
    <mergeCell ref="K905:L905"/>
    <mergeCell ref="M905:N905"/>
    <mergeCell ref="F906:H906"/>
    <mergeCell ref="I906:J906"/>
    <mergeCell ref="K906:L906"/>
    <mergeCell ref="M906:N906"/>
    <mergeCell ref="F908:N908"/>
    <mergeCell ref="F910:N910"/>
    <mergeCell ref="M904:N904"/>
    <mergeCell ref="F898:H898"/>
    <mergeCell ref="I898:J898"/>
    <mergeCell ref="K898:L898"/>
    <mergeCell ref="M898:N898"/>
    <mergeCell ref="F899:H899"/>
    <mergeCell ref="I899:J899"/>
    <mergeCell ref="K899:L899"/>
    <mergeCell ref="M899:N899"/>
    <mergeCell ref="F900:H900"/>
    <mergeCell ref="I900:J900"/>
    <mergeCell ref="K900:L900"/>
    <mergeCell ref="M900:N900"/>
    <mergeCell ref="F901:H901"/>
    <mergeCell ref="I901:J901"/>
    <mergeCell ref="K901:L901"/>
    <mergeCell ref="M901:N901"/>
    <mergeCell ref="F902:H902"/>
    <mergeCell ref="I902:J902"/>
    <mergeCell ref="K902:L902"/>
    <mergeCell ref="M902:N902"/>
    <mergeCell ref="M852:N852"/>
    <mergeCell ref="F853:H853"/>
    <mergeCell ref="I853:J853"/>
    <mergeCell ref="K853:L853"/>
    <mergeCell ref="M853:N853"/>
    <mergeCell ref="F854:H854"/>
    <mergeCell ref="I854:J854"/>
    <mergeCell ref="K854:L854"/>
    <mergeCell ref="M854:N854"/>
    <mergeCell ref="F856:N856"/>
    <mergeCell ref="F859:N859"/>
    <mergeCell ref="M893:N893"/>
    <mergeCell ref="F894:H894"/>
    <mergeCell ref="I894:J894"/>
    <mergeCell ref="K894:L894"/>
    <mergeCell ref="F895:H895"/>
    <mergeCell ref="I895:J895"/>
    <mergeCell ref="K895:L895"/>
    <mergeCell ref="M895:N895"/>
    <mergeCell ref="E886:N886"/>
    <mergeCell ref="M894:N894"/>
    <mergeCell ref="E887:L887"/>
    <mergeCell ref="M887:N887"/>
    <mergeCell ref="J888:N888"/>
    <mergeCell ref="E890:N890"/>
    <mergeCell ref="I891:J891"/>
    <mergeCell ref="K891:L891"/>
    <mergeCell ref="M891:N891"/>
    <mergeCell ref="F892:H892"/>
    <mergeCell ref="I892:J892"/>
    <mergeCell ref="K892:L892"/>
    <mergeCell ref="M892:N892"/>
    <mergeCell ref="K802:L802"/>
    <mergeCell ref="M802:N802"/>
    <mergeCell ref="F803:H803"/>
    <mergeCell ref="I803:J803"/>
    <mergeCell ref="K803:L803"/>
    <mergeCell ref="M803:N803"/>
    <mergeCell ref="F804:H804"/>
    <mergeCell ref="I804:J804"/>
    <mergeCell ref="K804:L804"/>
    <mergeCell ref="M804:N804"/>
    <mergeCell ref="F805:H805"/>
    <mergeCell ref="I805:J805"/>
    <mergeCell ref="K805:L805"/>
    <mergeCell ref="M805:N805"/>
    <mergeCell ref="I827:J827"/>
    <mergeCell ref="K827:L827"/>
    <mergeCell ref="M827:N827"/>
    <mergeCell ref="F802:H802"/>
    <mergeCell ref="I802:J802"/>
    <mergeCell ref="E755:N755"/>
    <mergeCell ref="F756:N756"/>
    <mergeCell ref="E759:N759"/>
    <mergeCell ref="E760:N760"/>
    <mergeCell ref="I761:J761"/>
    <mergeCell ref="K761:L761"/>
    <mergeCell ref="M761:N761"/>
    <mergeCell ref="F762:H762"/>
    <mergeCell ref="I762:J762"/>
    <mergeCell ref="K762:L762"/>
    <mergeCell ref="M762:N762"/>
    <mergeCell ref="F764:N764"/>
    <mergeCell ref="F766:N766"/>
    <mergeCell ref="F767:N767"/>
    <mergeCell ref="F768:N768"/>
    <mergeCell ref="F770:J770"/>
    <mergeCell ref="K770:N770"/>
    <mergeCell ref="F736:H736"/>
    <mergeCell ref="I736:J736"/>
    <mergeCell ref="K736:L736"/>
    <mergeCell ref="M736:N736"/>
    <mergeCell ref="F738:H738"/>
    <mergeCell ref="I738:N738"/>
    <mergeCell ref="F740:H740"/>
    <mergeCell ref="I740:N740"/>
    <mergeCell ref="F741:N741"/>
    <mergeCell ref="F742:N742"/>
    <mergeCell ref="F743:N743"/>
    <mergeCell ref="F744:N744"/>
    <mergeCell ref="F745:N745"/>
    <mergeCell ref="F747:J747"/>
    <mergeCell ref="E749:H749"/>
    <mergeCell ref="F751:N751"/>
    <mergeCell ref="F752:N752"/>
    <mergeCell ref="E711:H711"/>
    <mergeCell ref="K711:N711"/>
    <mergeCell ref="F713:N713"/>
    <mergeCell ref="F714:N714"/>
    <mergeCell ref="D718:H718"/>
    <mergeCell ref="I718:N718"/>
    <mergeCell ref="E719:N719"/>
    <mergeCell ref="E721:N721"/>
    <mergeCell ref="E723:N723"/>
    <mergeCell ref="E724:N724"/>
    <mergeCell ref="E725:N725"/>
    <mergeCell ref="E727:J727"/>
    <mergeCell ref="E729:J729"/>
    <mergeCell ref="E732:N732"/>
    <mergeCell ref="E734:N734"/>
    <mergeCell ref="I735:J735"/>
    <mergeCell ref="K735:L735"/>
    <mergeCell ref="M735:N735"/>
    <mergeCell ref="F699:H699"/>
    <mergeCell ref="I699:J699"/>
    <mergeCell ref="K699:L699"/>
    <mergeCell ref="M699:N699"/>
    <mergeCell ref="F700:H700"/>
    <mergeCell ref="I700:J700"/>
    <mergeCell ref="K700:L700"/>
    <mergeCell ref="F701:H701"/>
    <mergeCell ref="I701:J701"/>
    <mergeCell ref="K701:L701"/>
    <mergeCell ref="M701:N701"/>
    <mergeCell ref="F703:N703"/>
    <mergeCell ref="F705:N705"/>
    <mergeCell ref="F706:N706"/>
    <mergeCell ref="F707:N707"/>
    <mergeCell ref="F709:J709"/>
    <mergeCell ref="K709:N709"/>
    <mergeCell ref="F694:H694"/>
    <mergeCell ref="I694:J694"/>
    <mergeCell ref="K694:L694"/>
    <mergeCell ref="M694:N694"/>
    <mergeCell ref="F695:H695"/>
    <mergeCell ref="I695:J695"/>
    <mergeCell ref="K695:L695"/>
    <mergeCell ref="M695:N695"/>
    <mergeCell ref="F696:H696"/>
    <mergeCell ref="I696:J696"/>
    <mergeCell ref="K696:L696"/>
    <mergeCell ref="M696:N696"/>
    <mergeCell ref="F697:H697"/>
    <mergeCell ref="I697:J697"/>
    <mergeCell ref="K697:L697"/>
    <mergeCell ref="M697:N697"/>
    <mergeCell ref="F698:H698"/>
    <mergeCell ref="I698:J698"/>
    <mergeCell ref="K698:L698"/>
    <mergeCell ref="M698:N698"/>
    <mergeCell ref="F689:H689"/>
    <mergeCell ref="I689:J689"/>
    <mergeCell ref="K689:L689"/>
    <mergeCell ref="M689:N689"/>
    <mergeCell ref="F690:H690"/>
    <mergeCell ref="I690:J690"/>
    <mergeCell ref="K690:L690"/>
    <mergeCell ref="F691:H691"/>
    <mergeCell ref="I691:J691"/>
    <mergeCell ref="K691:L691"/>
    <mergeCell ref="M691:N691"/>
    <mergeCell ref="F692:H692"/>
    <mergeCell ref="I692:J692"/>
    <mergeCell ref="K692:L692"/>
    <mergeCell ref="M692:N692"/>
    <mergeCell ref="F693:H693"/>
    <mergeCell ref="I693:J693"/>
    <mergeCell ref="K693:L693"/>
    <mergeCell ref="M693:N693"/>
    <mergeCell ref="F677:N677"/>
    <mergeCell ref="F678:N678"/>
    <mergeCell ref="E681:N681"/>
    <mergeCell ref="E682:L682"/>
    <mergeCell ref="M682:N682"/>
    <mergeCell ref="J683:N683"/>
    <mergeCell ref="E685:N685"/>
    <mergeCell ref="I686:J686"/>
    <mergeCell ref="K686:L686"/>
    <mergeCell ref="M686:N686"/>
    <mergeCell ref="F687:H687"/>
    <mergeCell ref="I687:J687"/>
    <mergeCell ref="K687:L687"/>
    <mergeCell ref="M687:N687"/>
    <mergeCell ref="F688:H688"/>
    <mergeCell ref="I688:J688"/>
    <mergeCell ref="K688:L688"/>
    <mergeCell ref="M688:N688"/>
    <mergeCell ref="F655:N655"/>
    <mergeCell ref="F657:J657"/>
    <mergeCell ref="K657:N657"/>
    <mergeCell ref="E659:H659"/>
    <mergeCell ref="K659:N659"/>
    <mergeCell ref="F661:N661"/>
    <mergeCell ref="F662:N662"/>
    <mergeCell ref="E664:N664"/>
    <mergeCell ref="F666:N666"/>
    <mergeCell ref="F667:N667"/>
    <mergeCell ref="F668:N668"/>
    <mergeCell ref="F670:J670"/>
    <mergeCell ref="K670:N670"/>
    <mergeCell ref="E672:L672"/>
    <mergeCell ref="M672:N672"/>
    <mergeCell ref="F674:N674"/>
    <mergeCell ref="F676:N676"/>
    <mergeCell ref="F646:H646"/>
    <mergeCell ref="I646:J646"/>
    <mergeCell ref="K646:L646"/>
    <mergeCell ref="M646:N646"/>
    <mergeCell ref="F647:H647"/>
    <mergeCell ref="I647:J647"/>
    <mergeCell ref="K647:L647"/>
    <mergeCell ref="M647:N647"/>
    <mergeCell ref="F648:H648"/>
    <mergeCell ref="I648:J648"/>
    <mergeCell ref="K648:L648"/>
    <mergeCell ref="M648:N648"/>
    <mergeCell ref="F649:H649"/>
    <mergeCell ref="I649:J649"/>
    <mergeCell ref="K649:L649"/>
    <mergeCell ref="M649:N649"/>
    <mergeCell ref="F651:N651"/>
    <mergeCell ref="F627:N627"/>
    <mergeCell ref="F628:N628"/>
    <mergeCell ref="F629:N629"/>
    <mergeCell ref="F631:J631"/>
    <mergeCell ref="K631:N631"/>
    <mergeCell ref="E633:H633"/>
    <mergeCell ref="K633:N633"/>
    <mergeCell ref="F635:N635"/>
    <mergeCell ref="F636:N636"/>
    <mergeCell ref="E639:N639"/>
    <mergeCell ref="E640:L640"/>
    <mergeCell ref="J641:N641"/>
    <mergeCell ref="E643:N643"/>
    <mergeCell ref="I644:J644"/>
    <mergeCell ref="K644:L644"/>
    <mergeCell ref="M644:N644"/>
    <mergeCell ref="F645:H645"/>
    <mergeCell ref="I645:J645"/>
    <mergeCell ref="K645:L645"/>
    <mergeCell ref="M645:N645"/>
    <mergeCell ref="F612:N612"/>
    <mergeCell ref="F614:J614"/>
    <mergeCell ref="K614:N614"/>
    <mergeCell ref="E617:N617"/>
    <mergeCell ref="E618:N618"/>
    <mergeCell ref="E619:N619"/>
    <mergeCell ref="I620:J620"/>
    <mergeCell ref="F621:H621"/>
    <mergeCell ref="I621:J621"/>
    <mergeCell ref="K621:L621"/>
    <mergeCell ref="M621:N621"/>
    <mergeCell ref="F622:H622"/>
    <mergeCell ref="I622:J622"/>
    <mergeCell ref="K622:L622"/>
    <mergeCell ref="M622:N622"/>
    <mergeCell ref="F623:H623"/>
    <mergeCell ref="I623:J623"/>
    <mergeCell ref="K623:L623"/>
    <mergeCell ref="M623:N623"/>
    <mergeCell ref="K620:L620"/>
    <mergeCell ref="M620:N620"/>
    <mergeCell ref="F598:H598"/>
    <mergeCell ref="I598:J598"/>
    <mergeCell ref="K598:L598"/>
    <mergeCell ref="M598:N598"/>
    <mergeCell ref="F599:H599"/>
    <mergeCell ref="I599:J599"/>
    <mergeCell ref="K599:L599"/>
    <mergeCell ref="M599:N599"/>
    <mergeCell ref="F600:H600"/>
    <mergeCell ref="I600:J600"/>
    <mergeCell ref="K600:L600"/>
    <mergeCell ref="M600:N600"/>
    <mergeCell ref="F602:N602"/>
    <mergeCell ref="F604:N604"/>
    <mergeCell ref="F605:N605"/>
    <mergeCell ref="F606:N606"/>
    <mergeCell ref="F608:J608"/>
    <mergeCell ref="K608:N608"/>
    <mergeCell ref="F579:N579"/>
    <mergeCell ref="D583:N583"/>
    <mergeCell ref="E585:N585"/>
    <mergeCell ref="E586:N586"/>
    <mergeCell ref="E587:N587"/>
    <mergeCell ref="F588:N588"/>
    <mergeCell ref="F589:N589"/>
    <mergeCell ref="F590:N590"/>
    <mergeCell ref="F592:J592"/>
    <mergeCell ref="K592:N592"/>
    <mergeCell ref="E594:L594"/>
    <mergeCell ref="M594:N594"/>
    <mergeCell ref="F595:N595"/>
    <mergeCell ref="I596:J596"/>
    <mergeCell ref="K596:L596"/>
    <mergeCell ref="M596:N596"/>
    <mergeCell ref="F597:H597"/>
    <mergeCell ref="I597:J597"/>
    <mergeCell ref="K597:L597"/>
    <mergeCell ref="M597:N597"/>
    <mergeCell ref="F557:H557"/>
    <mergeCell ref="I557:J557"/>
    <mergeCell ref="K557:L557"/>
    <mergeCell ref="M557:N557"/>
    <mergeCell ref="F559:N559"/>
    <mergeCell ref="F561:N561"/>
    <mergeCell ref="F562:N562"/>
    <mergeCell ref="F563:N563"/>
    <mergeCell ref="F565:J565"/>
    <mergeCell ref="E567:H567"/>
    <mergeCell ref="K567:N567"/>
    <mergeCell ref="F570:N570"/>
    <mergeCell ref="F571:N571"/>
    <mergeCell ref="E574:L574"/>
    <mergeCell ref="M574:N574"/>
    <mergeCell ref="F576:N576"/>
    <mergeCell ref="F578:N578"/>
    <mergeCell ref="F538:N538"/>
    <mergeCell ref="F539:N539"/>
    <mergeCell ref="F540:N540"/>
    <mergeCell ref="F542:J542"/>
    <mergeCell ref="K542:N542"/>
    <mergeCell ref="E544:H544"/>
    <mergeCell ref="K544:N544"/>
    <mergeCell ref="F546:N546"/>
    <mergeCell ref="F547:N547"/>
    <mergeCell ref="E549:N549"/>
    <mergeCell ref="E550:N550"/>
    <mergeCell ref="F551:N551"/>
    <mergeCell ref="E554:N554"/>
    <mergeCell ref="E555:N555"/>
    <mergeCell ref="I556:J556"/>
    <mergeCell ref="K556:L556"/>
    <mergeCell ref="M556:N556"/>
    <mergeCell ref="E524:J524"/>
    <mergeCell ref="K524:N524"/>
    <mergeCell ref="E527:N527"/>
    <mergeCell ref="E529:N529"/>
    <mergeCell ref="I530:J530"/>
    <mergeCell ref="K530:L530"/>
    <mergeCell ref="M530:N530"/>
    <mergeCell ref="F531:H531"/>
    <mergeCell ref="I531:J531"/>
    <mergeCell ref="K531:L531"/>
    <mergeCell ref="M531:N531"/>
    <mergeCell ref="F533:H533"/>
    <mergeCell ref="I533:N533"/>
    <mergeCell ref="F535:H535"/>
    <mergeCell ref="I535:N535"/>
    <mergeCell ref="F536:N536"/>
    <mergeCell ref="F537:N537"/>
    <mergeCell ref="F500:N500"/>
    <mergeCell ref="F501:N501"/>
    <mergeCell ref="F502:N502"/>
    <mergeCell ref="F504:J504"/>
    <mergeCell ref="K504:N504"/>
    <mergeCell ref="E506:H506"/>
    <mergeCell ref="K506:N506"/>
    <mergeCell ref="F508:N508"/>
    <mergeCell ref="F509:N509"/>
    <mergeCell ref="D513:H513"/>
    <mergeCell ref="I513:N513"/>
    <mergeCell ref="E514:N514"/>
    <mergeCell ref="E516:N516"/>
    <mergeCell ref="E518:N518"/>
    <mergeCell ref="E519:N519"/>
    <mergeCell ref="E520:N520"/>
    <mergeCell ref="E522:J522"/>
    <mergeCell ref="K522:N522"/>
    <mergeCell ref="F493:H493"/>
    <mergeCell ref="I493:J493"/>
    <mergeCell ref="K493:L493"/>
    <mergeCell ref="M493:N493"/>
    <mergeCell ref="F494:H494"/>
    <mergeCell ref="I494:J494"/>
    <mergeCell ref="K494:L494"/>
    <mergeCell ref="M494:N494"/>
    <mergeCell ref="F495:H495"/>
    <mergeCell ref="I495:J495"/>
    <mergeCell ref="K495:L495"/>
    <mergeCell ref="M495:N495"/>
    <mergeCell ref="F496:H496"/>
    <mergeCell ref="I496:J496"/>
    <mergeCell ref="K496:L496"/>
    <mergeCell ref="M496:N496"/>
    <mergeCell ref="F498:N498"/>
    <mergeCell ref="F488:H488"/>
    <mergeCell ref="I488:J488"/>
    <mergeCell ref="K488:L488"/>
    <mergeCell ref="M488:N488"/>
    <mergeCell ref="F489:H489"/>
    <mergeCell ref="I489:J489"/>
    <mergeCell ref="K489:L489"/>
    <mergeCell ref="M489:N489"/>
    <mergeCell ref="F490:H490"/>
    <mergeCell ref="I490:J490"/>
    <mergeCell ref="K490:L490"/>
    <mergeCell ref="M490:N490"/>
    <mergeCell ref="F491:H491"/>
    <mergeCell ref="I491:J491"/>
    <mergeCell ref="K491:L491"/>
    <mergeCell ref="M491:N491"/>
    <mergeCell ref="F492:H492"/>
    <mergeCell ref="I492:J492"/>
    <mergeCell ref="K492:L492"/>
    <mergeCell ref="M492:N492"/>
    <mergeCell ref="F483:H483"/>
    <mergeCell ref="I483:J483"/>
    <mergeCell ref="K483:L483"/>
    <mergeCell ref="M483:N483"/>
    <mergeCell ref="F484:H484"/>
    <mergeCell ref="I484:J484"/>
    <mergeCell ref="K484:L484"/>
    <mergeCell ref="M484:N484"/>
    <mergeCell ref="F485:H485"/>
    <mergeCell ref="I485:J485"/>
    <mergeCell ref="K485:L485"/>
    <mergeCell ref="M485:N485"/>
    <mergeCell ref="F486:H486"/>
    <mergeCell ref="I486:J486"/>
    <mergeCell ref="K486:L486"/>
    <mergeCell ref="M486:N486"/>
    <mergeCell ref="F487:H487"/>
    <mergeCell ref="I487:J487"/>
    <mergeCell ref="K487:L487"/>
    <mergeCell ref="M487:N487"/>
    <mergeCell ref="F472:N472"/>
    <mergeCell ref="F473:N473"/>
    <mergeCell ref="E476:N476"/>
    <mergeCell ref="E477:L477"/>
    <mergeCell ref="M477:N477"/>
    <mergeCell ref="J478:N478"/>
    <mergeCell ref="E480:N480"/>
    <mergeCell ref="I481:J481"/>
    <mergeCell ref="K481:L481"/>
    <mergeCell ref="M481:N481"/>
    <mergeCell ref="F482:H482"/>
    <mergeCell ref="I482:J482"/>
    <mergeCell ref="K482:L482"/>
    <mergeCell ref="M482:N482"/>
    <mergeCell ref="F456:N456"/>
    <mergeCell ref="F457:N457"/>
    <mergeCell ref="E459:N459"/>
    <mergeCell ref="F461:N461"/>
    <mergeCell ref="F462:N462"/>
    <mergeCell ref="F463:N463"/>
    <mergeCell ref="F465:J465"/>
    <mergeCell ref="K465:N465"/>
    <mergeCell ref="E467:L467"/>
    <mergeCell ref="M467:N467"/>
    <mergeCell ref="F469:N469"/>
    <mergeCell ref="F471:N471"/>
    <mergeCell ref="F443:H443"/>
    <mergeCell ref="I443:J443"/>
    <mergeCell ref="K443:L443"/>
    <mergeCell ref="M443:N443"/>
    <mergeCell ref="F444:H444"/>
    <mergeCell ref="I444:J444"/>
    <mergeCell ref="K444:L444"/>
    <mergeCell ref="M444:N444"/>
    <mergeCell ref="F446:N446"/>
    <mergeCell ref="F448:N448"/>
    <mergeCell ref="F449:N449"/>
    <mergeCell ref="F450:N450"/>
    <mergeCell ref="F452:J452"/>
    <mergeCell ref="K452:N452"/>
    <mergeCell ref="E454:H454"/>
    <mergeCell ref="K454:N454"/>
    <mergeCell ref="I439:J439"/>
    <mergeCell ref="K439:L439"/>
    <mergeCell ref="M439:N439"/>
    <mergeCell ref="F440:H440"/>
    <mergeCell ref="I440:J440"/>
    <mergeCell ref="K440:L440"/>
    <mergeCell ref="M440:N440"/>
    <mergeCell ref="F441:H441"/>
    <mergeCell ref="I441:J441"/>
    <mergeCell ref="K441:L441"/>
    <mergeCell ref="M441:N441"/>
    <mergeCell ref="F442:H442"/>
    <mergeCell ref="I442:J442"/>
    <mergeCell ref="K442:L442"/>
    <mergeCell ref="M442:N442"/>
    <mergeCell ref="E428:H428"/>
    <mergeCell ref="K428:N428"/>
    <mergeCell ref="F430:N430"/>
    <mergeCell ref="F431:N431"/>
    <mergeCell ref="E434:N434"/>
    <mergeCell ref="E435:L435"/>
    <mergeCell ref="M435:N435"/>
    <mergeCell ref="J436:N436"/>
    <mergeCell ref="E438:N438"/>
    <mergeCell ref="F416:H416"/>
    <mergeCell ref="I416:J416"/>
    <mergeCell ref="K416:L416"/>
    <mergeCell ref="M416:N416"/>
    <mergeCell ref="F417:H417"/>
    <mergeCell ref="I417:J417"/>
    <mergeCell ref="K417:L417"/>
    <mergeCell ref="M417:N417"/>
    <mergeCell ref="F418:H418"/>
    <mergeCell ref="I418:J418"/>
    <mergeCell ref="K418:L418"/>
    <mergeCell ref="M418:N418"/>
    <mergeCell ref="F420:N420"/>
    <mergeCell ref="F422:N422"/>
    <mergeCell ref="F423:N423"/>
    <mergeCell ref="F424:N424"/>
    <mergeCell ref="F426:J426"/>
    <mergeCell ref="K426:N426"/>
    <mergeCell ref="E406:N406"/>
    <mergeCell ref="F407:N407"/>
    <mergeCell ref="F409:J409"/>
    <mergeCell ref="K409:N409"/>
    <mergeCell ref="E412:N412"/>
    <mergeCell ref="E413:N413"/>
    <mergeCell ref="E414:N414"/>
    <mergeCell ref="I415:J415"/>
    <mergeCell ref="K415:L415"/>
    <mergeCell ref="M415:N415"/>
    <mergeCell ref="F394:H394"/>
    <mergeCell ref="I394:J394"/>
    <mergeCell ref="K394:L394"/>
    <mergeCell ref="M394:N394"/>
    <mergeCell ref="F395:H395"/>
    <mergeCell ref="I395:J395"/>
    <mergeCell ref="K395:L395"/>
    <mergeCell ref="M395:N395"/>
    <mergeCell ref="F397:N397"/>
    <mergeCell ref="F399:N399"/>
    <mergeCell ref="F400:N400"/>
    <mergeCell ref="F401:N401"/>
    <mergeCell ref="F403:J403"/>
    <mergeCell ref="K403:N403"/>
    <mergeCell ref="E405:L405"/>
    <mergeCell ref="M405:N405"/>
    <mergeCell ref="F387:J387"/>
    <mergeCell ref="K387:N387"/>
    <mergeCell ref="E389:L389"/>
    <mergeCell ref="M389:N389"/>
    <mergeCell ref="F390:N390"/>
    <mergeCell ref="I391:J391"/>
    <mergeCell ref="K391:L391"/>
    <mergeCell ref="M391:N391"/>
    <mergeCell ref="F392:H392"/>
    <mergeCell ref="I392:J392"/>
    <mergeCell ref="K392:L392"/>
    <mergeCell ref="M392:N392"/>
    <mergeCell ref="F393:H393"/>
    <mergeCell ref="I393:J393"/>
    <mergeCell ref="K393:L393"/>
    <mergeCell ref="M393:N393"/>
    <mergeCell ref="F371:N371"/>
    <mergeCell ref="F373:N373"/>
    <mergeCell ref="F374:N374"/>
    <mergeCell ref="F375:N375"/>
    <mergeCell ref="D378:N378"/>
    <mergeCell ref="E380:N380"/>
    <mergeCell ref="E381:N381"/>
    <mergeCell ref="E382:N382"/>
    <mergeCell ref="F383:N383"/>
    <mergeCell ref="F384:N384"/>
    <mergeCell ref="F385:N385"/>
    <mergeCell ref="F363:N363"/>
    <mergeCell ref="F365:N365"/>
    <mergeCell ref="F366:N366"/>
    <mergeCell ref="E369:L369"/>
    <mergeCell ref="M369:N369"/>
    <mergeCell ref="F341:N341"/>
    <mergeCell ref="F342:N342"/>
    <mergeCell ref="E344:N344"/>
    <mergeCell ref="E345:N345"/>
    <mergeCell ref="F346:N346"/>
    <mergeCell ref="E349:N349"/>
    <mergeCell ref="E350:N350"/>
    <mergeCell ref="I351:J351"/>
    <mergeCell ref="K351:L351"/>
    <mergeCell ref="M351:N351"/>
    <mergeCell ref="F352:H352"/>
    <mergeCell ref="I352:J352"/>
    <mergeCell ref="K352:L352"/>
    <mergeCell ref="M352:N352"/>
    <mergeCell ref="I325:J325"/>
    <mergeCell ref="K325:L325"/>
    <mergeCell ref="M325:N325"/>
    <mergeCell ref="F326:H326"/>
    <mergeCell ref="I326:J326"/>
    <mergeCell ref="K326:L326"/>
    <mergeCell ref="M326:N326"/>
    <mergeCell ref="F328:H328"/>
    <mergeCell ref="I328:N328"/>
    <mergeCell ref="F354:N354"/>
    <mergeCell ref="F356:N356"/>
    <mergeCell ref="F357:N357"/>
    <mergeCell ref="F358:N358"/>
    <mergeCell ref="F360:J360"/>
    <mergeCell ref="K360:N360"/>
    <mergeCell ref="E362:H362"/>
    <mergeCell ref="K362:N362"/>
    <mergeCell ref="F178:N178"/>
    <mergeCell ref="D308:H308"/>
    <mergeCell ref="I308:N308"/>
    <mergeCell ref="E309:N309"/>
    <mergeCell ref="E311:N311"/>
    <mergeCell ref="E313:N313"/>
    <mergeCell ref="E314:N314"/>
    <mergeCell ref="E315:N315"/>
    <mergeCell ref="E317:J317"/>
    <mergeCell ref="K317:N317"/>
    <mergeCell ref="E319:J319"/>
    <mergeCell ref="K319:N319"/>
    <mergeCell ref="E41:N41"/>
    <mergeCell ref="E242:N242"/>
    <mergeCell ref="F2149:N2149"/>
    <mergeCell ref="F2144:J2144"/>
    <mergeCell ref="K2144:N2144"/>
    <mergeCell ref="E2146:H2146"/>
    <mergeCell ref="K2146:N2146"/>
    <mergeCell ref="F2148:N2148"/>
    <mergeCell ref="F2140:N2140"/>
    <mergeCell ref="F2141:N2141"/>
    <mergeCell ref="F2142:N2142"/>
    <mergeCell ref="F2135:H2135"/>
    <mergeCell ref="I2135:J2135"/>
    <mergeCell ref="K2135:L2135"/>
    <mergeCell ref="M2135:N2135"/>
    <mergeCell ref="F2136:H2136"/>
    <mergeCell ref="I2136:J2136"/>
    <mergeCell ref="K2136:L2136"/>
    <mergeCell ref="M2136:N2136"/>
    <mergeCell ref="I2132:J2132"/>
    <mergeCell ref="F2112:N2112"/>
    <mergeCell ref="F2113:N2113"/>
    <mergeCell ref="F2109:N2109"/>
    <mergeCell ref="F2111:N2111"/>
    <mergeCell ref="E2116:N2116"/>
    <mergeCell ref="E2117:L2117"/>
    <mergeCell ref="M2117:N2117"/>
    <mergeCell ref="J2118:N2118"/>
    <mergeCell ref="E2120:N2120"/>
    <mergeCell ref="I2121:J2121"/>
    <mergeCell ref="K2121:L2121"/>
    <mergeCell ref="M2121:N2121"/>
    <mergeCell ref="F2122:H2122"/>
    <mergeCell ref="I2122:J2122"/>
    <mergeCell ref="K2122:L2122"/>
    <mergeCell ref="M2122:N2122"/>
    <mergeCell ref="F2097:N2097"/>
    <mergeCell ref="F2101:N2101"/>
    <mergeCell ref="K2105:N2105"/>
    <mergeCell ref="E2094:H2094"/>
    <mergeCell ref="K2094:N2094"/>
    <mergeCell ref="F2096:N2096"/>
    <mergeCell ref="E2099:N2099"/>
    <mergeCell ref="F2102:N2102"/>
    <mergeCell ref="F2103:N2103"/>
    <mergeCell ref="F2105:J2105"/>
    <mergeCell ref="E2107:L2107"/>
    <mergeCell ref="M2107:N2107"/>
    <mergeCell ref="F2084:H2084"/>
    <mergeCell ref="I2084:J2084"/>
    <mergeCell ref="K2084:L2084"/>
    <mergeCell ref="M2084:N2084"/>
    <mergeCell ref="F2086:N2086"/>
    <mergeCell ref="F2088:N2088"/>
    <mergeCell ref="F2089:N2089"/>
    <mergeCell ref="F2090:N2090"/>
    <mergeCell ref="F2092:J2092"/>
    <mergeCell ref="K2092:N2092"/>
    <mergeCell ref="J2076:N2076"/>
    <mergeCell ref="M2058:N2058"/>
    <mergeCell ref="F2060:N2060"/>
    <mergeCell ref="F2047:N2047"/>
    <mergeCell ref="F2049:J2049"/>
    <mergeCell ref="K2049:N2049"/>
    <mergeCell ref="E2052:N2052"/>
    <mergeCell ref="E2053:N2053"/>
    <mergeCell ref="E2054:N2054"/>
    <mergeCell ref="I2055:J2055"/>
    <mergeCell ref="K2055:L2055"/>
    <mergeCell ref="M2055:N2055"/>
    <mergeCell ref="F2056:H2056"/>
    <mergeCell ref="I2056:J2056"/>
    <mergeCell ref="K2056:L2056"/>
    <mergeCell ref="M2056:N2056"/>
    <mergeCell ref="F2057:H2057"/>
    <mergeCell ref="F2062:N2062"/>
    <mergeCell ref="F2063:N2063"/>
    <mergeCell ref="F2064:N2064"/>
    <mergeCell ref="F2066:J2066"/>
    <mergeCell ref="K2066:N2066"/>
    <mergeCell ref="E2068:H2068"/>
    <mergeCell ref="K2068:N2068"/>
    <mergeCell ref="F2070:N2070"/>
    <mergeCell ref="E2074:N2074"/>
    <mergeCell ref="E2075:L2075"/>
    <mergeCell ref="M2075:N2075"/>
    <mergeCell ref="F2071:N2071"/>
    <mergeCell ref="F2014:N2014"/>
    <mergeCell ref="F2015:N2015"/>
    <mergeCell ref="D2018:N2018"/>
    <mergeCell ref="E2020:N2020"/>
    <mergeCell ref="E2021:N2021"/>
    <mergeCell ref="E2022:N2022"/>
    <mergeCell ref="F2023:N2023"/>
    <mergeCell ref="F2025:N2025"/>
    <mergeCell ref="F2027:J2027"/>
    <mergeCell ref="K2027:N2027"/>
    <mergeCell ref="E2029:L2029"/>
    <mergeCell ref="M2029:N2029"/>
    <mergeCell ref="F2030:N2030"/>
    <mergeCell ref="I2031:J2031"/>
    <mergeCell ref="K2031:L2031"/>
    <mergeCell ref="M2031:N2031"/>
    <mergeCell ref="F2032:H2032"/>
    <mergeCell ref="I2032:J2032"/>
    <mergeCell ref="K2032:L2032"/>
    <mergeCell ref="M2032:N2032"/>
    <mergeCell ref="F2024:N2024"/>
    <mergeCell ref="F1986:N1986"/>
    <mergeCell ref="E1984:N1984"/>
    <mergeCell ref="E1985:N1985"/>
    <mergeCell ref="E1989:N1989"/>
    <mergeCell ref="E1990:N1990"/>
    <mergeCell ref="I1991:J1991"/>
    <mergeCell ref="K1991:L1991"/>
    <mergeCell ref="M1991:N1991"/>
    <mergeCell ref="E1953:N1953"/>
    <mergeCell ref="E1954:N1954"/>
    <mergeCell ref="E1955:N1955"/>
    <mergeCell ref="E1957:J1957"/>
    <mergeCell ref="K1957:N1957"/>
    <mergeCell ref="E1959:J1959"/>
    <mergeCell ref="K1959:N1959"/>
    <mergeCell ref="E1962:N1962"/>
    <mergeCell ref="E1964:N1964"/>
    <mergeCell ref="I1965:J1965"/>
    <mergeCell ref="K1965:L1965"/>
    <mergeCell ref="M1965:N1965"/>
    <mergeCell ref="F1966:H1966"/>
    <mergeCell ref="I1966:J1966"/>
    <mergeCell ref="E1979:H1979"/>
    <mergeCell ref="K1979:N1979"/>
    <mergeCell ref="F1981:N1981"/>
    <mergeCell ref="F1982:N1982"/>
    <mergeCell ref="F1974:N1974"/>
    <mergeCell ref="F1975:N1975"/>
    <mergeCell ref="F1977:J1977"/>
    <mergeCell ref="K1977:N1977"/>
    <mergeCell ref="F1933:N1933"/>
    <mergeCell ref="M1924:N1924"/>
    <mergeCell ref="F1904:N1904"/>
    <mergeCell ref="F1908:N1908"/>
    <mergeCell ref="F1906:N1906"/>
    <mergeCell ref="F1907:N1907"/>
    <mergeCell ref="E1911:N1911"/>
    <mergeCell ref="E1912:L1912"/>
    <mergeCell ref="M1912:N1912"/>
    <mergeCell ref="J1913:N1913"/>
    <mergeCell ref="E1915:N1915"/>
    <mergeCell ref="I1916:J1916"/>
    <mergeCell ref="K1916:L1916"/>
    <mergeCell ref="M1916:N1916"/>
    <mergeCell ref="F1917:H1917"/>
    <mergeCell ref="I1917:J1917"/>
    <mergeCell ref="K1917:L1917"/>
    <mergeCell ref="M1917:N1917"/>
    <mergeCell ref="F1920:H1920"/>
    <mergeCell ref="I1920:J1920"/>
    <mergeCell ref="K1920:L1920"/>
    <mergeCell ref="M1920:N1920"/>
    <mergeCell ref="F1921:H1921"/>
    <mergeCell ref="I1921:J1921"/>
    <mergeCell ref="K1921:L1921"/>
    <mergeCell ref="M1921:N1921"/>
    <mergeCell ref="F1925:H1925"/>
    <mergeCell ref="I1925:J1925"/>
    <mergeCell ref="K1925:L1925"/>
    <mergeCell ref="M1925:N1925"/>
    <mergeCell ref="F1926:H1926"/>
    <mergeCell ref="I1926:J1926"/>
    <mergeCell ref="E1759:N1759"/>
    <mergeCell ref="K1853:L1853"/>
    <mergeCell ref="M1853:N1853"/>
    <mergeCell ref="F1855:N1855"/>
    <mergeCell ref="F1857:N1857"/>
    <mergeCell ref="F1858:N1858"/>
    <mergeCell ref="F1859:N1859"/>
    <mergeCell ref="F1861:J1861"/>
    <mergeCell ref="K1861:N1861"/>
    <mergeCell ref="K1931:L1931"/>
    <mergeCell ref="M1931:N1931"/>
    <mergeCell ref="I1928:J1928"/>
    <mergeCell ref="K1928:L1928"/>
    <mergeCell ref="M1928:N1928"/>
    <mergeCell ref="F1929:H1929"/>
    <mergeCell ref="I1929:J1929"/>
    <mergeCell ref="K1929:L1929"/>
    <mergeCell ref="M1929:N1929"/>
    <mergeCell ref="F1930:H1930"/>
    <mergeCell ref="I1930:J1930"/>
    <mergeCell ref="K1930:L1930"/>
    <mergeCell ref="M1930:N1930"/>
    <mergeCell ref="F1928:H1928"/>
    <mergeCell ref="F1809:N1809"/>
    <mergeCell ref="F1810:N1810"/>
    <mergeCell ref="D1813:N1813"/>
    <mergeCell ref="E1815:N1815"/>
    <mergeCell ref="E1816:N1816"/>
    <mergeCell ref="E1817:N1817"/>
    <mergeCell ref="F1818:N1818"/>
    <mergeCell ref="F1819:N1819"/>
    <mergeCell ref="F1822:J1822"/>
    <mergeCell ref="M1840:N1840"/>
    <mergeCell ref="F1832:N1832"/>
    <mergeCell ref="F1834:N1834"/>
    <mergeCell ref="F1835:N1835"/>
    <mergeCell ref="F1836:N1836"/>
    <mergeCell ref="F1838:J1838"/>
    <mergeCell ref="K1838:N1838"/>
    <mergeCell ref="E1840:L1840"/>
    <mergeCell ref="E1841:N1841"/>
    <mergeCell ref="F1842:N1842"/>
    <mergeCell ref="I1763:N1763"/>
    <mergeCell ref="F1829:H1829"/>
    <mergeCell ref="I1829:J1829"/>
    <mergeCell ref="K1829:L1829"/>
    <mergeCell ref="M1829:N1829"/>
    <mergeCell ref="F1830:H1830"/>
    <mergeCell ref="I1830:J1830"/>
    <mergeCell ref="K1830:L1830"/>
    <mergeCell ref="M1830:N1830"/>
    <mergeCell ref="F1806:N1806"/>
    <mergeCell ref="F1808:N1808"/>
    <mergeCell ref="F1853:H1853"/>
    <mergeCell ref="I1853:J1853"/>
    <mergeCell ref="M1712:N1712"/>
    <mergeCell ref="F1777:N1777"/>
    <mergeCell ref="E1779:N1779"/>
    <mergeCell ref="E1780:N1780"/>
    <mergeCell ref="E1784:N1784"/>
    <mergeCell ref="E1785:N1785"/>
    <mergeCell ref="I1786:J1786"/>
    <mergeCell ref="K1786:L1786"/>
    <mergeCell ref="M1786:N1786"/>
    <mergeCell ref="F1787:H1787"/>
    <mergeCell ref="I1787:J1787"/>
    <mergeCell ref="K1787:L1787"/>
    <mergeCell ref="M1787:N1787"/>
    <mergeCell ref="F1713:H1713"/>
    <mergeCell ref="I1713:J1713"/>
    <mergeCell ref="F1765:H1765"/>
    <mergeCell ref="I1765:N1765"/>
    <mergeCell ref="F1766:N1766"/>
    <mergeCell ref="F1767:N1767"/>
    <mergeCell ref="F1768:N1768"/>
    <mergeCell ref="F1769:N1769"/>
    <mergeCell ref="F1770:N1770"/>
    <mergeCell ref="F1772:J1772"/>
    <mergeCell ref="K1772:N1772"/>
    <mergeCell ref="E1774:H1774"/>
    <mergeCell ref="K1774:N1774"/>
    <mergeCell ref="E1749:N1749"/>
    <mergeCell ref="E1750:N1750"/>
    <mergeCell ref="E1752:J1752"/>
    <mergeCell ref="K1752:N1752"/>
    <mergeCell ref="E1754:J1754"/>
    <mergeCell ref="K1754:N1754"/>
    <mergeCell ref="K1670:L1670"/>
    <mergeCell ref="I1760:J1760"/>
    <mergeCell ref="K1760:L1760"/>
    <mergeCell ref="M1760:N1760"/>
    <mergeCell ref="F1761:H1761"/>
    <mergeCell ref="I1761:J1761"/>
    <mergeCell ref="K1761:L1761"/>
    <mergeCell ref="M1761:N1761"/>
    <mergeCell ref="F1763:H1763"/>
    <mergeCell ref="F1720:H1720"/>
    <mergeCell ref="I1720:J1720"/>
    <mergeCell ref="K1720:L1720"/>
    <mergeCell ref="F1721:H1721"/>
    <mergeCell ref="M1672:N1672"/>
    <mergeCell ref="F1673:H1673"/>
    <mergeCell ref="I1673:J1673"/>
    <mergeCell ref="K1673:L1673"/>
    <mergeCell ref="M1673:N1673"/>
    <mergeCell ref="F1701:N1701"/>
    <mergeCell ref="F1702:N1702"/>
    <mergeCell ref="F1703:N1703"/>
    <mergeCell ref="E1706:N1706"/>
    <mergeCell ref="E1707:L1707"/>
    <mergeCell ref="M1707:N1707"/>
    <mergeCell ref="J1708:N1708"/>
    <mergeCell ref="E1710:N1710"/>
    <mergeCell ref="I1711:J1711"/>
    <mergeCell ref="K1711:L1711"/>
    <mergeCell ref="M1711:N1711"/>
    <mergeCell ref="F1712:H1712"/>
    <mergeCell ref="I1712:J1712"/>
    <mergeCell ref="K1712:L1712"/>
    <mergeCell ref="K1623:L1623"/>
    <mergeCell ref="F1680:N1680"/>
    <mergeCell ref="F1682:J1682"/>
    <mergeCell ref="K1682:N1682"/>
    <mergeCell ref="E1684:H1684"/>
    <mergeCell ref="K1684:N1684"/>
    <mergeCell ref="F1693:N1693"/>
    <mergeCell ref="F1695:J1695"/>
    <mergeCell ref="K1695:N1695"/>
    <mergeCell ref="F1674:H1674"/>
    <mergeCell ref="I1674:J1674"/>
    <mergeCell ref="K1674:L1674"/>
    <mergeCell ref="M1674:N1674"/>
    <mergeCell ref="F1676:N1676"/>
    <mergeCell ref="F1639:J1639"/>
    <mergeCell ref="K1639:N1639"/>
    <mergeCell ref="E1642:N1642"/>
    <mergeCell ref="E1643:N1643"/>
    <mergeCell ref="E1644:N1644"/>
    <mergeCell ref="I1645:J1645"/>
    <mergeCell ref="K1645:L1645"/>
    <mergeCell ref="M1645:N1645"/>
    <mergeCell ref="F1646:H1646"/>
    <mergeCell ref="I1646:J1646"/>
    <mergeCell ref="K1646:L1646"/>
    <mergeCell ref="M1646:N1646"/>
    <mergeCell ref="F1647:H1647"/>
    <mergeCell ref="I1647:J1647"/>
    <mergeCell ref="K1669:L1669"/>
    <mergeCell ref="M1669:N1669"/>
    <mergeCell ref="F1670:H1670"/>
    <mergeCell ref="I1670:J1670"/>
    <mergeCell ref="M1625:N1625"/>
    <mergeCell ref="M1670:N1670"/>
    <mergeCell ref="F1671:H1671"/>
    <mergeCell ref="I1671:J1671"/>
    <mergeCell ref="K1671:L1671"/>
    <mergeCell ref="M1671:N1671"/>
    <mergeCell ref="F1672:H1672"/>
    <mergeCell ref="I1672:J1672"/>
    <mergeCell ref="K1672:L1672"/>
    <mergeCell ref="E1636:N1636"/>
    <mergeCell ref="F1637:N1637"/>
    <mergeCell ref="K1647:L1647"/>
    <mergeCell ref="M1647:N1647"/>
    <mergeCell ref="F1620:N1620"/>
    <mergeCell ref="F1603:N1603"/>
    <mergeCell ref="F1604:N1604"/>
    <mergeCell ref="F1613:N1613"/>
    <mergeCell ref="F1614:N1614"/>
    <mergeCell ref="F1615:N1615"/>
    <mergeCell ref="F1617:J1617"/>
    <mergeCell ref="K1617:N1617"/>
    <mergeCell ref="E1619:L1619"/>
    <mergeCell ref="M1619:N1619"/>
    <mergeCell ref="I1621:J1621"/>
    <mergeCell ref="K1621:L1621"/>
    <mergeCell ref="M1621:N1621"/>
    <mergeCell ref="F1622:H1622"/>
    <mergeCell ref="I1622:J1622"/>
    <mergeCell ref="K1622:L1622"/>
    <mergeCell ref="M1622:N1622"/>
    <mergeCell ref="F1623:H1623"/>
    <mergeCell ref="I1623:J1623"/>
    <mergeCell ref="E1549:J1549"/>
    <mergeCell ref="K1549:N1549"/>
    <mergeCell ref="E1552:N1552"/>
    <mergeCell ref="E1554:N1554"/>
    <mergeCell ref="I1555:J1555"/>
    <mergeCell ref="K1555:L1555"/>
    <mergeCell ref="M1555:N1555"/>
    <mergeCell ref="M1623:N1623"/>
    <mergeCell ref="F1624:H1624"/>
    <mergeCell ref="I1624:J1624"/>
    <mergeCell ref="K1624:L1624"/>
    <mergeCell ref="M1624:N1624"/>
    <mergeCell ref="F1625:H1625"/>
    <mergeCell ref="I1625:J1625"/>
    <mergeCell ref="K1625:L1625"/>
    <mergeCell ref="F1571:N1571"/>
    <mergeCell ref="F1572:N1572"/>
    <mergeCell ref="E1574:N1574"/>
    <mergeCell ref="E1575:N1575"/>
    <mergeCell ref="F1576:N1576"/>
    <mergeCell ref="E1579:N1579"/>
    <mergeCell ref="E1580:N1580"/>
    <mergeCell ref="I1581:J1581"/>
    <mergeCell ref="K1581:L1581"/>
    <mergeCell ref="M1581:N1581"/>
    <mergeCell ref="F1582:H1582"/>
    <mergeCell ref="I1582:J1582"/>
    <mergeCell ref="K1582:L1582"/>
    <mergeCell ref="M1582:N1582"/>
    <mergeCell ref="E1610:N1610"/>
    <mergeCell ref="E1611:N1611"/>
    <mergeCell ref="E1612:N1612"/>
    <mergeCell ref="K1556:L1556"/>
    <mergeCell ref="F1496:N1496"/>
    <mergeCell ref="M1506:N1506"/>
    <mergeCell ref="F1497:N1497"/>
    <mergeCell ref="F1498:N1498"/>
    <mergeCell ref="E1501:N1501"/>
    <mergeCell ref="E1502:L1502"/>
    <mergeCell ref="M1502:N1502"/>
    <mergeCell ref="J1503:N1503"/>
    <mergeCell ref="E1505:N1505"/>
    <mergeCell ref="I1506:J1506"/>
    <mergeCell ref="K1506:L1506"/>
    <mergeCell ref="F1507:H1507"/>
    <mergeCell ref="I1507:J1507"/>
    <mergeCell ref="K1507:L1507"/>
    <mergeCell ref="M1507:N1507"/>
    <mergeCell ref="F1508:H1508"/>
    <mergeCell ref="F1513:H1513"/>
    <mergeCell ref="I1513:J1513"/>
    <mergeCell ref="K1513:L1513"/>
    <mergeCell ref="M1513:N1513"/>
    <mergeCell ref="F1533:N1533"/>
    <mergeCell ref="F1534:N1534"/>
    <mergeCell ref="D1538:H1538"/>
    <mergeCell ref="I1538:N1538"/>
    <mergeCell ref="E1539:N1539"/>
    <mergeCell ref="E1541:N1541"/>
    <mergeCell ref="E1543:N1543"/>
    <mergeCell ref="E1544:N1544"/>
    <mergeCell ref="E1545:N1545"/>
    <mergeCell ref="E1547:J1547"/>
    <mergeCell ref="K1547:N1547"/>
    <mergeCell ref="F1474:N1474"/>
    <mergeCell ref="F1475:N1475"/>
    <mergeCell ref="F1477:J1477"/>
    <mergeCell ref="K1477:N1477"/>
    <mergeCell ref="E1479:H1479"/>
    <mergeCell ref="K1479:N1479"/>
    <mergeCell ref="E1463:N1463"/>
    <mergeCell ref="I1464:J1464"/>
    <mergeCell ref="K1464:L1464"/>
    <mergeCell ref="M1464:N1464"/>
    <mergeCell ref="F1465:H1465"/>
    <mergeCell ref="I1465:J1465"/>
    <mergeCell ref="K1465:L1465"/>
    <mergeCell ref="M1465:N1465"/>
    <mergeCell ref="F1448:N1448"/>
    <mergeCell ref="E1459:N1459"/>
    <mergeCell ref="E1460:L1460"/>
    <mergeCell ref="M1460:N1460"/>
    <mergeCell ref="J1461:N1461"/>
    <mergeCell ref="F1466:H1466"/>
    <mergeCell ref="I1466:J1466"/>
    <mergeCell ref="K1466:L1466"/>
    <mergeCell ref="M1466:N1466"/>
    <mergeCell ref="F1467:H1467"/>
    <mergeCell ref="I1467:J1467"/>
    <mergeCell ref="K1467:L1467"/>
    <mergeCell ref="M1467:N1467"/>
    <mergeCell ref="F1468:H1468"/>
    <mergeCell ref="I1468:J1468"/>
    <mergeCell ref="K1468:L1468"/>
    <mergeCell ref="I1442:J1442"/>
    <mergeCell ref="K1442:L1442"/>
    <mergeCell ref="M1442:N1442"/>
    <mergeCell ref="F1445:N1445"/>
    <mergeCell ref="F1447:N1447"/>
    <mergeCell ref="F1449:N1449"/>
    <mergeCell ref="F1451:J1451"/>
    <mergeCell ref="K1451:N1451"/>
    <mergeCell ref="E1453:H1453"/>
    <mergeCell ref="K1453:N1453"/>
    <mergeCell ref="F1455:N1455"/>
    <mergeCell ref="F1456:N1456"/>
    <mergeCell ref="F1424:N1424"/>
    <mergeCell ref="F1425:N1425"/>
    <mergeCell ref="F1426:N1426"/>
    <mergeCell ref="F1428:J1428"/>
    <mergeCell ref="K1428:N1428"/>
    <mergeCell ref="E1430:L1430"/>
    <mergeCell ref="M1430:N1430"/>
    <mergeCell ref="E1431:N1431"/>
    <mergeCell ref="F1432:N1432"/>
    <mergeCell ref="F1434:J1434"/>
    <mergeCell ref="K1434:N1434"/>
    <mergeCell ref="F1415:N1415"/>
    <mergeCell ref="F1398:N1398"/>
    <mergeCell ref="F1399:N1399"/>
    <mergeCell ref="F1400:N1400"/>
    <mergeCell ref="D1403:N1403"/>
    <mergeCell ref="E1405:N1405"/>
    <mergeCell ref="E1406:N1406"/>
    <mergeCell ref="E1407:N1407"/>
    <mergeCell ref="F1408:N1408"/>
    <mergeCell ref="F1409:N1409"/>
    <mergeCell ref="F1410:N1410"/>
    <mergeCell ref="F1412:J1412"/>
    <mergeCell ref="K1412:N1412"/>
    <mergeCell ref="E1414:L1414"/>
    <mergeCell ref="M1414:N1414"/>
    <mergeCell ref="I1416:J1416"/>
    <mergeCell ref="K1416:L1416"/>
    <mergeCell ref="M1416:N1416"/>
    <mergeCell ref="M1394:N1394"/>
    <mergeCell ref="F1396:N1396"/>
    <mergeCell ref="F1383:N1383"/>
    <mergeCell ref="F1388:N1388"/>
    <mergeCell ref="F1381:N1381"/>
    <mergeCell ref="F1382:N1382"/>
    <mergeCell ref="F1385:J1385"/>
    <mergeCell ref="K1385:N1385"/>
    <mergeCell ref="E1387:H1387"/>
    <mergeCell ref="K1387:N1387"/>
    <mergeCell ref="F1390:N1390"/>
    <mergeCell ref="F1391:N1391"/>
    <mergeCell ref="E1394:L1394"/>
    <mergeCell ref="F1367:N1367"/>
    <mergeCell ref="E1369:N1369"/>
    <mergeCell ref="E1370:N1370"/>
    <mergeCell ref="F1371:N1371"/>
    <mergeCell ref="E1374:N1374"/>
    <mergeCell ref="E1375:N1375"/>
    <mergeCell ref="I1376:J1376"/>
    <mergeCell ref="K1376:L1376"/>
    <mergeCell ref="M1376:N1376"/>
    <mergeCell ref="F1377:H1377"/>
    <mergeCell ref="I1377:J1377"/>
    <mergeCell ref="K1377:L1377"/>
    <mergeCell ref="M1377:N1377"/>
    <mergeCell ref="F1379:N1379"/>
    <mergeCell ref="F1356:N1356"/>
    <mergeCell ref="F1357:N1357"/>
    <mergeCell ref="F1358:N1358"/>
    <mergeCell ref="F1359:N1359"/>
    <mergeCell ref="F1360:N1360"/>
    <mergeCell ref="F1362:J1362"/>
    <mergeCell ref="K1362:N1362"/>
    <mergeCell ref="E1364:H1364"/>
    <mergeCell ref="K1364:N1364"/>
    <mergeCell ref="F1366:N1366"/>
    <mergeCell ref="F1328:N1328"/>
    <mergeCell ref="F1329:N1329"/>
    <mergeCell ref="D1333:H1333"/>
    <mergeCell ref="I1333:N1333"/>
    <mergeCell ref="E1334:N1334"/>
    <mergeCell ref="E1336:N1336"/>
    <mergeCell ref="E1338:N1338"/>
    <mergeCell ref="E1339:N1339"/>
    <mergeCell ref="E1347:N1347"/>
    <mergeCell ref="I1350:J1350"/>
    <mergeCell ref="K1350:L1350"/>
    <mergeCell ref="M1350:N1350"/>
    <mergeCell ref="F1351:H1351"/>
    <mergeCell ref="I1351:J1351"/>
    <mergeCell ref="K1351:L1351"/>
    <mergeCell ref="M1351:N1351"/>
    <mergeCell ref="F1353:H1353"/>
    <mergeCell ref="I1353:N1353"/>
    <mergeCell ref="F1355:H1355"/>
    <mergeCell ref="I1355:N1355"/>
    <mergeCell ref="E1349:N1349"/>
    <mergeCell ref="F1307:H1307"/>
    <mergeCell ref="I1307:J1307"/>
    <mergeCell ref="K1307:L1307"/>
    <mergeCell ref="M1307:N1307"/>
    <mergeCell ref="F1308:H1308"/>
    <mergeCell ref="I1308:J1308"/>
    <mergeCell ref="K1308:L1308"/>
    <mergeCell ref="M1308:N1308"/>
    <mergeCell ref="F1281:N1281"/>
    <mergeCell ref="F1283:N1283"/>
    <mergeCell ref="F1291:N1291"/>
    <mergeCell ref="F1277:N1277"/>
    <mergeCell ref="E1279:N1279"/>
    <mergeCell ref="F1282:N1282"/>
    <mergeCell ref="F1285:J1285"/>
    <mergeCell ref="K1285:N1285"/>
    <mergeCell ref="E1287:L1287"/>
    <mergeCell ref="M1287:N1287"/>
    <mergeCell ref="F1289:N1289"/>
    <mergeCell ref="K1303:L1303"/>
    <mergeCell ref="M1303:N1303"/>
    <mergeCell ref="F1304:H1304"/>
    <mergeCell ref="I1304:J1304"/>
    <mergeCell ref="K1304:L1304"/>
    <mergeCell ref="M1304:N1304"/>
    <mergeCell ref="F1305:H1305"/>
    <mergeCell ref="I1305:J1305"/>
    <mergeCell ref="K1305:L1305"/>
    <mergeCell ref="M1305:N1305"/>
    <mergeCell ref="F1306:H1306"/>
    <mergeCell ref="I1306:J1306"/>
    <mergeCell ref="K1306:L1306"/>
    <mergeCell ref="F1266:N1266"/>
    <mergeCell ref="E1274:H1274"/>
    <mergeCell ref="K1274:N1274"/>
    <mergeCell ref="F1276:N1276"/>
    <mergeCell ref="F1246:J1246"/>
    <mergeCell ref="K1246:N1246"/>
    <mergeCell ref="F1260:H1260"/>
    <mergeCell ref="I1260:J1260"/>
    <mergeCell ref="K1260:L1260"/>
    <mergeCell ref="M1260:N1260"/>
    <mergeCell ref="F1261:H1261"/>
    <mergeCell ref="I1261:J1261"/>
    <mergeCell ref="K1261:L1261"/>
    <mergeCell ref="M1261:N1261"/>
    <mergeCell ref="F1263:H1263"/>
    <mergeCell ref="I1263:J1263"/>
    <mergeCell ref="K1263:L1263"/>
    <mergeCell ref="M1263:N1263"/>
    <mergeCell ref="F1264:H1264"/>
    <mergeCell ref="I1264:J1264"/>
    <mergeCell ref="K1264:L1264"/>
    <mergeCell ref="M1264:N1264"/>
    <mergeCell ref="F1268:N1268"/>
    <mergeCell ref="F1269:N1269"/>
    <mergeCell ref="F1270:N1270"/>
    <mergeCell ref="F1272:J1272"/>
    <mergeCell ref="K1272:N1272"/>
    <mergeCell ref="F1204:N1204"/>
    <mergeCell ref="F1205:N1205"/>
    <mergeCell ref="F1207:J1207"/>
    <mergeCell ref="K1207:N1207"/>
    <mergeCell ref="E1209:L1209"/>
    <mergeCell ref="M1209:N1209"/>
    <mergeCell ref="I1211:J1211"/>
    <mergeCell ref="K1211:L1211"/>
    <mergeCell ref="M1211:N1211"/>
    <mergeCell ref="F1212:H1212"/>
    <mergeCell ref="I1212:J1212"/>
    <mergeCell ref="K1212:L1212"/>
    <mergeCell ref="M1212:N1212"/>
    <mergeCell ref="F1215:H1215"/>
    <mergeCell ref="I1215:J1215"/>
    <mergeCell ref="K1215:L1215"/>
    <mergeCell ref="M1215:N1215"/>
    <mergeCell ref="F1217:N1217"/>
    <mergeCell ref="F1219:N1219"/>
    <mergeCell ref="F1223:J1223"/>
    <mergeCell ref="K1223:N1223"/>
    <mergeCell ref="E1225:L1225"/>
    <mergeCell ref="M1225:N1225"/>
    <mergeCell ref="K1157:N1157"/>
    <mergeCell ref="K1137:N1137"/>
    <mergeCell ref="E1137:J1137"/>
    <mergeCell ref="E1139:J1139"/>
    <mergeCell ref="K1139:N1139"/>
    <mergeCell ref="E1142:N1142"/>
    <mergeCell ref="E1144:N1144"/>
    <mergeCell ref="I1145:J1145"/>
    <mergeCell ref="K1145:L1145"/>
    <mergeCell ref="M1145:N1145"/>
    <mergeCell ref="F1146:H1146"/>
    <mergeCell ref="I1146:J1146"/>
    <mergeCell ref="K1146:L1146"/>
    <mergeCell ref="M1146:N1146"/>
    <mergeCell ref="F1148:H1148"/>
    <mergeCell ref="I1148:N1148"/>
    <mergeCell ref="F1150:H1150"/>
    <mergeCell ref="I1150:N1150"/>
    <mergeCell ref="F1151:N1151"/>
    <mergeCell ref="F1152:N1152"/>
    <mergeCell ref="F1153:N1153"/>
    <mergeCell ref="F1154:N1154"/>
    <mergeCell ref="F1155:N1155"/>
    <mergeCell ref="F1157:J1157"/>
    <mergeCell ref="F1195:N1195"/>
    <mergeCell ref="F1203:N1203"/>
    <mergeCell ref="F1124:N1124"/>
    <mergeCell ref="D1128:H1128"/>
    <mergeCell ref="I1128:N1128"/>
    <mergeCell ref="E1129:N1129"/>
    <mergeCell ref="E1131:N1131"/>
    <mergeCell ref="E1133:N1133"/>
    <mergeCell ref="E1134:N1134"/>
    <mergeCell ref="E1135:N1135"/>
    <mergeCell ref="F1119:J1119"/>
    <mergeCell ref="K1119:N1119"/>
    <mergeCell ref="E1121:H1121"/>
    <mergeCell ref="K1121:N1121"/>
    <mergeCell ref="F1123:N1123"/>
    <mergeCell ref="F1116:N1116"/>
    <mergeCell ref="F1117:N1117"/>
    <mergeCell ref="M1108:N1108"/>
    <mergeCell ref="F1088:N1088"/>
    <mergeCell ref="M1098:N1098"/>
    <mergeCell ref="E1091:N1091"/>
    <mergeCell ref="E1092:L1092"/>
    <mergeCell ref="M1092:N1092"/>
    <mergeCell ref="J1093:N1093"/>
    <mergeCell ref="E1095:N1095"/>
    <mergeCell ref="I1096:J1096"/>
    <mergeCell ref="K1096:L1096"/>
    <mergeCell ref="M1096:N1096"/>
    <mergeCell ref="F1097:H1097"/>
    <mergeCell ref="I1097:J1097"/>
    <mergeCell ref="K1097:L1097"/>
    <mergeCell ref="M1097:N1097"/>
    <mergeCell ref="F1098:H1098"/>
    <mergeCell ref="I1098:J1098"/>
    <mergeCell ref="F1077:N1077"/>
    <mergeCell ref="F1087:N1087"/>
    <mergeCell ref="E1074:N1074"/>
    <mergeCell ref="F1076:N1076"/>
    <mergeCell ref="F1078:N1078"/>
    <mergeCell ref="F1080:J1080"/>
    <mergeCell ref="K1080:N1080"/>
    <mergeCell ref="E1082:L1082"/>
    <mergeCell ref="M1082:N1082"/>
    <mergeCell ref="F1084:N1084"/>
    <mergeCell ref="F1086:N1086"/>
    <mergeCell ref="F1061:N1061"/>
    <mergeCell ref="F1067:J1067"/>
    <mergeCell ref="K1067:N1067"/>
    <mergeCell ref="E1069:H1069"/>
    <mergeCell ref="K1069:N1069"/>
    <mergeCell ref="F1071:N1071"/>
    <mergeCell ref="F1072:N1072"/>
    <mergeCell ref="F1063:N1063"/>
    <mergeCell ref="F1064:N1064"/>
    <mergeCell ref="F1065:N1065"/>
    <mergeCell ref="F1038:N1038"/>
    <mergeCell ref="F1039:N1039"/>
    <mergeCell ref="F1041:J1041"/>
    <mergeCell ref="K1041:N1041"/>
    <mergeCell ref="E1043:H1043"/>
    <mergeCell ref="K1043:N1043"/>
    <mergeCell ref="F1045:N1045"/>
    <mergeCell ref="E1021:N1021"/>
    <mergeCell ref="F1022:N1022"/>
    <mergeCell ref="F1024:J1024"/>
    <mergeCell ref="K1024:N1024"/>
    <mergeCell ref="F990:N990"/>
    <mergeCell ref="F998:N998"/>
    <mergeCell ref="F999:N999"/>
    <mergeCell ref="F1002:J1002"/>
    <mergeCell ref="K1002:N1002"/>
    <mergeCell ref="E1004:L1004"/>
    <mergeCell ref="M1004:N1004"/>
    <mergeCell ref="F1005:N1005"/>
    <mergeCell ref="I1006:J1006"/>
    <mergeCell ref="K1006:L1006"/>
    <mergeCell ref="M1006:N1006"/>
    <mergeCell ref="F1007:H1007"/>
    <mergeCell ref="I1007:J1007"/>
    <mergeCell ref="K1007:L1007"/>
    <mergeCell ref="M1007:N1007"/>
    <mergeCell ref="F1008:H1008"/>
    <mergeCell ref="I1008:J1008"/>
    <mergeCell ref="E995:N995"/>
    <mergeCell ref="E996:N996"/>
    <mergeCell ref="E997:N997"/>
    <mergeCell ref="F1000:N1000"/>
    <mergeCell ref="K1008:L1008"/>
    <mergeCell ref="M1008:N1008"/>
    <mergeCell ref="F1009:H1009"/>
    <mergeCell ref="I1009:J1009"/>
    <mergeCell ref="K1009:L1009"/>
    <mergeCell ref="M1009:N1009"/>
    <mergeCell ref="F1010:H1010"/>
    <mergeCell ref="F969:N969"/>
    <mergeCell ref="E959:N959"/>
    <mergeCell ref="E960:N960"/>
    <mergeCell ref="F961:N961"/>
    <mergeCell ref="E964:N964"/>
    <mergeCell ref="E965:N965"/>
    <mergeCell ref="I966:J966"/>
    <mergeCell ref="K966:L966"/>
    <mergeCell ref="M966:N966"/>
    <mergeCell ref="F967:H967"/>
    <mergeCell ref="I967:J967"/>
    <mergeCell ref="K967:L967"/>
    <mergeCell ref="M967:N967"/>
    <mergeCell ref="F971:N971"/>
    <mergeCell ref="I1010:J1010"/>
    <mergeCell ref="K1010:L1010"/>
    <mergeCell ref="M1010:N1010"/>
    <mergeCell ref="I893:J893"/>
    <mergeCell ref="K893:L893"/>
    <mergeCell ref="F897:H897"/>
    <mergeCell ref="I897:J897"/>
    <mergeCell ref="K897:L897"/>
    <mergeCell ref="M897:N897"/>
    <mergeCell ref="F873:N873"/>
    <mergeCell ref="F883:N883"/>
    <mergeCell ref="E869:N869"/>
    <mergeCell ref="F871:N871"/>
    <mergeCell ref="F872:N872"/>
    <mergeCell ref="F875:J875"/>
    <mergeCell ref="K875:N875"/>
    <mergeCell ref="E877:L877"/>
    <mergeCell ref="M877:N877"/>
    <mergeCell ref="F879:N879"/>
    <mergeCell ref="F881:N881"/>
    <mergeCell ref="F882:N882"/>
    <mergeCell ref="F896:H896"/>
    <mergeCell ref="I896:J896"/>
    <mergeCell ref="K896:L896"/>
    <mergeCell ref="M896:N896"/>
    <mergeCell ref="F893:H893"/>
    <mergeCell ref="M828:N828"/>
    <mergeCell ref="F832:N832"/>
    <mergeCell ref="F858:N858"/>
    <mergeCell ref="F860:N860"/>
    <mergeCell ref="F862:J862"/>
    <mergeCell ref="K862:N862"/>
    <mergeCell ref="E864:H864"/>
    <mergeCell ref="K864:N864"/>
    <mergeCell ref="F866:N866"/>
    <mergeCell ref="F867:N867"/>
    <mergeCell ref="J846:N846"/>
    <mergeCell ref="E848:N848"/>
    <mergeCell ref="I849:J849"/>
    <mergeCell ref="K849:L849"/>
    <mergeCell ref="M849:N849"/>
    <mergeCell ref="F850:H850"/>
    <mergeCell ref="I850:J850"/>
    <mergeCell ref="K850:L850"/>
    <mergeCell ref="M850:N850"/>
    <mergeCell ref="F851:H851"/>
    <mergeCell ref="F840:N840"/>
    <mergeCell ref="F841:N841"/>
    <mergeCell ref="E844:N844"/>
    <mergeCell ref="E845:L845"/>
    <mergeCell ref="M845:N845"/>
    <mergeCell ref="K838:N838"/>
    <mergeCell ref="I851:J851"/>
    <mergeCell ref="K851:L851"/>
    <mergeCell ref="M851:N851"/>
    <mergeCell ref="F852:H852"/>
    <mergeCell ref="I852:J852"/>
    <mergeCell ref="K852:L852"/>
    <mergeCell ref="F833:N833"/>
    <mergeCell ref="F834:N834"/>
    <mergeCell ref="F836:J836"/>
    <mergeCell ref="K836:N836"/>
    <mergeCell ref="E838:H838"/>
    <mergeCell ref="F807:N807"/>
    <mergeCell ref="F809:N809"/>
    <mergeCell ref="F810:N810"/>
    <mergeCell ref="F811:N811"/>
    <mergeCell ref="F813:J813"/>
    <mergeCell ref="K813:N813"/>
    <mergeCell ref="E815:L815"/>
    <mergeCell ref="M815:N815"/>
    <mergeCell ref="E816:N816"/>
    <mergeCell ref="F817:N817"/>
    <mergeCell ref="F819:J819"/>
    <mergeCell ref="K819:N819"/>
    <mergeCell ref="F830:N830"/>
    <mergeCell ref="E822:N822"/>
    <mergeCell ref="E823:N823"/>
    <mergeCell ref="E824:N824"/>
    <mergeCell ref="I825:J825"/>
    <mergeCell ref="K825:L825"/>
    <mergeCell ref="M825:N825"/>
    <mergeCell ref="F826:H826"/>
    <mergeCell ref="I826:J826"/>
    <mergeCell ref="K826:L826"/>
    <mergeCell ref="M826:N826"/>
    <mergeCell ref="F827:H827"/>
    <mergeCell ref="F828:H828"/>
    <mergeCell ref="I828:J828"/>
    <mergeCell ref="K828:L828"/>
    <mergeCell ref="F794:N794"/>
    <mergeCell ref="F795:N795"/>
    <mergeCell ref="F800:N800"/>
    <mergeCell ref="F784:N784"/>
    <mergeCell ref="F783:N783"/>
    <mergeCell ref="F785:N785"/>
    <mergeCell ref="D788:N788"/>
    <mergeCell ref="E790:N790"/>
    <mergeCell ref="E791:N791"/>
    <mergeCell ref="E792:N792"/>
    <mergeCell ref="F793:N793"/>
    <mergeCell ref="F797:J797"/>
    <mergeCell ref="K797:N797"/>
    <mergeCell ref="E799:L799"/>
    <mergeCell ref="M799:N799"/>
    <mergeCell ref="I801:J801"/>
    <mergeCell ref="K801:L801"/>
    <mergeCell ref="M801:N801"/>
    <mergeCell ref="F776:N776"/>
    <mergeCell ref="E772:H772"/>
    <mergeCell ref="K772:N772"/>
    <mergeCell ref="F773:N773"/>
    <mergeCell ref="F775:N775"/>
    <mergeCell ref="E779:L779"/>
    <mergeCell ref="M779:N779"/>
    <mergeCell ref="F781:N781"/>
    <mergeCell ref="K747:N747"/>
    <mergeCell ref="K749:N749"/>
    <mergeCell ref="E754:N754"/>
    <mergeCell ref="E298:N298"/>
    <mergeCell ref="F299:N299"/>
    <mergeCell ref="F300:N300"/>
    <mergeCell ref="F301:N301"/>
    <mergeCell ref="F303:N303"/>
    <mergeCell ref="F304:N304"/>
    <mergeCell ref="F625:N625"/>
    <mergeCell ref="M640:N640"/>
    <mergeCell ref="F330:H330"/>
    <mergeCell ref="I330:N330"/>
    <mergeCell ref="F331:N331"/>
    <mergeCell ref="F332:N332"/>
    <mergeCell ref="F333:N333"/>
    <mergeCell ref="F334:N334"/>
    <mergeCell ref="F335:N335"/>
    <mergeCell ref="F337:J337"/>
    <mergeCell ref="K337:N337"/>
    <mergeCell ref="E339:H339"/>
    <mergeCell ref="K339:N339"/>
    <mergeCell ref="E322:N322"/>
    <mergeCell ref="E324:N324"/>
    <mergeCell ref="F287:N287"/>
    <mergeCell ref="F288:N288"/>
    <mergeCell ref="F289:N289"/>
    <mergeCell ref="F291:N291"/>
    <mergeCell ref="F292:N292"/>
    <mergeCell ref="F293:N293"/>
    <mergeCell ref="F295:J295"/>
    <mergeCell ref="K295:N295"/>
    <mergeCell ref="E297:H297"/>
    <mergeCell ref="K297:N297"/>
    <mergeCell ref="F283:H283"/>
    <mergeCell ref="I283:J283"/>
    <mergeCell ref="K283:L283"/>
    <mergeCell ref="M283:N283"/>
    <mergeCell ref="F284:H284"/>
    <mergeCell ref="I284:J284"/>
    <mergeCell ref="K284:L284"/>
    <mergeCell ref="M284:N284"/>
    <mergeCell ref="F285:H285"/>
    <mergeCell ref="I285:J285"/>
    <mergeCell ref="K285:L285"/>
    <mergeCell ref="M285:N285"/>
    <mergeCell ref="F280:H280"/>
    <mergeCell ref="I280:J280"/>
    <mergeCell ref="K280:L280"/>
    <mergeCell ref="M280:N280"/>
    <mergeCell ref="F281:H281"/>
    <mergeCell ref="I281:J281"/>
    <mergeCell ref="K281:L281"/>
    <mergeCell ref="M281:N281"/>
    <mergeCell ref="F282:H282"/>
    <mergeCell ref="I282:J282"/>
    <mergeCell ref="K282:L282"/>
    <mergeCell ref="M282:N282"/>
    <mergeCell ref="F277:H277"/>
    <mergeCell ref="I277:J277"/>
    <mergeCell ref="K277:L277"/>
    <mergeCell ref="M277:N277"/>
    <mergeCell ref="F278:H278"/>
    <mergeCell ref="I278:J278"/>
    <mergeCell ref="K278:L278"/>
    <mergeCell ref="M278:N278"/>
    <mergeCell ref="F279:H279"/>
    <mergeCell ref="I279:J279"/>
    <mergeCell ref="K279:L279"/>
    <mergeCell ref="M279:N279"/>
    <mergeCell ref="F274:H274"/>
    <mergeCell ref="I274:J274"/>
    <mergeCell ref="K274:L274"/>
    <mergeCell ref="M274:N274"/>
    <mergeCell ref="F275:H275"/>
    <mergeCell ref="I275:J275"/>
    <mergeCell ref="K275:L275"/>
    <mergeCell ref="M275:N275"/>
    <mergeCell ref="F276:H276"/>
    <mergeCell ref="I276:J276"/>
    <mergeCell ref="K276:L276"/>
    <mergeCell ref="M276:N276"/>
    <mergeCell ref="F271:H271"/>
    <mergeCell ref="I271:J271"/>
    <mergeCell ref="K271:L271"/>
    <mergeCell ref="M271:N271"/>
    <mergeCell ref="F272:H272"/>
    <mergeCell ref="I272:J272"/>
    <mergeCell ref="K272:L272"/>
    <mergeCell ref="M272:N272"/>
    <mergeCell ref="F273:H273"/>
    <mergeCell ref="I273:J273"/>
    <mergeCell ref="K273:L273"/>
    <mergeCell ref="M273:N273"/>
    <mergeCell ref="J263:N263"/>
    <mergeCell ref="E265:N265"/>
    <mergeCell ref="E266:N266"/>
    <mergeCell ref="F267:N267"/>
    <mergeCell ref="F268:N268"/>
    <mergeCell ref="F269:N269"/>
    <mergeCell ref="I270:J270"/>
    <mergeCell ref="K270:L270"/>
    <mergeCell ref="M270:N270"/>
    <mergeCell ref="F252:N252"/>
    <mergeCell ref="F254:N254"/>
    <mergeCell ref="F255:N255"/>
    <mergeCell ref="F256:N256"/>
    <mergeCell ref="E259:N259"/>
    <mergeCell ref="E260:N260"/>
    <mergeCell ref="E261:N261"/>
    <mergeCell ref="E262:L262"/>
    <mergeCell ref="M262:N262"/>
    <mergeCell ref="F238:N238"/>
    <mergeCell ref="E240:N240"/>
    <mergeCell ref="E241:N241"/>
    <mergeCell ref="F244:N244"/>
    <mergeCell ref="F245:N245"/>
    <mergeCell ref="F246:N246"/>
    <mergeCell ref="F248:J248"/>
    <mergeCell ref="K248:N248"/>
    <mergeCell ref="E250:L250"/>
    <mergeCell ref="M250:N250"/>
    <mergeCell ref="F229:J229"/>
    <mergeCell ref="K229:N229"/>
    <mergeCell ref="E231:H231"/>
    <mergeCell ref="K231:N231"/>
    <mergeCell ref="E232:N232"/>
    <mergeCell ref="F233:N233"/>
    <mergeCell ref="F234:N234"/>
    <mergeCell ref="F235:N235"/>
    <mergeCell ref="F237:N237"/>
    <mergeCell ref="M220:N220"/>
    <mergeCell ref="F221:H221"/>
    <mergeCell ref="I221:J221"/>
    <mergeCell ref="K221:L221"/>
    <mergeCell ref="M221:N221"/>
    <mergeCell ref="F223:N223"/>
    <mergeCell ref="F225:N225"/>
    <mergeCell ref="F226:N226"/>
    <mergeCell ref="F227:N227"/>
    <mergeCell ref="F215:N215"/>
    <mergeCell ref="I216:J216"/>
    <mergeCell ref="K216:L216"/>
    <mergeCell ref="M216:N216"/>
    <mergeCell ref="F217:H217"/>
    <mergeCell ref="I217:J217"/>
    <mergeCell ref="K217:L217"/>
    <mergeCell ref="M217:N217"/>
    <mergeCell ref="F218:H218"/>
    <mergeCell ref="I218:J218"/>
    <mergeCell ref="K218:L218"/>
    <mergeCell ref="M218:N218"/>
    <mergeCell ref="F219:H219"/>
    <mergeCell ref="I219:J219"/>
    <mergeCell ref="K219:L219"/>
    <mergeCell ref="M219:N219"/>
    <mergeCell ref="F220:H220"/>
    <mergeCell ref="I220:J220"/>
    <mergeCell ref="K220:L220"/>
    <mergeCell ref="E206:N206"/>
    <mergeCell ref="E207:N207"/>
    <mergeCell ref="E208:L208"/>
    <mergeCell ref="M208:N208"/>
    <mergeCell ref="J209:N209"/>
    <mergeCell ref="E211:N211"/>
    <mergeCell ref="E212:N212"/>
    <mergeCell ref="F213:N213"/>
    <mergeCell ref="F214:N214"/>
    <mergeCell ref="E195:H195"/>
    <mergeCell ref="K195:N195"/>
    <mergeCell ref="E196:N196"/>
    <mergeCell ref="F197:N197"/>
    <mergeCell ref="F198:N198"/>
    <mergeCell ref="F199:N199"/>
    <mergeCell ref="F201:N201"/>
    <mergeCell ref="F202:N202"/>
    <mergeCell ref="E205:N205"/>
    <mergeCell ref="F185:H185"/>
    <mergeCell ref="I185:J185"/>
    <mergeCell ref="K185:L185"/>
    <mergeCell ref="M185:N185"/>
    <mergeCell ref="F187:N187"/>
    <mergeCell ref="F189:N189"/>
    <mergeCell ref="F190:N190"/>
    <mergeCell ref="F191:N191"/>
    <mergeCell ref="F193:J193"/>
    <mergeCell ref="K193:N193"/>
    <mergeCell ref="F179:N179"/>
    <mergeCell ref="F181:N181"/>
    <mergeCell ref="I182:J182"/>
    <mergeCell ref="K182:L182"/>
    <mergeCell ref="M182:N182"/>
    <mergeCell ref="F183:H183"/>
    <mergeCell ref="I183:J183"/>
    <mergeCell ref="K183:L183"/>
    <mergeCell ref="M183:N183"/>
    <mergeCell ref="F184:H184"/>
    <mergeCell ref="I184:J184"/>
    <mergeCell ref="K184:L184"/>
    <mergeCell ref="E166:N166"/>
    <mergeCell ref="F167:N167"/>
    <mergeCell ref="F169:J169"/>
    <mergeCell ref="K169:N169"/>
    <mergeCell ref="E172:N172"/>
    <mergeCell ref="E173:N173"/>
    <mergeCell ref="E174:N174"/>
    <mergeCell ref="E175:N175"/>
    <mergeCell ref="F176:N176"/>
    <mergeCell ref="F156:N156"/>
    <mergeCell ref="F158:N158"/>
    <mergeCell ref="F159:N159"/>
    <mergeCell ref="F160:N160"/>
    <mergeCell ref="F162:J162"/>
    <mergeCell ref="K162:N162"/>
    <mergeCell ref="E164:L164"/>
    <mergeCell ref="M164:N164"/>
    <mergeCell ref="E165:N165"/>
    <mergeCell ref="F153:H153"/>
    <mergeCell ref="I153:J153"/>
    <mergeCell ref="K153:L153"/>
    <mergeCell ref="M153:N153"/>
    <mergeCell ref="F154:H154"/>
    <mergeCell ref="I154:J154"/>
    <mergeCell ref="K154:L154"/>
    <mergeCell ref="M154:N154"/>
    <mergeCell ref="E145:N145"/>
    <mergeCell ref="E146:N146"/>
    <mergeCell ref="E147:N147"/>
    <mergeCell ref="F148:N148"/>
    <mergeCell ref="F149:N149"/>
    <mergeCell ref="I150:J150"/>
    <mergeCell ref="K150:L150"/>
    <mergeCell ref="M150:N150"/>
    <mergeCell ref="F151:H151"/>
    <mergeCell ref="I151:J151"/>
    <mergeCell ref="K151:L151"/>
    <mergeCell ref="M151:N151"/>
    <mergeCell ref="F140:N140"/>
    <mergeCell ref="F142:J142"/>
    <mergeCell ref="K142:N142"/>
    <mergeCell ref="E144:L144"/>
    <mergeCell ref="M144:N144"/>
    <mergeCell ref="F124:N124"/>
    <mergeCell ref="F125:N125"/>
    <mergeCell ref="F126:N126"/>
    <mergeCell ref="D129:N129"/>
    <mergeCell ref="E131:N131"/>
    <mergeCell ref="E132:N132"/>
    <mergeCell ref="E133:N133"/>
    <mergeCell ref="E134:N134"/>
    <mergeCell ref="F135:N135"/>
    <mergeCell ref="F152:H152"/>
    <mergeCell ref="I152:J152"/>
    <mergeCell ref="K152:L152"/>
    <mergeCell ref="M152:N152"/>
    <mergeCell ref="E118:N118"/>
    <mergeCell ref="E119:N119"/>
    <mergeCell ref="E120:N120"/>
    <mergeCell ref="F122:N122"/>
    <mergeCell ref="F102:N102"/>
    <mergeCell ref="F103:N103"/>
    <mergeCell ref="F105:J105"/>
    <mergeCell ref="K105:N105"/>
    <mergeCell ref="E107:H107"/>
    <mergeCell ref="K107:N107"/>
    <mergeCell ref="E108:N108"/>
    <mergeCell ref="F109:N109"/>
    <mergeCell ref="F110:N110"/>
    <mergeCell ref="F136:N136"/>
    <mergeCell ref="E137:N137"/>
    <mergeCell ref="F138:N138"/>
    <mergeCell ref="F139:N139"/>
    <mergeCell ref="K97:L97"/>
    <mergeCell ref="M97:N97"/>
    <mergeCell ref="F99:N99"/>
    <mergeCell ref="F101:N101"/>
    <mergeCell ref="E90:N90"/>
    <mergeCell ref="E91:N91"/>
    <mergeCell ref="E92:N92"/>
    <mergeCell ref="E93:N93"/>
    <mergeCell ref="F94:N94"/>
    <mergeCell ref="F95:N95"/>
    <mergeCell ref="E89:N89"/>
    <mergeCell ref="F111:N111"/>
    <mergeCell ref="F113:N113"/>
    <mergeCell ref="F114:N114"/>
    <mergeCell ref="E117:L117"/>
    <mergeCell ref="M117:N117"/>
    <mergeCell ref="I96:J96"/>
    <mergeCell ref="K96:L96"/>
    <mergeCell ref="M96:N96"/>
    <mergeCell ref="F97:H97"/>
    <mergeCell ref="I97:J97"/>
    <mergeCell ref="K60:L60"/>
    <mergeCell ref="M60:N60"/>
    <mergeCell ref="F62:H62"/>
    <mergeCell ref="I62:N62"/>
    <mergeCell ref="F64:H64"/>
    <mergeCell ref="I64:N64"/>
    <mergeCell ref="F65:N65"/>
    <mergeCell ref="E48:N48"/>
    <mergeCell ref="E51:N51"/>
    <mergeCell ref="E53:N53"/>
    <mergeCell ref="E54:N54"/>
    <mergeCell ref="E55:N55"/>
    <mergeCell ref="F56:N56"/>
    <mergeCell ref="F57:N57"/>
    <mergeCell ref="F58:N58"/>
    <mergeCell ref="I59:J59"/>
    <mergeCell ref="K59:L59"/>
    <mergeCell ref="M59:N59"/>
    <mergeCell ref="E76:N76"/>
    <mergeCell ref="F77:N77"/>
    <mergeCell ref="F78:N78"/>
    <mergeCell ref="F79:N79"/>
    <mergeCell ref="F81:N81"/>
    <mergeCell ref="F82:N82"/>
    <mergeCell ref="E84:N84"/>
    <mergeCell ref="E85:N85"/>
    <mergeCell ref="F86:N86"/>
    <mergeCell ref="F66:N66"/>
    <mergeCell ref="E31:N31"/>
    <mergeCell ref="E33:N33"/>
    <mergeCell ref="F38:N38"/>
    <mergeCell ref="F39:N39"/>
    <mergeCell ref="F40:N40"/>
    <mergeCell ref="E42:N42"/>
    <mergeCell ref="E43:N43"/>
    <mergeCell ref="E45:J45"/>
    <mergeCell ref="K45:N45"/>
    <mergeCell ref="E47:J47"/>
    <mergeCell ref="K47:N47"/>
    <mergeCell ref="F67:N67"/>
    <mergeCell ref="F68:N68"/>
    <mergeCell ref="F69:N69"/>
    <mergeCell ref="F70:N70"/>
    <mergeCell ref="F71:N71"/>
    <mergeCell ref="F73:J73"/>
    <mergeCell ref="K73:N73"/>
    <mergeCell ref="E75:H75"/>
    <mergeCell ref="K75:N75"/>
    <mergeCell ref="F60:H60"/>
    <mergeCell ref="I60:J60"/>
    <mergeCell ref="E21:N21"/>
    <mergeCell ref="V5:W5"/>
    <mergeCell ref="D24:N24"/>
    <mergeCell ref="D7:N7"/>
    <mergeCell ref="D10:N10"/>
    <mergeCell ref="D14:N14"/>
    <mergeCell ref="R5:S5"/>
    <mergeCell ref="G5:H5"/>
    <mergeCell ref="E22:N22"/>
    <mergeCell ref="D25:N25"/>
    <mergeCell ref="T5:U5"/>
    <mergeCell ref="I5:J5"/>
    <mergeCell ref="K5:L5"/>
    <mergeCell ref="M5:N5"/>
    <mergeCell ref="P5:Q5"/>
    <mergeCell ref="D30:H30"/>
    <mergeCell ref="I30:N30"/>
    <mergeCell ref="T3:U3"/>
    <mergeCell ref="V3:W3"/>
    <mergeCell ref="E4:F4"/>
    <mergeCell ref="G4:H4"/>
    <mergeCell ref="I4:J4"/>
    <mergeCell ref="K4:L4"/>
    <mergeCell ref="M4:N4"/>
    <mergeCell ref="P4:Q4"/>
    <mergeCell ref="R4:S4"/>
    <mergeCell ref="T4:U4"/>
    <mergeCell ref="V4:W4"/>
    <mergeCell ref="E3:F3"/>
    <mergeCell ref="G3:H3"/>
    <mergeCell ref="I3:J3"/>
    <mergeCell ref="K3:L3"/>
    <mergeCell ref="M3:N3"/>
    <mergeCell ref="P3:Q3"/>
    <mergeCell ref="R3:S3"/>
    <mergeCell ref="B2:D4"/>
    <mergeCell ref="G2:H2"/>
    <mergeCell ref="I2:J2"/>
    <mergeCell ref="K2:L2"/>
    <mergeCell ref="M2:N2"/>
    <mergeCell ref="D28:N28"/>
    <mergeCell ref="F568:N568"/>
    <mergeCell ref="K565:N565"/>
    <mergeCell ref="K729:N729"/>
    <mergeCell ref="K727:N727"/>
    <mergeCell ref="F580:N580"/>
    <mergeCell ref="F653:N653"/>
    <mergeCell ref="F654:N654"/>
    <mergeCell ref="M700:N700"/>
    <mergeCell ref="M690:N690"/>
    <mergeCell ref="E610:L610"/>
    <mergeCell ref="M610:N610"/>
    <mergeCell ref="E611:N611"/>
    <mergeCell ref="M184:N184"/>
    <mergeCell ref="F177:N177"/>
    <mergeCell ref="F180:N180"/>
    <mergeCell ref="C11:N11"/>
    <mergeCell ref="E9:M9"/>
    <mergeCell ref="E35:N35"/>
    <mergeCell ref="E36:N36"/>
    <mergeCell ref="F37:N37"/>
    <mergeCell ref="E15:N15"/>
    <mergeCell ref="E16:N16"/>
    <mergeCell ref="E17:N17"/>
    <mergeCell ref="E18:N18"/>
    <mergeCell ref="E19:N19"/>
    <mergeCell ref="E20:N20"/>
  </mergeCells>
  <conditionalFormatting sqref="B2:D4">
    <cfRule type="expression" dxfId="311" priority="660" stopIfTrue="1">
      <formula>$G$2333</formula>
    </cfRule>
  </conditionalFormatting>
  <conditionalFormatting sqref="R3:S3">
    <cfRule type="expression" dxfId="310" priority="658" stopIfTrue="1">
      <formula>$G$2325</formula>
    </cfRule>
  </conditionalFormatting>
  <conditionalFormatting sqref="R4:S4">
    <cfRule type="expression" dxfId="309" priority="659" stopIfTrue="1">
      <formula>$G$2329</formula>
    </cfRule>
  </conditionalFormatting>
  <conditionalFormatting sqref="G4:N5 I3:N3">
    <cfRule type="expression" dxfId="308" priority="657" stopIfTrue="1">
      <formula>INDEX($G$2323:$G$2332,MATCH("BM"&amp;P3,$F$2323:$F$2332,0))</formula>
    </cfRule>
  </conditionalFormatting>
  <conditionalFormatting sqref="I184">
    <cfRule type="expression" dxfId="307" priority="563">
      <formula>$W184</formula>
    </cfRule>
  </conditionalFormatting>
  <conditionalFormatting sqref="G3:H3">
    <cfRule type="expression" dxfId="306" priority="521" stopIfTrue="1">
      <formula>INDEX($G$2157:$G$2166,MATCH("BM"&amp;P3,$F$2157:$F$2166,0))</formula>
    </cfRule>
  </conditionalFormatting>
  <conditionalFormatting sqref="C32:N88 K184 M184 C184:F184 I184 C89:E89 C185:N305 C90:N183 C310:N348 K417 M417 C417:F417 I417 C349:E349 C418:N510 C350:N416 C515:N553 K622 M622 C622:F622 I622 C554:E554 C623:N715 C555:N621 C720:N758 K827 M827 C827:F827 I827 C759:E759 C828:N920 C760:N826 C925:N963 K1032 M1032 C1032:F1032 I1032 C964:E964 C1033:N1125 C965:N1031 C1130:N1168 K1237 M1237 C1237:F1237 I1237 C1169:E1169 C1238:N1330 C1170:N1236 C1335:N1373 K1442 M1442 C1442:F1442 I1442 C1374:E1374 C1443:N1535 C1375:N1441 C1540:N1578 K1647 M1647 C1647:F1647 I1647 C1579:E1579 C1648:N1740 C1580:N1646 C1745:N1783 K1852 M1852 C1852:F1852 I1852 C1784:E1784 C1853:N1945 C1785:N1851 C1950:N1988 K2057 M2057 C2057:F2057 I2057 C1989:E1989 C2058:N2150 C1990:N2056">
    <cfRule type="expression" dxfId="305" priority="8489">
      <formula>INDEX($W:$W,MATCH(MAX(INDIRECT(ADDRESS(1,3)&amp;":"&amp;ADDRESS(ROW(D32),3))),$C:$C,0))</formula>
    </cfRule>
  </conditionalFormatting>
  <conditionalFormatting sqref="I60:N61">
    <cfRule type="expression" dxfId="304" priority="426">
      <formula>$T60</formula>
    </cfRule>
  </conditionalFormatting>
  <conditionalFormatting sqref="K75 F82 K107 F114 F126 I151:N154 F160 F167 K195 F202 I217:N221 F227 K231 I231 F238 F246 K248 M250 F256 I271:N285 F293 I297 K297 F304">
    <cfRule type="expression" dxfId="303" priority="209">
      <formula>$W75</formula>
    </cfRule>
  </conditionalFormatting>
  <conditionalFormatting sqref="F227:N227 K229:N229 K231:N231 F238:N238 F246:N246 K248:N248 I217:N221">
    <cfRule type="expression" dxfId="302" priority="424">
      <formula>$W217</formula>
    </cfRule>
  </conditionalFormatting>
  <conditionalFormatting sqref="I231">
    <cfRule type="expression" dxfId="301" priority="423">
      <formula>$V231</formula>
    </cfRule>
  </conditionalFormatting>
  <conditionalFormatting sqref="F304:N304 K297:N297 K295:N295 F293:N293 I271:N273">
    <cfRule type="expression" dxfId="300" priority="422">
      <formula>$W271</formula>
    </cfRule>
  </conditionalFormatting>
  <conditionalFormatting sqref="I297">
    <cfRule type="expression" dxfId="299" priority="421">
      <formula>$V297</formula>
    </cfRule>
  </conditionalFormatting>
  <conditionalFormatting sqref="M250:N250 F256:N256">
    <cfRule type="expression" dxfId="298" priority="420">
      <formula>$W250</formula>
    </cfRule>
  </conditionalFormatting>
  <conditionalFormatting sqref="I274:N276">
    <cfRule type="expression" dxfId="297" priority="419">
      <formula>$W274</formula>
    </cfRule>
  </conditionalFormatting>
  <conditionalFormatting sqref="I277:N279">
    <cfRule type="expression" dxfId="296" priority="418">
      <formula>$W277</formula>
    </cfRule>
  </conditionalFormatting>
  <conditionalFormatting sqref="I280:N282">
    <cfRule type="expression" dxfId="295" priority="417">
      <formula>$W280</formula>
    </cfRule>
  </conditionalFormatting>
  <conditionalFormatting sqref="I283:N285">
    <cfRule type="expression" dxfId="294" priority="416">
      <formula>$W283</formula>
    </cfRule>
  </conditionalFormatting>
  <conditionalFormatting sqref="F160:N160 K162:N162">
    <cfRule type="expression" dxfId="293" priority="415">
      <formula>$W160</formula>
    </cfRule>
  </conditionalFormatting>
  <conditionalFormatting sqref="I151:J151">
    <cfRule type="expression" dxfId="292" priority="413">
      <formula>$W151</formula>
    </cfRule>
  </conditionalFormatting>
  <conditionalFormatting sqref="I152:J154">
    <cfRule type="expression" dxfId="291" priority="412">
      <formula>$W152</formula>
    </cfRule>
  </conditionalFormatting>
  <conditionalFormatting sqref="K193:N193 F191:N191">
    <cfRule type="expression" dxfId="290" priority="410">
      <formula>$W191</formula>
    </cfRule>
  </conditionalFormatting>
  <conditionalFormatting sqref="K195:N195 F202:N202">
    <cfRule type="expression" dxfId="289" priority="409">
      <formula>$W195</formula>
    </cfRule>
  </conditionalFormatting>
  <conditionalFormatting sqref="I195">
    <cfRule type="expression" dxfId="288" priority="408">
      <formula>$V195</formula>
    </cfRule>
  </conditionalFormatting>
  <conditionalFormatting sqref="F167 K169">
    <cfRule type="expression" dxfId="287" priority="431">
      <formula>$W167</formula>
    </cfRule>
  </conditionalFormatting>
  <conditionalFormatting sqref="I97:N97 F103 K107 I107 F114">
    <cfRule type="expression" dxfId="286" priority="425">
      <formula>$S97</formula>
    </cfRule>
  </conditionalFormatting>
  <conditionalFormatting sqref="I417">
    <cfRule type="expression" dxfId="285" priority="206">
      <formula>$W417</formula>
    </cfRule>
  </conditionalFormatting>
  <conditionalFormatting sqref="I326:N327">
    <cfRule type="expression" dxfId="284" priority="204">
      <formula>$T326</formula>
    </cfRule>
  </conditionalFormatting>
  <conditionalFormatting sqref="K339 F342 K362 F366 F375 I392:N395 F401 F407 K428 F431 I440:N444 F450 K454 I454 F457 F463 K465 M467 F473 I482:N496 F502 I506 K506 F509">
    <cfRule type="expression" dxfId="283" priority="185">
      <formula>$W339</formula>
    </cfRule>
  </conditionalFormatting>
  <conditionalFormatting sqref="F450:N450 K452:N452 K454:N454 F457:N457 F463:N463 K465:N465 I440:N444">
    <cfRule type="expression" dxfId="282" priority="202">
      <formula>$W440</formula>
    </cfRule>
  </conditionalFormatting>
  <conditionalFormatting sqref="I454">
    <cfRule type="expression" dxfId="281" priority="201">
      <formula>$V454</formula>
    </cfRule>
  </conditionalFormatting>
  <conditionalFormatting sqref="F509:N509 K506:N506 K504:N504 F502:N502 I482:N484">
    <cfRule type="expression" dxfId="280" priority="200">
      <formula>$W482</formula>
    </cfRule>
  </conditionalFormatting>
  <conditionalFormatting sqref="I506">
    <cfRule type="expression" dxfId="279" priority="199">
      <formula>$V506</formula>
    </cfRule>
  </conditionalFormatting>
  <conditionalFormatting sqref="M467:N467 F473:N473">
    <cfRule type="expression" dxfId="278" priority="198">
      <formula>$W467</formula>
    </cfRule>
  </conditionalFormatting>
  <conditionalFormatting sqref="I485:N487">
    <cfRule type="expression" dxfId="277" priority="197">
      <formula>$W485</formula>
    </cfRule>
  </conditionalFormatting>
  <conditionalFormatting sqref="I488:N490">
    <cfRule type="expression" dxfId="276" priority="196">
      <formula>$W488</formula>
    </cfRule>
  </conditionalFormatting>
  <conditionalFormatting sqref="I491:N493">
    <cfRule type="expression" dxfId="275" priority="195">
      <formula>$W491</formula>
    </cfRule>
  </conditionalFormatting>
  <conditionalFormatting sqref="I494:N496">
    <cfRule type="expression" dxfId="274" priority="194">
      <formula>$W494</formula>
    </cfRule>
  </conditionalFormatting>
  <conditionalFormatting sqref="F401:N401 K403:N403">
    <cfRule type="expression" dxfId="273" priority="193">
      <formula>$W401</formula>
    </cfRule>
  </conditionalFormatting>
  <conditionalFormatting sqref="I392:J392">
    <cfRule type="expression" dxfId="272" priority="191">
      <formula>$W392</formula>
    </cfRule>
  </conditionalFormatting>
  <conditionalFormatting sqref="I393:J395">
    <cfRule type="expression" dxfId="271" priority="190">
      <formula>$W393</formula>
    </cfRule>
  </conditionalFormatting>
  <conditionalFormatting sqref="K426:N426 F424:N424">
    <cfRule type="expression" dxfId="270" priority="189">
      <formula>$W424</formula>
    </cfRule>
  </conditionalFormatting>
  <conditionalFormatting sqref="K428:N428 F431:N431">
    <cfRule type="expression" dxfId="269" priority="188">
      <formula>$W428</formula>
    </cfRule>
  </conditionalFormatting>
  <conditionalFormatting sqref="I428">
    <cfRule type="expression" dxfId="268" priority="187">
      <formula>$V428</formula>
    </cfRule>
  </conditionalFormatting>
  <conditionalFormatting sqref="F407 K409">
    <cfRule type="expression" dxfId="267" priority="205">
      <formula>$W407</formula>
    </cfRule>
  </conditionalFormatting>
  <conditionalFormatting sqref="I352:N352 F358 K362 I362 F366">
    <cfRule type="expression" dxfId="266" priority="203">
      <formula>$S352</formula>
    </cfRule>
  </conditionalFormatting>
  <conditionalFormatting sqref="K169:N169 K409:N409">
    <cfRule type="expression" dxfId="265" priority="10483">
      <formula>#REF!</formula>
    </cfRule>
  </conditionalFormatting>
  <conditionalFormatting sqref="F160:N160 K195:N195 F401:N401 K428:N428">
    <cfRule type="expression" dxfId="264" priority="10484">
      <formula>#REF!</formula>
    </cfRule>
  </conditionalFormatting>
  <conditionalFormatting sqref="I622">
    <cfRule type="expression" dxfId="263" priority="181">
      <formula>$W622</formula>
    </cfRule>
  </conditionalFormatting>
  <conditionalFormatting sqref="I531:N532">
    <cfRule type="expression" dxfId="262" priority="179">
      <formula>$T531</formula>
    </cfRule>
  </conditionalFormatting>
  <conditionalFormatting sqref="K544 F547 K567 F571 F580 I597:N600 F606 F612 K633 F636 I645:N649 F655 K659 I659 F662 F668 K670 M672 F678 I687:N701 F707 I711 K711 F714">
    <cfRule type="expression" dxfId="261" priority="162">
      <formula>$W544</formula>
    </cfRule>
  </conditionalFormatting>
  <conditionalFormatting sqref="F655:N655 K657:N657 K659:N659 F662:N662 F668:N668 K670:N670 I645:N649">
    <cfRule type="expression" dxfId="260" priority="177">
      <formula>$W645</formula>
    </cfRule>
  </conditionalFormatting>
  <conditionalFormatting sqref="I659">
    <cfRule type="expression" dxfId="259" priority="176">
      <formula>$V659</formula>
    </cfRule>
  </conditionalFormatting>
  <conditionalFormatting sqref="F714:N714 K711:N711 K709:N709 F707:N707 I687:N689">
    <cfRule type="expression" dxfId="258" priority="175">
      <formula>$W687</formula>
    </cfRule>
  </conditionalFormatting>
  <conditionalFormatting sqref="I711">
    <cfRule type="expression" dxfId="257" priority="174">
      <formula>$V711</formula>
    </cfRule>
  </conditionalFormatting>
  <conditionalFormatting sqref="M672:N672 F678:N678">
    <cfRule type="expression" dxfId="256" priority="173">
      <formula>$W672</formula>
    </cfRule>
  </conditionalFormatting>
  <conditionalFormatting sqref="I690:N692">
    <cfRule type="expression" dxfId="255" priority="172">
      <formula>$W690</formula>
    </cfRule>
  </conditionalFormatting>
  <conditionalFormatting sqref="I693:N695">
    <cfRule type="expression" dxfId="254" priority="171">
      <formula>$W693</formula>
    </cfRule>
  </conditionalFormatting>
  <conditionalFormatting sqref="I696:N698">
    <cfRule type="expression" dxfId="253" priority="170">
      <formula>$W696</formula>
    </cfRule>
  </conditionalFormatting>
  <conditionalFormatting sqref="I699:N701">
    <cfRule type="expression" dxfId="252" priority="169">
      <formula>$W699</formula>
    </cfRule>
  </conditionalFormatting>
  <conditionalFormatting sqref="F606:N606 K608:N608">
    <cfRule type="expression" dxfId="251" priority="168">
      <formula>$W606</formula>
    </cfRule>
  </conditionalFormatting>
  <conditionalFormatting sqref="I597:J597">
    <cfRule type="expression" dxfId="250" priority="167">
      <formula>$W597</formula>
    </cfRule>
  </conditionalFormatting>
  <conditionalFormatting sqref="I598:J600">
    <cfRule type="expression" dxfId="249" priority="166">
      <formula>$W598</formula>
    </cfRule>
  </conditionalFormatting>
  <conditionalFormatting sqref="K631:N631 F629:N629">
    <cfRule type="expression" dxfId="248" priority="165">
      <formula>$W629</formula>
    </cfRule>
  </conditionalFormatting>
  <conditionalFormatting sqref="K633:N633 F636:N636">
    <cfRule type="expression" dxfId="247" priority="164">
      <formula>$W633</formula>
    </cfRule>
  </conditionalFormatting>
  <conditionalFormatting sqref="I633">
    <cfRule type="expression" dxfId="246" priority="163">
      <formula>$V633</formula>
    </cfRule>
  </conditionalFormatting>
  <conditionalFormatting sqref="F612 K614">
    <cfRule type="expression" dxfId="245" priority="180">
      <formula>$W612</formula>
    </cfRule>
  </conditionalFormatting>
  <conditionalFormatting sqref="I557:N557 F563 K567 I567 F571">
    <cfRule type="expression" dxfId="244" priority="178">
      <formula>$S557</formula>
    </cfRule>
  </conditionalFormatting>
  <conditionalFormatting sqref="K614:N614">
    <cfRule type="expression" dxfId="243" priority="183">
      <formula>#REF!</formula>
    </cfRule>
  </conditionalFormatting>
  <conditionalFormatting sqref="F606:N606 K633:N633">
    <cfRule type="expression" dxfId="242" priority="184">
      <formula>#REF!</formula>
    </cfRule>
  </conditionalFormatting>
  <conditionalFormatting sqref="I827">
    <cfRule type="expression" dxfId="241" priority="158">
      <formula>$W827</formula>
    </cfRule>
  </conditionalFormatting>
  <conditionalFormatting sqref="I736:N737">
    <cfRule type="expression" dxfId="240" priority="156">
      <formula>$T736</formula>
    </cfRule>
  </conditionalFormatting>
  <conditionalFormatting sqref="K749 F752 K772 F776 F785 I802:N805 F811 F817 K838 F841 I850:N854 F860 K864 I864 F867 F873 K875 M877 F883 I892:N906 F912 I916 K916 F919">
    <cfRule type="expression" dxfId="239" priority="139">
      <formula>$W749</formula>
    </cfRule>
  </conditionalFormatting>
  <conditionalFormatting sqref="F860:N860 K862:N862 K864:N864 F867:N867 F873:N873 K875:N875 I850:N854">
    <cfRule type="expression" dxfId="238" priority="154">
      <formula>$W850</formula>
    </cfRule>
  </conditionalFormatting>
  <conditionalFormatting sqref="I864">
    <cfRule type="expression" dxfId="237" priority="153">
      <formula>$V864</formula>
    </cfRule>
  </conditionalFormatting>
  <conditionalFormatting sqref="F919:N919 K916:N916 K914:N914 F912:N912 I892:N894">
    <cfRule type="expression" dxfId="236" priority="152">
      <formula>$W892</formula>
    </cfRule>
  </conditionalFormatting>
  <conditionalFormatting sqref="I916">
    <cfRule type="expression" dxfId="235" priority="151">
      <formula>$V916</formula>
    </cfRule>
  </conditionalFormatting>
  <conditionalFormatting sqref="M877:N877 F883:N883">
    <cfRule type="expression" dxfId="234" priority="150">
      <formula>$W877</formula>
    </cfRule>
  </conditionalFormatting>
  <conditionalFormatting sqref="I895:N897">
    <cfRule type="expression" dxfId="233" priority="149">
      <formula>$W895</formula>
    </cfRule>
  </conditionalFormatting>
  <conditionalFormatting sqref="I898:N900">
    <cfRule type="expression" dxfId="232" priority="148">
      <formula>$W898</formula>
    </cfRule>
  </conditionalFormatting>
  <conditionalFormatting sqref="I901:N903">
    <cfRule type="expression" dxfId="231" priority="147">
      <formula>$W901</formula>
    </cfRule>
  </conditionalFormatting>
  <conditionalFormatting sqref="I904:N906">
    <cfRule type="expression" dxfId="230" priority="146">
      <formula>$W904</formula>
    </cfRule>
  </conditionalFormatting>
  <conditionalFormatting sqref="F811:N811 K813:N813">
    <cfRule type="expression" dxfId="229" priority="145">
      <formula>$W811</formula>
    </cfRule>
  </conditionalFormatting>
  <conditionalFormatting sqref="I802:J802">
    <cfRule type="expression" dxfId="228" priority="144">
      <formula>$W802</formula>
    </cfRule>
  </conditionalFormatting>
  <conditionalFormatting sqref="I803:J805">
    <cfRule type="expression" dxfId="227" priority="143">
      <formula>$W803</formula>
    </cfRule>
  </conditionalFormatting>
  <conditionalFormatting sqref="K836:N836 F834:N834">
    <cfRule type="expression" dxfId="226" priority="142">
      <formula>$W834</formula>
    </cfRule>
  </conditionalFormatting>
  <conditionalFormatting sqref="K838:N838 F841:N841">
    <cfRule type="expression" dxfId="225" priority="141">
      <formula>$W838</formula>
    </cfRule>
  </conditionalFormatting>
  <conditionalFormatting sqref="I838">
    <cfRule type="expression" dxfId="224" priority="140">
      <formula>$V838</formula>
    </cfRule>
  </conditionalFormatting>
  <conditionalFormatting sqref="F817 K819">
    <cfRule type="expression" dxfId="223" priority="157">
      <formula>$W817</formula>
    </cfRule>
  </conditionalFormatting>
  <conditionalFormatting sqref="I762:N762 F768 K772 I772 F776">
    <cfRule type="expression" dxfId="222" priority="155">
      <formula>$S762</formula>
    </cfRule>
  </conditionalFormatting>
  <conditionalFormatting sqref="K819:N819">
    <cfRule type="expression" dxfId="221" priority="159">
      <formula>#REF!</formula>
    </cfRule>
  </conditionalFormatting>
  <conditionalFormatting sqref="F811:N811 K838:N838">
    <cfRule type="expression" dxfId="220" priority="160">
      <formula>#REF!</formula>
    </cfRule>
  </conditionalFormatting>
  <conditionalFormatting sqref="I1032">
    <cfRule type="expression" dxfId="219" priority="135">
      <formula>$W1032</formula>
    </cfRule>
  </conditionalFormatting>
  <conditionalFormatting sqref="I941:N942">
    <cfRule type="expression" dxfId="218" priority="133">
      <formula>$T941</formula>
    </cfRule>
  </conditionalFormatting>
  <conditionalFormatting sqref="K954 F957 K977 F981 F990 I1007:N1010 F1016 F1022 K1043 F1046 I1055:N1059 F1065 K1069 I1069 F1072 F1078 K1080 M1082 F1088 I1097:N1111 F1117 I1121 K1121 F1124">
    <cfRule type="expression" dxfId="217" priority="116">
      <formula>$W954</formula>
    </cfRule>
  </conditionalFormatting>
  <conditionalFormatting sqref="F1065:N1065 K1067:N1067 K1069:N1069 F1072:N1072 F1078:N1078 K1080:N1080 I1055:N1059">
    <cfRule type="expression" dxfId="216" priority="131">
      <formula>$W1055</formula>
    </cfRule>
  </conditionalFormatting>
  <conditionalFormatting sqref="I1069">
    <cfRule type="expression" dxfId="215" priority="130">
      <formula>$V1069</formula>
    </cfRule>
  </conditionalFormatting>
  <conditionalFormatting sqref="F1124:N1124 K1121:N1121 K1119:N1119 F1117:N1117 I1097:N1099">
    <cfRule type="expression" dxfId="214" priority="129">
      <formula>$W1097</formula>
    </cfRule>
  </conditionalFormatting>
  <conditionalFormatting sqref="I1121">
    <cfRule type="expression" dxfId="213" priority="128">
      <formula>$V1121</formula>
    </cfRule>
  </conditionalFormatting>
  <conditionalFormatting sqref="M1082:N1082 F1088:N1088">
    <cfRule type="expression" dxfId="212" priority="127">
      <formula>$W1082</formula>
    </cfRule>
  </conditionalFormatting>
  <conditionalFormatting sqref="I1100:N1102">
    <cfRule type="expression" dxfId="211" priority="126">
      <formula>$W1100</formula>
    </cfRule>
  </conditionalFormatting>
  <conditionalFormatting sqref="I1103:N1105">
    <cfRule type="expression" dxfId="210" priority="125">
      <formula>$W1103</formula>
    </cfRule>
  </conditionalFormatting>
  <conditionalFormatting sqref="I1106:N1108">
    <cfRule type="expression" dxfId="209" priority="124">
      <formula>$W1106</formula>
    </cfRule>
  </conditionalFormatting>
  <conditionalFormatting sqref="I1109:N1111">
    <cfRule type="expression" dxfId="208" priority="123">
      <formula>$W1109</formula>
    </cfRule>
  </conditionalFormatting>
  <conditionalFormatting sqref="F1016:N1016 K1018:N1018">
    <cfRule type="expression" dxfId="207" priority="122">
      <formula>$W1016</formula>
    </cfRule>
  </conditionalFormatting>
  <conditionalFormatting sqref="I1007:J1007">
    <cfRule type="expression" dxfId="206" priority="121">
      <formula>$W1007</formula>
    </cfRule>
  </conditionalFormatting>
  <conditionalFormatting sqref="I1008:J1010">
    <cfRule type="expression" dxfId="205" priority="120">
      <formula>$W1008</formula>
    </cfRule>
  </conditionalFormatting>
  <conditionalFormatting sqref="K1041:N1041 F1039:N1039">
    <cfRule type="expression" dxfId="204" priority="119">
      <formula>$W1039</formula>
    </cfRule>
  </conditionalFormatting>
  <conditionalFormatting sqref="K1043:N1043 F1046:N1046">
    <cfRule type="expression" dxfId="203" priority="118">
      <formula>$W1043</formula>
    </cfRule>
  </conditionalFormatting>
  <conditionalFormatting sqref="I1043">
    <cfRule type="expression" dxfId="202" priority="117">
      <formula>$V1043</formula>
    </cfRule>
  </conditionalFormatting>
  <conditionalFormatting sqref="F1022 K1024">
    <cfRule type="expression" dxfId="201" priority="134">
      <formula>$W1022</formula>
    </cfRule>
  </conditionalFormatting>
  <conditionalFormatting sqref="I967:N967 F973 K977 I977 F981">
    <cfRule type="expression" dxfId="200" priority="132">
      <formula>$S967</formula>
    </cfRule>
  </conditionalFormatting>
  <conditionalFormatting sqref="K1024:N1024">
    <cfRule type="expression" dxfId="199" priority="136">
      <formula>#REF!</formula>
    </cfRule>
  </conditionalFormatting>
  <conditionalFormatting sqref="F1016:N1016 K1043:N1043">
    <cfRule type="expression" dxfId="198" priority="137">
      <formula>#REF!</formula>
    </cfRule>
  </conditionalFormatting>
  <conditionalFormatting sqref="I1237">
    <cfRule type="expression" dxfId="197" priority="112">
      <formula>$W1237</formula>
    </cfRule>
  </conditionalFormatting>
  <conditionalFormatting sqref="I1146:N1147">
    <cfRule type="expression" dxfId="196" priority="110">
      <formula>$T1146</formula>
    </cfRule>
  </conditionalFormatting>
  <conditionalFormatting sqref="K1159 F1162 K1182 F1186 F1195 I1212:N1215 F1221 F1227 K1248 F1251 I1260:N1264 F1270 K1274 I1274 F1277 F1283 K1285 M1287 F1293 I1302:N1316 F1322 I1326 K1326 F1329">
    <cfRule type="expression" dxfId="195" priority="93">
      <formula>$W1159</formula>
    </cfRule>
  </conditionalFormatting>
  <conditionalFormatting sqref="F1270:N1270 K1272:N1272 K1274:N1274 F1277:N1277 F1283:N1283 K1285:N1285 I1260:N1264">
    <cfRule type="expression" dxfId="194" priority="108">
      <formula>$W1260</formula>
    </cfRule>
  </conditionalFormatting>
  <conditionalFormatting sqref="I1274">
    <cfRule type="expression" dxfId="193" priority="107">
      <formula>$V1274</formula>
    </cfRule>
  </conditionalFormatting>
  <conditionalFormatting sqref="F1329:N1329 K1326:N1326 K1324:N1324 F1322:N1322 I1302:N1304">
    <cfRule type="expression" dxfId="192" priority="106">
      <formula>$W1302</formula>
    </cfRule>
  </conditionalFormatting>
  <conditionalFormatting sqref="I1326">
    <cfRule type="expression" dxfId="191" priority="105">
      <formula>$V1326</formula>
    </cfRule>
  </conditionalFormatting>
  <conditionalFormatting sqref="M1287:N1287 F1293:N1293">
    <cfRule type="expression" dxfId="190" priority="104">
      <formula>$W1287</formula>
    </cfRule>
  </conditionalFormatting>
  <conditionalFormatting sqref="I1305:N1307">
    <cfRule type="expression" dxfId="189" priority="103">
      <formula>$W1305</formula>
    </cfRule>
  </conditionalFormatting>
  <conditionalFormatting sqref="I1308:N1310">
    <cfRule type="expression" dxfId="188" priority="102">
      <formula>$W1308</formula>
    </cfRule>
  </conditionalFormatting>
  <conditionalFormatting sqref="I1311:N1313">
    <cfRule type="expression" dxfId="187" priority="101">
      <formula>$W1311</formula>
    </cfRule>
  </conditionalFormatting>
  <conditionalFormatting sqref="I1314:N1316">
    <cfRule type="expression" dxfId="186" priority="100">
      <formula>$W1314</formula>
    </cfRule>
  </conditionalFormatting>
  <conditionalFormatting sqref="F1221:N1221 K1223:N1223">
    <cfRule type="expression" dxfId="185" priority="99">
      <formula>$W1221</formula>
    </cfRule>
  </conditionalFormatting>
  <conditionalFormatting sqref="I1212:J1212">
    <cfRule type="expression" dxfId="184" priority="98">
      <formula>$W1212</formula>
    </cfRule>
  </conditionalFormatting>
  <conditionalFormatting sqref="I1213:J1215">
    <cfRule type="expression" dxfId="183" priority="97">
      <formula>$W1213</formula>
    </cfRule>
  </conditionalFormatting>
  <conditionalFormatting sqref="K1246:N1246 F1244:N1244">
    <cfRule type="expression" dxfId="182" priority="96">
      <formula>$W1244</formula>
    </cfRule>
  </conditionalFormatting>
  <conditionalFormatting sqref="K1248:N1248 F1251:N1251">
    <cfRule type="expression" dxfId="181" priority="95">
      <formula>$W1248</formula>
    </cfRule>
  </conditionalFormatting>
  <conditionalFormatting sqref="I1248">
    <cfRule type="expression" dxfId="180" priority="94">
      <formula>$V1248</formula>
    </cfRule>
  </conditionalFormatting>
  <conditionalFormatting sqref="F1227 K1229">
    <cfRule type="expression" dxfId="179" priority="111">
      <formula>$W1227</formula>
    </cfRule>
  </conditionalFormatting>
  <conditionalFormatting sqref="I1172:N1172 F1178 K1182 I1182 F1186">
    <cfRule type="expression" dxfId="178" priority="109">
      <formula>$S1172</formula>
    </cfRule>
  </conditionalFormatting>
  <conditionalFormatting sqref="K1229:N1229">
    <cfRule type="expression" dxfId="177" priority="113">
      <formula>#REF!</formula>
    </cfRule>
  </conditionalFormatting>
  <conditionalFormatting sqref="F1221:N1221 K1248:N1248">
    <cfRule type="expression" dxfId="176" priority="114">
      <formula>#REF!</formula>
    </cfRule>
  </conditionalFormatting>
  <conditionalFormatting sqref="I1442">
    <cfRule type="expression" dxfId="175" priority="89">
      <formula>$W1442</formula>
    </cfRule>
  </conditionalFormatting>
  <conditionalFormatting sqref="I1351:N1352">
    <cfRule type="expression" dxfId="174" priority="87">
      <formula>$T1351</formula>
    </cfRule>
  </conditionalFormatting>
  <conditionalFormatting sqref="K1364 F1367 K1387 F1391 F1400 I1417:N1420 F1426 F1432 K1453 F1456 I1465:N1469 F1475 K1479 I1479 F1482 F1488 K1490 M1492 F1498 I1507:N1521 F1527 I1531 K1531 F1534">
    <cfRule type="expression" dxfId="173" priority="70">
      <formula>$W1364</formula>
    </cfRule>
  </conditionalFormatting>
  <conditionalFormatting sqref="F1475:N1475 K1477:N1477 K1479:N1479 F1482:N1482 F1488:N1488 K1490:N1490 I1465:N1469">
    <cfRule type="expression" dxfId="172" priority="85">
      <formula>$W1465</formula>
    </cfRule>
  </conditionalFormatting>
  <conditionalFormatting sqref="I1479">
    <cfRule type="expression" dxfId="171" priority="84">
      <formula>$V1479</formula>
    </cfRule>
  </conditionalFormatting>
  <conditionalFormatting sqref="F1534:N1534 K1531:N1531 K1529:N1529 F1527:N1527 I1507:N1509">
    <cfRule type="expression" dxfId="170" priority="83">
      <formula>$W1507</formula>
    </cfRule>
  </conditionalFormatting>
  <conditionalFormatting sqref="I1531">
    <cfRule type="expression" dxfId="169" priority="82">
      <formula>$V1531</formula>
    </cfRule>
  </conditionalFormatting>
  <conditionalFormatting sqref="M1492:N1492 F1498:N1498">
    <cfRule type="expression" dxfId="168" priority="81">
      <formula>$W1492</formula>
    </cfRule>
  </conditionalFormatting>
  <conditionalFormatting sqref="I1510:N1512">
    <cfRule type="expression" dxfId="167" priority="80">
      <formula>$W1510</formula>
    </cfRule>
  </conditionalFormatting>
  <conditionalFormatting sqref="I1513:N1515">
    <cfRule type="expression" dxfId="166" priority="79">
      <formula>$W1513</formula>
    </cfRule>
  </conditionalFormatting>
  <conditionalFormatting sqref="I1516:N1518">
    <cfRule type="expression" dxfId="165" priority="78">
      <formula>$W1516</formula>
    </cfRule>
  </conditionalFormatting>
  <conditionalFormatting sqref="I1519:N1521">
    <cfRule type="expression" dxfId="164" priority="77">
      <formula>$W1519</formula>
    </cfRule>
  </conditionalFormatting>
  <conditionalFormatting sqref="F1426:N1426 K1428:N1428">
    <cfRule type="expression" dxfId="163" priority="76">
      <formula>$W1426</formula>
    </cfRule>
  </conditionalFormatting>
  <conditionalFormatting sqref="I1417:J1417">
    <cfRule type="expression" dxfId="162" priority="75">
      <formula>$W1417</formula>
    </cfRule>
  </conditionalFormatting>
  <conditionalFormatting sqref="I1418:J1420">
    <cfRule type="expression" dxfId="161" priority="74">
      <formula>$W1418</formula>
    </cfRule>
  </conditionalFormatting>
  <conditionalFormatting sqref="K1451:N1451 F1449:N1449">
    <cfRule type="expression" dxfId="160" priority="73">
      <formula>$W1449</formula>
    </cfRule>
  </conditionalFormatting>
  <conditionalFormatting sqref="K1453:N1453 F1456:N1456">
    <cfRule type="expression" dxfId="159" priority="72">
      <formula>$W1453</formula>
    </cfRule>
  </conditionalFormatting>
  <conditionalFormatting sqref="I1453">
    <cfRule type="expression" dxfId="158" priority="71">
      <formula>$V1453</formula>
    </cfRule>
  </conditionalFormatting>
  <conditionalFormatting sqref="F1432 K1434">
    <cfRule type="expression" dxfId="157" priority="88">
      <formula>$W1432</formula>
    </cfRule>
  </conditionalFormatting>
  <conditionalFormatting sqref="I1377:N1377 F1383 K1387 I1387 F1391">
    <cfRule type="expression" dxfId="156" priority="86">
      <formula>$S1377</formula>
    </cfRule>
  </conditionalFormatting>
  <conditionalFormatting sqref="K1434:N1434">
    <cfRule type="expression" dxfId="155" priority="90">
      <formula>#REF!</formula>
    </cfRule>
  </conditionalFormatting>
  <conditionalFormatting sqref="F1426:N1426 K1453:N1453">
    <cfRule type="expression" dxfId="154" priority="91">
      <formula>#REF!</formula>
    </cfRule>
  </conditionalFormatting>
  <conditionalFormatting sqref="I1647">
    <cfRule type="expression" dxfId="153" priority="66">
      <formula>$W1647</formula>
    </cfRule>
  </conditionalFormatting>
  <conditionalFormatting sqref="I1556:N1557">
    <cfRule type="expression" dxfId="152" priority="64">
      <formula>$T1556</formula>
    </cfRule>
  </conditionalFormatting>
  <conditionalFormatting sqref="K1569 F1572 K1592 F1596 F1605 I1622:N1625 F1631 F1637 K1658 F1661 I1670:N1674 F1680 K1684 I1684 F1687 F1693 K1695 M1697 F1703 I1712:N1726 F1732 I1736 K1736 F1739">
    <cfRule type="expression" dxfId="151" priority="47">
      <formula>$W1569</formula>
    </cfRule>
  </conditionalFormatting>
  <conditionalFormatting sqref="F1680:N1680 K1682:N1682 K1684:N1684 F1687:N1687 F1693:N1693 K1695:N1695 I1670:N1674">
    <cfRule type="expression" dxfId="150" priority="62">
      <formula>$W1670</formula>
    </cfRule>
  </conditionalFormatting>
  <conditionalFormatting sqref="I1684">
    <cfRule type="expression" dxfId="149" priority="61">
      <formula>$V1684</formula>
    </cfRule>
  </conditionalFormatting>
  <conditionalFormatting sqref="F1739:N1739 K1736:N1736 K1734:N1734 F1732:N1732 I1712:N1714">
    <cfRule type="expression" dxfId="148" priority="60">
      <formula>$W1712</formula>
    </cfRule>
  </conditionalFormatting>
  <conditionalFormatting sqref="I1736">
    <cfRule type="expression" dxfId="147" priority="59">
      <formula>$V1736</formula>
    </cfRule>
  </conditionalFormatting>
  <conditionalFormatting sqref="M1697:N1697 F1703:N1703">
    <cfRule type="expression" dxfId="146" priority="58">
      <formula>$W1697</formula>
    </cfRule>
  </conditionalFormatting>
  <conditionalFormatting sqref="I1715:N1717">
    <cfRule type="expression" dxfId="145" priority="57">
      <formula>$W1715</formula>
    </cfRule>
  </conditionalFormatting>
  <conditionalFormatting sqref="I1718:N1720">
    <cfRule type="expression" dxfId="144" priority="56">
      <formula>$W1718</formula>
    </cfRule>
  </conditionalFormatting>
  <conditionalFormatting sqref="I1721:N1723">
    <cfRule type="expression" dxfId="143" priority="55">
      <formula>$W1721</formula>
    </cfRule>
  </conditionalFormatting>
  <conditionalFormatting sqref="I1724:N1726">
    <cfRule type="expression" dxfId="142" priority="54">
      <formula>$W1724</formula>
    </cfRule>
  </conditionalFormatting>
  <conditionalFormatting sqref="F1631:N1631 K1633:N1633">
    <cfRule type="expression" dxfId="141" priority="53">
      <formula>$W1631</formula>
    </cfRule>
  </conditionalFormatting>
  <conditionalFormatting sqref="I1622:J1622">
    <cfRule type="expression" dxfId="140" priority="52">
      <formula>$W1622</formula>
    </cfRule>
  </conditionalFormatting>
  <conditionalFormatting sqref="I1623:J1625">
    <cfRule type="expression" dxfId="139" priority="51">
      <formula>$W1623</formula>
    </cfRule>
  </conditionalFormatting>
  <conditionalFormatting sqref="K1656:N1656 F1654:N1654">
    <cfRule type="expression" dxfId="138" priority="50">
      <formula>$W1654</formula>
    </cfRule>
  </conditionalFormatting>
  <conditionalFormatting sqref="K1658:N1658 F1661:N1661">
    <cfRule type="expression" dxfId="137" priority="49">
      <formula>$W1658</formula>
    </cfRule>
  </conditionalFormatting>
  <conditionalFormatting sqref="I1658">
    <cfRule type="expression" dxfId="136" priority="48">
      <formula>$V1658</formula>
    </cfRule>
  </conditionalFormatting>
  <conditionalFormatting sqref="F1637 K1639">
    <cfRule type="expression" dxfId="135" priority="65">
      <formula>$W1637</formula>
    </cfRule>
  </conditionalFormatting>
  <conditionalFormatting sqref="I1582:N1582 F1588 K1592 I1592 F1596">
    <cfRule type="expression" dxfId="134" priority="63">
      <formula>$S1582</formula>
    </cfRule>
  </conditionalFormatting>
  <conditionalFormatting sqref="K1639:N1639">
    <cfRule type="expression" dxfId="133" priority="67">
      <formula>#REF!</formula>
    </cfRule>
  </conditionalFormatting>
  <conditionalFormatting sqref="F1631:N1631 K1658:N1658">
    <cfRule type="expression" dxfId="132" priority="68">
      <formula>#REF!</formula>
    </cfRule>
  </conditionalFormatting>
  <conditionalFormatting sqref="I1852">
    <cfRule type="expression" dxfId="131" priority="43">
      <formula>$W1852</formula>
    </cfRule>
  </conditionalFormatting>
  <conditionalFormatting sqref="I1761:N1762">
    <cfRule type="expression" dxfId="130" priority="41">
      <formula>$T1761</formula>
    </cfRule>
  </conditionalFormatting>
  <conditionalFormatting sqref="K1774 F1777 K1797 F1801 F1810 I1827:N1830 F1836 F1842 K1863 F1866 I1875:N1879 F1885 K1889 I1889 F1892 F1898 K1900 M1902 F1908 I1917:N1931 F1937 I1941 K1941 F1944">
    <cfRule type="expression" dxfId="129" priority="24">
      <formula>$W1774</formula>
    </cfRule>
  </conditionalFormatting>
  <conditionalFormatting sqref="F1885:N1885 K1887:N1887 K1889:N1889 F1892:N1892 F1898:N1898 K1900:N1900 I1875:N1879">
    <cfRule type="expression" dxfId="128" priority="39">
      <formula>$W1875</formula>
    </cfRule>
  </conditionalFormatting>
  <conditionalFormatting sqref="I1889">
    <cfRule type="expression" dxfId="127" priority="38">
      <formula>$V1889</formula>
    </cfRule>
  </conditionalFormatting>
  <conditionalFormatting sqref="F1944:N1944 K1941:N1941 K1939:N1939 F1937:N1937 I1917:N1919">
    <cfRule type="expression" dxfId="126" priority="37">
      <formula>$W1917</formula>
    </cfRule>
  </conditionalFormatting>
  <conditionalFormatting sqref="I1941">
    <cfRule type="expression" dxfId="125" priority="36">
      <formula>$V1941</formula>
    </cfRule>
  </conditionalFormatting>
  <conditionalFormatting sqref="M1902:N1902 F1908:N1908">
    <cfRule type="expression" dxfId="124" priority="35">
      <formula>$W1902</formula>
    </cfRule>
  </conditionalFormatting>
  <conditionalFormatting sqref="I1920:N1922">
    <cfRule type="expression" dxfId="123" priority="34">
      <formula>$W1920</formula>
    </cfRule>
  </conditionalFormatting>
  <conditionalFormatting sqref="I1923:N1925">
    <cfRule type="expression" dxfId="122" priority="33">
      <formula>$W1923</formula>
    </cfRule>
  </conditionalFormatting>
  <conditionalFormatting sqref="I1926:N1928">
    <cfRule type="expression" dxfId="121" priority="32">
      <formula>$W1926</formula>
    </cfRule>
  </conditionalFormatting>
  <conditionalFormatting sqref="I1929:N1931">
    <cfRule type="expression" dxfId="120" priority="31">
      <formula>$W1929</formula>
    </cfRule>
  </conditionalFormatting>
  <conditionalFormatting sqref="F1836:N1836 K1838:N1838">
    <cfRule type="expression" dxfId="119" priority="30">
      <formula>$W1836</formula>
    </cfRule>
  </conditionalFormatting>
  <conditionalFormatting sqref="I1827:J1827">
    <cfRule type="expression" dxfId="118" priority="29">
      <formula>$W1827</formula>
    </cfRule>
  </conditionalFormatting>
  <conditionalFormatting sqref="I1828:J1830">
    <cfRule type="expression" dxfId="117" priority="28">
      <formula>$W1828</formula>
    </cfRule>
  </conditionalFormatting>
  <conditionalFormatting sqref="K1861:N1861 F1859:N1859">
    <cfRule type="expression" dxfId="116" priority="27">
      <formula>$W1859</formula>
    </cfRule>
  </conditionalFormatting>
  <conditionalFormatting sqref="K1863:N1863 F1866:N1866">
    <cfRule type="expression" dxfId="115" priority="26">
      <formula>$W1863</formula>
    </cfRule>
  </conditionalFormatting>
  <conditionalFormatting sqref="I1863">
    <cfRule type="expression" dxfId="114" priority="25">
      <formula>$V1863</formula>
    </cfRule>
  </conditionalFormatting>
  <conditionalFormatting sqref="F1842 K1844">
    <cfRule type="expression" dxfId="113" priority="42">
      <formula>$W1842</formula>
    </cfRule>
  </conditionalFormatting>
  <conditionalFormatting sqref="I1787:N1787 F1793 K1797 I1797 F1801">
    <cfRule type="expression" dxfId="112" priority="40">
      <formula>$S1787</formula>
    </cfRule>
  </conditionalFormatting>
  <conditionalFormatting sqref="K1844:N1844">
    <cfRule type="expression" dxfId="111" priority="44">
      <formula>#REF!</formula>
    </cfRule>
  </conditionalFormatting>
  <conditionalFormatting sqref="F1836:N1836 K1863:N1863">
    <cfRule type="expression" dxfId="110" priority="45">
      <formula>#REF!</formula>
    </cfRule>
  </conditionalFormatting>
  <conditionalFormatting sqref="I2057">
    <cfRule type="expression" dxfId="109" priority="20">
      <formula>$W2057</formula>
    </cfRule>
  </conditionalFormatting>
  <conditionalFormatting sqref="I1966:N1967">
    <cfRule type="expression" dxfId="108" priority="18">
      <formula>$T1966</formula>
    </cfRule>
  </conditionalFormatting>
  <conditionalFormatting sqref="K1979 F1982 K2002 F2006 F2015 I2032:N2035 F2041 F2047 K2068 F2071 I2080:N2084 F2090 K2094 I2094 F2097 F2103 K2105 M2107 F2113 I2122:N2136 F2142 I2146 K2146 F2149">
    <cfRule type="expression" dxfId="107" priority="1">
      <formula>$W1979</formula>
    </cfRule>
  </conditionalFormatting>
  <conditionalFormatting sqref="F2090:N2090 K2092:N2092 K2094:N2094 F2097:N2097 F2103:N2103 K2105:N2105 I2080:N2084">
    <cfRule type="expression" dxfId="106" priority="16">
      <formula>$W2080</formula>
    </cfRule>
  </conditionalFormatting>
  <conditionalFormatting sqref="I2094">
    <cfRule type="expression" dxfId="105" priority="15">
      <formula>$V2094</formula>
    </cfRule>
  </conditionalFormatting>
  <conditionalFormatting sqref="F2149:N2149 K2146:N2146 K2144:N2144 F2142:N2142 I2122:N2124">
    <cfRule type="expression" dxfId="104" priority="14">
      <formula>$W2122</formula>
    </cfRule>
  </conditionalFormatting>
  <conditionalFormatting sqref="I2146">
    <cfRule type="expression" dxfId="103" priority="13">
      <formula>$V2146</formula>
    </cfRule>
  </conditionalFormatting>
  <conditionalFormatting sqref="M2107:N2107 F2113:N2113">
    <cfRule type="expression" dxfId="102" priority="12">
      <formula>$W2107</formula>
    </cfRule>
  </conditionalFormatting>
  <conditionalFormatting sqref="I2125:N2127">
    <cfRule type="expression" dxfId="101" priority="11">
      <formula>$W2125</formula>
    </cfRule>
  </conditionalFormatting>
  <conditionalFormatting sqref="I2128:N2130">
    <cfRule type="expression" dxfId="100" priority="10">
      <formula>$W2128</formula>
    </cfRule>
  </conditionalFormatting>
  <conditionalFormatting sqref="I2131:N2133">
    <cfRule type="expression" dxfId="99" priority="9">
      <formula>$W2131</formula>
    </cfRule>
  </conditionalFormatting>
  <conditionalFormatting sqref="I2134:N2136">
    <cfRule type="expression" dxfId="98" priority="8">
      <formula>$W2134</formula>
    </cfRule>
  </conditionalFormatting>
  <conditionalFormatting sqref="F2041:N2041 K2043:N2043">
    <cfRule type="expression" dxfId="97" priority="7">
      <formula>$W2041</formula>
    </cfRule>
  </conditionalFormatting>
  <conditionalFormatting sqref="I2032:J2032">
    <cfRule type="expression" dxfId="96" priority="6">
      <formula>$W2032</formula>
    </cfRule>
  </conditionalFormatting>
  <conditionalFormatting sqref="I2033:J2035">
    <cfRule type="expression" dxfId="95" priority="5">
      <formula>$W2033</formula>
    </cfRule>
  </conditionalFormatting>
  <conditionalFormatting sqref="K2066:N2066 F2064:N2064">
    <cfRule type="expression" dxfId="94" priority="4">
      <formula>$W2064</formula>
    </cfRule>
  </conditionalFormatting>
  <conditionalFormatting sqref="K2068:N2068 F2071:N2071">
    <cfRule type="expression" dxfId="93" priority="3">
      <formula>$W2068</formula>
    </cfRule>
  </conditionalFormatting>
  <conditionalFormatting sqref="I2068">
    <cfRule type="expression" dxfId="92" priority="2">
      <formula>$V2068</formula>
    </cfRule>
  </conditionalFormatting>
  <conditionalFormatting sqref="F2047 K2049">
    <cfRule type="expression" dxfId="91" priority="19">
      <formula>$W2047</formula>
    </cfRule>
  </conditionalFormatting>
  <conditionalFormatting sqref="I1992:N1992 F1998 K2002 I2002 F2006">
    <cfRule type="expression" dxfId="90" priority="17">
      <formula>$S1992</formula>
    </cfRule>
  </conditionalFormatting>
  <conditionalFormatting sqref="K2049:N2049">
    <cfRule type="expression" dxfId="89" priority="21">
      <formula>#REF!</formula>
    </cfRule>
  </conditionalFormatting>
  <conditionalFormatting sqref="F2041:N2041 K2068:N2068">
    <cfRule type="expression" dxfId="88" priority="22">
      <formula>#REF!</formula>
    </cfRule>
  </conditionalFormatting>
  <dataValidations count="7">
    <dataValidation type="list" allowBlank="1" showInputMessage="1" showErrorMessage="1" sqref="I271:N271 I60:N60 I274:N274 I277:N277 I280:N280 I283:N283 I151:N151 I183:N183 I482:N482 I326:N326 I485:N485 I488:N488 I491:N491 I494:N494 I392:N392 I416:N416 I687:N687 I531:N531 I690:N690 I693:N693 I696:N696 I699:N699 I597:N597 I621:N621 I892:N892 I736:N736 I895:N895 I898:N898 I901:N901 I904:N904 I802:N802 I826:N826 I1097:N1097 I941:N941 I1100:N1100 I1103:N1103 I1106:N1106 I1109:N1109 I1007:N1007 I1031:N1031 I1302:N1302 I1146:N1146 I1305:N1305 I1308:N1308 I1311:N1311 I1314:N1314 I1212:N1212 I1236:N1236 I1507:N1507 I1351:N1351 I1510:N1510 I1513:N1513 I1516:N1516 I1519:N1519 I1417:N1417 I1441:N1441 I1712:N1712 I1556:N1556 I1715:N1715 I1718:N1718 I1721:N1721 I1724:N1724 I1622:N1622 I1646:N1646 I1917:N1917 I1761:N1761 I1920:N1920 I1923:N1923 I1926:N1926 I1929:N1929 I1827:N1827 I1851:N1851 I2122:N2122 I1966:N1966 I2125:N2125 I2128:N2128 I2131:N2131 I2134:N2134 I2032:N2032 I2056:N2056">
      <formula1>Euconst_quantification_fuels</formula1>
    </dataValidation>
    <dataValidation type="list" allowBlank="1" showInputMessage="1" showErrorMessage="1" sqref="K221 M221 I221 K444 M444 I444 K649 M649 I649 K854 M854 I854 K1059 M1059 I1059 K1264 M1264 I1264 K1469 M1469 I1469 K1674 M1674 I1674 K1879 M1879 I1879 K2084 M2084 I2084">
      <formula1>Euconst_quantification_heat</formula1>
    </dataValidation>
    <dataValidation type="list" allowBlank="1" showInputMessage="1" showErrorMessage="1" sqref="I97:N97 I217:N220 I184:N184 I352:N352 I440:N443 I417:N417 I557:N557 I645:N648 I622:N622 I762:N762 I850:N853 I827:N827 I967:N967 I1055:N1058 I1032:N1032 I1172:N1172 I1260:N1263 I1237:N1237 I1377:N1377 I1465:N1468 I1442:N1442 I1582:N1582 I1670:N1673 I1647:N1647 I1787:N1787 I1875:N1878 I1852:N1852 I1992:N1992 I2080:N2083 I2057:N2057">
      <formula1>Euconst_quantification_energy</formula1>
    </dataValidation>
    <dataValidation type="list" allowBlank="1" showInputMessage="1" showErrorMessage="1" sqref="I272:N273 I275:N276 I278:N279 I281:N282 I284:N285 I152:N154 I185:N185 I483:N484 I486:N487 I489:N490 I492:N493 I495:N496 I393:N395 I418:N418 I688:N689 I691:N692 I694:N695 I697:N698 I700:N701 I598:N600 I623:N623 I893:N894 I896:N897 I899:N900 I902:N903 I905:N906 I803:N805 I828:N828 I1098:N1099 I1101:N1102 I1104:N1105 I1107:N1108 I1110:N1111 I1008:N1010 I1033:N1033 I1303:N1304 I1306:N1307 I1309:N1310 I1312:N1313 I1315:N1316 I1213:N1215 I1238:N1238 I1508:N1509 I1511:N1512 I1514:N1515 I1517:N1518 I1520:N1521 I1418:N1420 I1443:N1443 I1713:N1714 I1716:N1717 I1719:N1720 I1722:N1723 I1725:N1726 I1623:N1625 I1648:N1648 I1918:N1919 I1921:N1922 I1924:N1925 I1927:N1928 I1930:N1931 I1828:N1830 I1853:N1853 I2123:N2124 I2126:N2127 I2129:N2130 I2132:N2133 I2135:N2136 I2033:N2035 I2058:N2058">
      <formula1>Euconst_properties</formula1>
    </dataValidation>
    <dataValidation type="list" allowBlank="1" showInputMessage="1" showErrorMessage="1" sqref="K231 K107 K75 K297 K195 K454 K362 K339 K506 K428 K659 K567 K544 K711 K633 K864 K772 K749 K916 K838 K1069 K977 K954 K1121 K1043 K1274 K1182 K1159 K1326 K1248 K1479 K1387 K1364 K1531 K1453 K1684 K1592 K1569 K1736 K1658 K1889 K1797 K1774 K1941 K1863 K2094 K2002 K1979 K2146 K2068">
      <formula1>Euconst_UncertaintyOrInfeasibleOrUnreasonable</formula1>
    </dataValidation>
    <dataValidation type="list" allowBlank="1" showInputMessage="1" showErrorMessage="1" sqref="M208 M117 I107 M262 M144 I75 I231 M250 I297 M164 I195 M435 M369 I362 M477 M389 I339 I454 M467 I506 M405 I428 M640 M574 I567 M682 M594 I544 I659 M672 I711 M610 I633 M845 M779 I772 M887 M799 I749 I864 M877 I916 M815 I838 M1050 M984 I977 M1092 M1004 I954 I1069 M1082 I1121 M1020 I1043 M1255 M1189 I1182 M1297 M1209 I1159 I1274 M1287 I1326 M1225 I1248 M1460 M1394 I1387 M1502 M1414 I1364 I1479 M1492 I1531 M1430 I1453 M1665 M1599 I1592 M1707 M1619 I1569 I1684 M1697 I1736 M1635 I1658 M1870 M1804 I1797 M1912 M1824 I1774 I1889 M1902 I1941 M1840 I1863 M2075 M2009 I2002 M2117 M2029 I1979 I2094 M2107 I2146 M2045 I2068">
      <formula1>Euconst_TrueFalse</formula1>
    </dataValidation>
    <dataValidation type="list" allowBlank="1" showInputMessage="1" showErrorMessage="1" sqref="I62 I328 I533 I738 I943 I1148 I1353 I1558 I1763 I1968">
      <formula1>Euconst_quantification_annual</formula1>
    </dataValidation>
  </dataValidations>
  <hyperlinks>
    <hyperlink ref="G2:H2" location="JUMP_TOC_Home" display="Table of contents"/>
    <hyperlink ref="E3:F3" location="JUMP_F_Top" display="Top of sheet"/>
    <hyperlink ref="I2:J2" location="JUMP_E_Top" display="Previous sheet"/>
    <hyperlink ref="E4:F4" location="JUMP_F_Bottom" display="End of sheet"/>
    <hyperlink ref="K2:L2" location="JUMP_G_Top" display="Next sheet"/>
  </hyperlinks>
  <pageMargins left="0.7" right="0.7" top="0.78740157499999996" bottom="0.78740157499999996"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rgb="FF92D050"/>
  </sheetPr>
  <dimension ref="A1:Y1105"/>
  <sheetViews>
    <sheetView tabSelected="1" topLeftCell="B1" zoomScaleNormal="100" workbookViewId="0">
      <pane ySplit="5" topLeftCell="A345" activePane="bottomLeft" state="frozen"/>
      <selection activeCell="B2" sqref="B2"/>
      <selection pane="bottomLeft" activeCell="N414" sqref="N414"/>
    </sheetView>
  </sheetViews>
  <sheetFormatPr defaultColWidth="11.42578125" defaultRowHeight="14.25" x14ac:dyDescent="0.2"/>
  <cols>
    <col min="1" max="1" width="5.7109375" style="274" hidden="1" customWidth="1"/>
    <col min="2" max="4" width="5.7109375" style="38" customWidth="1"/>
    <col min="5" max="6" width="12.7109375" style="38" customWidth="1"/>
    <col min="7" max="7" width="24.85546875" style="38" customWidth="1"/>
    <col min="8" max="8" width="17.42578125" style="38" customWidth="1"/>
    <col min="9" max="14" width="12.7109375" style="38" customWidth="1"/>
    <col min="15" max="15" width="5.7109375" style="38" customWidth="1"/>
    <col min="16" max="22" width="11.42578125" style="274" hidden="1" customWidth="1"/>
    <col min="23" max="23" width="11.42578125" style="293" hidden="1" customWidth="1"/>
    <col min="24" max="16384" width="11.42578125" style="273"/>
  </cols>
  <sheetData>
    <row r="1" spans="1:25" s="183" customFormat="1" ht="15" hidden="1" thickBot="1" x14ac:dyDescent="0.25">
      <c r="A1" s="274" t="s">
        <v>397</v>
      </c>
      <c r="B1" s="19"/>
      <c r="C1" s="19"/>
      <c r="D1" s="19"/>
      <c r="E1" s="19"/>
      <c r="F1" s="19"/>
      <c r="G1" s="19"/>
      <c r="H1" s="19"/>
      <c r="I1" s="19"/>
      <c r="J1" s="19"/>
      <c r="K1" s="19"/>
      <c r="L1" s="19"/>
      <c r="M1" s="19"/>
      <c r="N1" s="19"/>
      <c r="O1" s="19"/>
      <c r="P1" s="274" t="s">
        <v>397</v>
      </c>
      <c r="Q1" s="274" t="s">
        <v>397</v>
      </c>
      <c r="R1" s="274" t="s">
        <v>397</v>
      </c>
      <c r="S1" s="274" t="s">
        <v>397</v>
      </c>
      <c r="T1" s="274" t="s">
        <v>397</v>
      </c>
      <c r="U1" s="274" t="s">
        <v>397</v>
      </c>
      <c r="V1" s="274" t="s">
        <v>397</v>
      </c>
      <c r="W1" s="293" t="s">
        <v>397</v>
      </c>
    </row>
    <row r="2" spans="1:25" s="21" customFormat="1" ht="15" thickBot="1" x14ac:dyDescent="0.25">
      <c r="A2" s="19"/>
      <c r="B2" s="726" t="str">
        <f>Translations!$B$382</f>
        <v>G. 
Fall-back</v>
      </c>
      <c r="C2" s="727"/>
      <c r="D2" s="728"/>
      <c r="E2" s="332" t="str">
        <f>Translations!$B$2</f>
        <v>Zona de navigare:</v>
      </c>
      <c r="F2" s="333"/>
      <c r="G2" s="735" t="str">
        <f>Translations!$B$18</f>
        <v>Cuprins</v>
      </c>
      <c r="H2" s="649"/>
      <c r="I2" s="649" t="str">
        <f>Translations!$B$19</f>
        <v>Foaia precedentă</v>
      </c>
      <c r="J2" s="649"/>
      <c r="K2" s="649" t="str">
        <f>Translations!$B$3</f>
        <v>Foaia următoare</v>
      </c>
      <c r="L2" s="649"/>
      <c r="M2" s="649"/>
      <c r="N2" s="649"/>
      <c r="O2" s="20"/>
      <c r="P2" s="25"/>
      <c r="Q2" s="25"/>
      <c r="R2" s="25"/>
      <c r="S2" s="25"/>
      <c r="T2" s="25"/>
      <c r="U2" s="25"/>
      <c r="V2" s="25"/>
      <c r="W2" s="401"/>
      <c r="X2" s="243"/>
      <c r="Y2" s="244"/>
    </row>
    <row r="3" spans="1:25" s="21" customFormat="1" ht="15.75" customHeight="1" thickBot="1" x14ac:dyDescent="0.25">
      <c r="A3" s="19"/>
      <c r="B3" s="729"/>
      <c r="C3" s="730"/>
      <c r="D3" s="731"/>
      <c r="E3" s="649" t="str">
        <f>Translations!$B$4</f>
        <v>Începutul foii</v>
      </c>
      <c r="F3" s="739"/>
      <c r="G3" s="1117" t="str">
        <f>IF(AND(CNTR_ExistSubInstEntries,INDEX(CNTR_FallBackSubInstRelevant,P3)=FALSE),"",HYPERLINK("#JUMP_G"&amp;P3,INDEX(EUconst_FallBackListNames,P3)))</f>
        <v>Subinstalație cu referință pentru energie termică (RR | non-CBAM)</v>
      </c>
      <c r="H3" s="1118"/>
      <c r="I3" s="1117" t="str">
        <f>IF(AND(CNTR_ExistSubInstEntries,INDEX(CNTR_FallBackSubInstRelevant,R3)=FALSE),"",HYPERLINK("#JUMP_G"&amp;R3,INDEX(EUconst_FallBackListNames,R3)))</f>
        <v>Subinstalație cu referință pentru energie termică (non-RR | non-CBAM)</v>
      </c>
      <c r="J3" s="1118"/>
      <c r="K3" s="1117" t="str">
        <f>IF(AND(CNTR_ExistSubInstEntries,INDEX(CNTR_FallBackSubInstRelevant,T3)=FALSE),"",HYPERLINK("#JUMP_G"&amp;T3,INDEX(EUconst_FallBackListNames,T3)))</f>
        <v>Subinstalație cu referință pentru energie termică (RR | CBAM)</v>
      </c>
      <c r="L3" s="1118"/>
      <c r="M3" s="1117" t="str">
        <f>IF(AND(CNTR_ExistSubInstEntries,INDEX(CNTR_FallBackSubInstRelevant,V3)=FALSE),"",HYPERLINK("#JUMP_G"&amp;V3,INDEX(EUconst_FallBackListNames,V3)))</f>
        <v>Subinstalație de termoficare</v>
      </c>
      <c r="N3" s="1118"/>
      <c r="O3" s="20"/>
      <c r="P3" s="1116">
        <v>1</v>
      </c>
      <c r="Q3" s="1116"/>
      <c r="R3" s="1116">
        <v>2</v>
      </c>
      <c r="S3" s="1116"/>
      <c r="T3" s="1116">
        <v>3</v>
      </c>
      <c r="U3" s="1116" t="s">
        <v>892</v>
      </c>
      <c r="V3" s="1116">
        <v>4</v>
      </c>
      <c r="W3" s="1116"/>
      <c r="X3" s="243"/>
      <c r="Y3" s="243"/>
    </row>
    <row r="4" spans="1:25" s="21" customFormat="1" ht="15.75" customHeight="1" thickBot="1" x14ac:dyDescent="0.25">
      <c r="A4" s="19"/>
      <c r="B4" s="732"/>
      <c r="C4" s="733"/>
      <c r="D4" s="734"/>
      <c r="E4" s="649" t="str">
        <f>Translations!$B$5</f>
        <v>Sfârșitul foii</v>
      </c>
      <c r="F4" s="649"/>
      <c r="G4" s="1117" t="str">
        <f>IF(AND(CNTR_ExistSubInstEntries,INDEX(CNTR_FallBackSubInstRelevant,P4)=FALSE),"",HYPERLINK("#JUMP_G"&amp;P4,INDEX(EUconst_FallBackListNames,P4)))</f>
        <v>Subinstalație cu referință pentru combustibil (RR | non-CBAM)</v>
      </c>
      <c r="H4" s="1118"/>
      <c r="I4" s="1117" t="str">
        <f>IF(AND(CNTR_ExistSubInstEntries,INDEX(CNTR_FallBackSubInstRelevant,R4)=FALSE),"",HYPERLINK("#JUMP_G"&amp;R4,INDEX(EUconst_FallBackListNames,R4)))</f>
        <v>Subinstalație cu referință pentru combustibil (non-RR | non-CBAM)</v>
      </c>
      <c r="J4" s="1118"/>
      <c r="K4" s="1117" t="str">
        <f>IF(AND(CNTR_ExistSubInstEntries,INDEX(CNTR_FallBackSubInstRelevant,T4)=FALSE),"",HYPERLINK("#JUMP_G"&amp;T4,INDEX(EUconst_FallBackListNames,T4)))</f>
        <v>Subinstalație cu referință pentru combustibil (RR | CBAM)</v>
      </c>
      <c r="L4" s="1118"/>
      <c r="M4" s="1117" t="str">
        <f>IF(AND(CNTR_ExistSubInstEntries,INDEX(CNTR_FallBackSubInstRelevant,V4)=FALSE),"",HYPERLINK("#JUMP_G"&amp;V4,INDEX(EUconst_FallBackListNames,V4)))</f>
        <v>Subinstalație a emisiilor de proces (RR | non-CBAM)</v>
      </c>
      <c r="N4" s="1118"/>
      <c r="O4" s="20"/>
      <c r="P4" s="1116">
        <v>5</v>
      </c>
      <c r="Q4" s="1116"/>
      <c r="R4" s="1116">
        <v>6</v>
      </c>
      <c r="S4" s="1116"/>
      <c r="T4" s="1116">
        <v>7</v>
      </c>
      <c r="U4" s="1116"/>
      <c r="V4" s="1116">
        <v>8</v>
      </c>
      <c r="W4" s="1116"/>
      <c r="X4" s="243"/>
      <c r="Y4" s="243"/>
    </row>
    <row r="5" spans="1:25" s="21" customFormat="1" ht="15.75" customHeight="1" x14ac:dyDescent="0.2">
      <c r="A5" s="19"/>
      <c r="B5" s="334"/>
      <c r="C5" s="334"/>
      <c r="D5" s="334"/>
      <c r="E5" s="553"/>
      <c r="F5" s="553"/>
      <c r="G5" s="1117" t="str">
        <f>IF(AND(CNTR_ExistSubInstEntries,INDEX(CNTR_FallBackSubInstRelevant,P5)=FALSE),"",HYPERLINK("#JUMP_G"&amp;P5,INDEX(EUconst_FallBackListNames,P5)))</f>
        <v>Subinstalație a emisiilor de proces (non-RR | non-CBAM)</v>
      </c>
      <c r="H5" s="1118"/>
      <c r="I5" s="1117" t="str">
        <f>IF(AND(CNTR_ExistSubInstEntries,INDEX(CNTR_FallBackSubInstRelevant,R5)=FALSE),"",HYPERLINK("#JUMP_G"&amp;R5,INDEX(EUconst_FallBackListNames,R5)))</f>
        <v>Subinstalație a emisiilor de proces (RR | CBAM)</v>
      </c>
      <c r="J5" s="1118"/>
      <c r="K5" s="545"/>
      <c r="L5" s="545"/>
      <c r="M5" s="545"/>
      <c r="N5" s="545"/>
      <c r="O5" s="20"/>
      <c r="P5" s="1116">
        <v>9</v>
      </c>
      <c r="Q5" s="1116"/>
      <c r="R5" s="1116">
        <v>10</v>
      </c>
      <c r="S5" s="1116"/>
      <c r="T5" s="638"/>
      <c r="U5" s="638"/>
      <c r="V5" s="638"/>
      <c r="W5" s="638"/>
      <c r="X5" s="243"/>
      <c r="Y5" s="243"/>
    </row>
    <row r="6" spans="1:25" x14ac:dyDescent="0.2">
      <c r="O6" s="20"/>
      <c r="U6" s="25"/>
      <c r="V6" s="25"/>
      <c r="W6" s="401"/>
    </row>
    <row r="7" spans="1:25" ht="18" x14ac:dyDescent="0.2">
      <c r="C7" s="2" t="s">
        <v>832</v>
      </c>
      <c r="D7" s="743" t="str">
        <f>Translations!$B$383</f>
        <v>Foaia „Fall-back” - DATE PRIVIND SUBINSTALAȚIILE CU ABORDARE ALTERNATIVĂ</v>
      </c>
      <c r="E7" s="743"/>
      <c r="F7" s="743"/>
      <c r="G7" s="743"/>
      <c r="H7" s="743"/>
      <c r="I7" s="743"/>
      <c r="J7" s="743"/>
      <c r="K7" s="743"/>
      <c r="L7" s="743"/>
      <c r="M7" s="743"/>
      <c r="N7" s="743"/>
      <c r="O7" s="20"/>
      <c r="U7" s="25"/>
      <c r="V7" s="25"/>
      <c r="W7" s="401"/>
    </row>
    <row r="8" spans="1:25" s="21" customFormat="1" ht="5.0999999999999996" customHeight="1" x14ac:dyDescent="0.25">
      <c r="A8" s="19"/>
      <c r="B8" s="219"/>
      <c r="C8" s="219"/>
      <c r="D8" s="219"/>
      <c r="E8" s="219"/>
      <c r="F8" s="219"/>
      <c r="G8" s="219"/>
      <c r="H8" s="219"/>
      <c r="I8" s="219"/>
      <c r="J8" s="219"/>
      <c r="K8" s="219"/>
      <c r="L8" s="219"/>
      <c r="M8" s="20"/>
      <c r="N8" s="20"/>
      <c r="O8" s="20"/>
      <c r="P8" s="346"/>
      <c r="Q8" s="346"/>
      <c r="R8" s="346"/>
      <c r="S8" s="346"/>
      <c r="T8" s="346"/>
      <c r="U8" s="346"/>
      <c r="V8" s="346"/>
      <c r="W8" s="402"/>
      <c r="X8" s="273"/>
      <c r="Y8" s="273"/>
    </row>
    <row r="9" spans="1:25" s="21" customFormat="1" ht="15" customHeight="1" x14ac:dyDescent="0.25">
      <c r="A9" s="19"/>
      <c r="B9" s="219"/>
      <c r="C9" s="219"/>
      <c r="D9" s="219"/>
      <c r="E9" s="1002" t="str">
        <f>Translations!$B$384</f>
        <v>Bara de navigare de mai sus conține doar link-uri către subinstalațiile selectate ca fiind „relevante” în secțiunea C.I.</v>
      </c>
      <c r="F9" s="1002"/>
      <c r="G9" s="1002"/>
      <c r="H9" s="1002"/>
      <c r="I9" s="1002"/>
      <c r="J9" s="1002"/>
      <c r="K9" s="1002"/>
      <c r="L9" s="1002"/>
      <c r="M9" s="1002"/>
      <c r="N9" s="20"/>
      <c r="O9" s="20"/>
      <c r="P9" s="346"/>
      <c r="Q9" s="346"/>
      <c r="R9" s="346"/>
      <c r="S9" s="346"/>
      <c r="T9" s="346"/>
      <c r="U9" s="346"/>
      <c r="V9" s="346"/>
      <c r="W9" s="402"/>
      <c r="X9" s="273"/>
      <c r="Y9" s="273"/>
    </row>
    <row r="10" spans="1:25" x14ac:dyDescent="0.2">
      <c r="D10" s="1012"/>
      <c r="E10" s="1012"/>
      <c r="F10" s="1012"/>
      <c r="G10" s="1012"/>
      <c r="H10" s="1012"/>
      <c r="I10" s="1012"/>
      <c r="J10" s="1012"/>
      <c r="K10" s="1012"/>
      <c r="L10" s="1012"/>
      <c r="M10" s="1012"/>
      <c r="N10" s="1012"/>
      <c r="O10" s="20"/>
      <c r="U10" s="25"/>
      <c r="V10" s="25"/>
      <c r="W10" s="401"/>
    </row>
    <row r="11" spans="1:25" ht="16.5" customHeight="1" x14ac:dyDescent="0.2">
      <c r="C11" s="744" t="str">
        <f>Translations!$B$235</f>
        <v>Introducere la această foaie</v>
      </c>
      <c r="D11" s="744"/>
      <c r="E11" s="744"/>
      <c r="F11" s="744"/>
      <c r="G11" s="744"/>
      <c r="H11" s="744"/>
      <c r="I11" s="744"/>
      <c r="J11" s="744"/>
      <c r="K11" s="744"/>
      <c r="L11" s="744"/>
      <c r="M11" s="744"/>
      <c r="N11" s="744"/>
      <c r="O11" s="20"/>
      <c r="U11" s="25"/>
      <c r="V11" s="25"/>
      <c r="W11" s="401"/>
    </row>
    <row r="12" spans="1:25" ht="5.0999999999999996" customHeight="1" thickBot="1" x14ac:dyDescent="0.25">
      <c r="O12" s="20"/>
    </row>
    <row r="13" spans="1:25" ht="5.0999999999999996" customHeight="1" x14ac:dyDescent="0.2">
      <c r="C13" s="233"/>
      <c r="D13" s="234"/>
      <c r="E13" s="234"/>
      <c r="F13" s="234"/>
      <c r="G13" s="234"/>
      <c r="H13" s="234"/>
      <c r="I13" s="234"/>
      <c r="J13" s="234"/>
      <c r="K13" s="234"/>
      <c r="L13" s="234"/>
      <c r="M13" s="234"/>
      <c r="N13" s="235"/>
      <c r="O13" s="20"/>
    </row>
    <row r="14" spans="1:25" ht="12.75" customHeight="1" x14ac:dyDescent="0.2">
      <c r="C14" s="236"/>
      <c r="D14" s="982" t="str">
        <f>Translations!$B$236</f>
        <v>Toate descrierile metodelor utilizate în secțiunile ulterioare de mai jos pentru a cuantifica parametrii care trebuie monitorizați și raportați includ, după caz:</v>
      </c>
      <c r="E14" s="982"/>
      <c r="F14" s="982"/>
      <c r="G14" s="982"/>
      <c r="H14" s="982"/>
      <c r="I14" s="982"/>
      <c r="J14" s="982"/>
      <c r="K14" s="982"/>
      <c r="L14" s="982"/>
      <c r="M14" s="982"/>
      <c r="N14" s="983"/>
      <c r="O14" s="20"/>
    </row>
    <row r="15" spans="1:25" ht="12.75" customHeight="1" x14ac:dyDescent="0.2">
      <c r="C15" s="236"/>
      <c r="D15" s="237" t="s">
        <v>263</v>
      </c>
      <c r="E15" s="984" t="str">
        <f>Translations!$B$237</f>
        <v>etapele de calcul</v>
      </c>
      <c r="F15" s="984"/>
      <c r="G15" s="984"/>
      <c r="H15" s="984"/>
      <c r="I15" s="984"/>
      <c r="J15" s="984"/>
      <c r="K15" s="984"/>
      <c r="L15" s="984"/>
      <c r="M15" s="984"/>
      <c r="N15" s="985"/>
      <c r="O15" s="20"/>
    </row>
    <row r="16" spans="1:25" ht="12.75" customHeight="1" x14ac:dyDescent="0.2">
      <c r="C16" s="236"/>
      <c r="D16" s="237" t="s">
        <v>263</v>
      </c>
      <c r="E16" s="984" t="str">
        <f>Translations!$B$238</f>
        <v xml:space="preserve">sursele de date </v>
      </c>
      <c r="F16" s="984"/>
      <c r="G16" s="984"/>
      <c r="H16" s="984"/>
      <c r="I16" s="984"/>
      <c r="J16" s="984"/>
      <c r="K16" s="984"/>
      <c r="L16" s="984"/>
      <c r="M16" s="984"/>
      <c r="N16" s="985"/>
      <c r="O16" s="20"/>
    </row>
    <row r="17" spans="1:25" ht="12.75" customHeight="1" x14ac:dyDescent="0.2">
      <c r="C17" s="236"/>
      <c r="D17" s="237" t="s">
        <v>263</v>
      </c>
      <c r="E17" s="984" t="str">
        <f>Translations!$B$239</f>
        <v xml:space="preserve">formulele de calcul </v>
      </c>
      <c r="F17" s="984"/>
      <c r="G17" s="984"/>
      <c r="H17" s="984"/>
      <c r="I17" s="984"/>
      <c r="J17" s="984"/>
      <c r="K17" s="984"/>
      <c r="L17" s="984"/>
      <c r="M17" s="984"/>
      <c r="N17" s="985"/>
      <c r="O17" s="20"/>
    </row>
    <row r="18" spans="1:25" ht="12.75" customHeight="1" x14ac:dyDescent="0.2">
      <c r="C18" s="236"/>
      <c r="D18" s="237" t="s">
        <v>263</v>
      </c>
      <c r="E18" s="984" t="str">
        <f>Translations!$B$240</f>
        <v xml:space="preserve">parametri de calcul relevanți, inclusiv unitatea de măsură </v>
      </c>
      <c r="F18" s="984"/>
      <c r="G18" s="984"/>
      <c r="H18" s="984"/>
      <c r="I18" s="984"/>
      <c r="J18" s="984"/>
      <c r="K18" s="984"/>
      <c r="L18" s="984"/>
      <c r="M18" s="984"/>
      <c r="N18" s="985"/>
      <c r="O18" s="20"/>
    </row>
    <row r="19" spans="1:25" ht="12.75" customHeight="1" x14ac:dyDescent="0.2">
      <c r="C19" s="236"/>
      <c r="D19" s="237" t="s">
        <v>263</v>
      </c>
      <c r="E19" s="984" t="str">
        <f>Translations!$B$241</f>
        <v xml:space="preserve">verificările orizontale și verticale pentru coroborarea datelor </v>
      </c>
      <c r="F19" s="984"/>
      <c r="G19" s="984"/>
      <c r="H19" s="984"/>
      <c r="I19" s="984"/>
      <c r="J19" s="984"/>
      <c r="K19" s="984"/>
      <c r="L19" s="984"/>
      <c r="M19" s="984"/>
      <c r="N19" s="985"/>
      <c r="O19" s="20"/>
    </row>
    <row r="20" spans="1:25" ht="12.75" customHeight="1" x14ac:dyDescent="0.2">
      <c r="C20" s="236"/>
      <c r="D20" s="237" t="s">
        <v>263</v>
      </c>
      <c r="E20" s="984" t="str">
        <f>Translations!$B$242</f>
        <v>procedurile pe care se bazează planurile de eșantionare</v>
      </c>
      <c r="F20" s="984"/>
      <c r="G20" s="984"/>
      <c r="H20" s="984"/>
      <c r="I20" s="984"/>
      <c r="J20" s="984"/>
      <c r="K20" s="984"/>
      <c r="L20" s="984"/>
      <c r="M20" s="984"/>
      <c r="N20" s="985"/>
      <c r="O20" s="20"/>
    </row>
    <row r="21" spans="1:25" ht="12.75" customHeight="1" x14ac:dyDescent="0.2">
      <c r="C21" s="236"/>
      <c r="D21" s="237" t="s">
        <v>263</v>
      </c>
      <c r="E21" s="984" t="str">
        <f>Translations!$B$243</f>
        <v>echipamentele de măsurare utilizate cu trimitere la diagrama relevantă și o descriere a modului în care acestea sunt instalate și întreținute</v>
      </c>
      <c r="F21" s="984"/>
      <c r="G21" s="984"/>
      <c r="H21" s="984"/>
      <c r="I21" s="984"/>
      <c r="J21" s="984"/>
      <c r="K21" s="984"/>
      <c r="L21" s="984"/>
      <c r="M21" s="984"/>
      <c r="N21" s="985"/>
      <c r="O21" s="20"/>
    </row>
    <row r="22" spans="1:25" ht="12.75" customHeight="1" x14ac:dyDescent="0.2">
      <c r="C22" s="236"/>
      <c r="D22" s="237" t="s">
        <v>263</v>
      </c>
      <c r="E22" s="984" t="str">
        <f>Translations!$B$244</f>
        <v>lista laboratoarelor implicate în desfășurarea procedurilor analitice relevante</v>
      </c>
      <c r="F22" s="984"/>
      <c r="G22" s="984"/>
      <c r="H22" s="984"/>
      <c r="I22" s="984"/>
      <c r="J22" s="984"/>
      <c r="K22" s="984"/>
      <c r="L22" s="984"/>
      <c r="M22" s="984"/>
      <c r="N22" s="985"/>
      <c r="O22" s="20"/>
    </row>
    <row r="23" spans="1:25" ht="5.0999999999999996" customHeight="1" x14ac:dyDescent="0.2">
      <c r="C23" s="236"/>
      <c r="D23" s="279"/>
      <c r="E23" s="238"/>
      <c r="F23" s="238"/>
      <c r="G23" s="238"/>
      <c r="H23" s="238"/>
      <c r="I23" s="238"/>
      <c r="J23" s="238"/>
      <c r="K23" s="238"/>
      <c r="L23" s="238"/>
      <c r="M23" s="238"/>
      <c r="N23" s="239"/>
      <c r="O23" s="20"/>
    </row>
    <row r="24" spans="1:25" ht="12.75" customHeight="1" x14ac:dyDescent="0.2">
      <c r="C24" s="236"/>
      <c r="D24" s="982" t="str">
        <f>Translations!$B$245</f>
        <v xml:space="preserve">Acolo unde este necesar, descrierea include rezultatul evaluării simplificate a incertitudinii menționate la articolul 7 alineatul (2). </v>
      </c>
      <c r="E24" s="982"/>
      <c r="F24" s="982"/>
      <c r="G24" s="982"/>
      <c r="H24" s="982"/>
      <c r="I24" s="982"/>
      <c r="J24" s="982"/>
      <c r="K24" s="982"/>
      <c r="L24" s="982"/>
      <c r="M24" s="982"/>
      <c r="N24" s="983"/>
      <c r="O24" s="20"/>
    </row>
    <row r="25" spans="1:25" ht="12.75" customHeight="1" x14ac:dyDescent="0.2">
      <c r="C25" s="236"/>
      <c r="D25" s="982" t="str">
        <f>Translations!$B$246</f>
        <v>Pentru fiecare formulă de calcul relevantă, planul conține un exemplu care utilizează date reale.</v>
      </c>
      <c r="E25" s="982"/>
      <c r="F25" s="982"/>
      <c r="G25" s="982"/>
      <c r="H25" s="982"/>
      <c r="I25" s="982"/>
      <c r="J25" s="982"/>
      <c r="K25" s="982"/>
      <c r="L25" s="982"/>
      <c r="M25" s="982"/>
      <c r="N25" s="983"/>
      <c r="O25" s="20"/>
    </row>
    <row r="26" spans="1:25" ht="5.0999999999999996" customHeight="1" thickBot="1" x14ac:dyDescent="0.25">
      <c r="C26" s="240"/>
      <c r="D26" s="241"/>
      <c r="E26" s="241"/>
      <c r="F26" s="241"/>
      <c r="G26" s="241"/>
      <c r="H26" s="241"/>
      <c r="I26" s="241"/>
      <c r="J26" s="241"/>
      <c r="K26" s="241"/>
      <c r="L26" s="241"/>
      <c r="M26" s="241"/>
      <c r="N26" s="242"/>
      <c r="O26" s="20"/>
    </row>
    <row r="27" spans="1:25" s="21" customFormat="1" ht="12.75" x14ac:dyDescent="0.2">
      <c r="A27" s="274"/>
      <c r="B27" s="38"/>
      <c r="C27" s="38"/>
      <c r="D27" s="38"/>
      <c r="E27" s="38"/>
      <c r="F27" s="38"/>
      <c r="G27" s="38"/>
      <c r="H27" s="38"/>
      <c r="I27" s="38"/>
      <c r="J27" s="38"/>
      <c r="K27" s="38"/>
      <c r="L27" s="38"/>
      <c r="M27" s="38"/>
      <c r="N27" s="38"/>
      <c r="O27" s="20"/>
      <c r="P27" s="24"/>
      <c r="Q27" s="24"/>
      <c r="R27" s="25"/>
      <c r="S27" s="25"/>
      <c r="T27" s="24"/>
      <c r="U27" s="24"/>
      <c r="V27" s="24"/>
      <c r="W27" s="267"/>
    </row>
    <row r="28" spans="1:25" ht="16.5" customHeight="1" x14ac:dyDescent="0.2">
      <c r="C28" s="271" t="s">
        <v>110</v>
      </c>
      <c r="D28" s="784" t="str">
        <f>Translations!$B$385</f>
        <v>Subinstalații cu abordare alternativă</v>
      </c>
      <c r="E28" s="784"/>
      <c r="F28" s="784"/>
      <c r="G28" s="784"/>
      <c r="H28" s="784"/>
      <c r="I28" s="784"/>
      <c r="J28" s="784"/>
      <c r="K28" s="784"/>
      <c r="L28" s="784"/>
      <c r="M28" s="784"/>
      <c r="N28" s="784"/>
      <c r="O28" s="20"/>
      <c r="U28" s="25"/>
      <c r="V28" s="25"/>
      <c r="W28" s="401"/>
    </row>
    <row r="29" spans="1:25" s="21" customFormat="1" ht="15" thickBot="1" x14ac:dyDescent="0.25">
      <c r="A29" s="274"/>
      <c r="B29" s="38"/>
      <c r="C29" s="247"/>
      <c r="D29" s="247"/>
      <c r="E29" s="247"/>
      <c r="F29" s="247"/>
      <c r="G29" s="247"/>
      <c r="H29" s="247"/>
      <c r="I29" s="247"/>
      <c r="J29" s="247"/>
      <c r="K29" s="247"/>
      <c r="L29" s="247"/>
      <c r="M29" s="247"/>
      <c r="N29" s="247"/>
      <c r="O29" s="20"/>
      <c r="P29" s="24"/>
      <c r="Q29" s="24"/>
      <c r="R29" s="25"/>
      <c r="S29" s="25"/>
      <c r="T29" s="24"/>
      <c r="U29" s="25"/>
      <c r="V29" s="25"/>
      <c r="W29" s="401"/>
    </row>
    <row r="30" spans="1:25" s="21" customFormat="1" ht="15" customHeight="1" thickBot="1" x14ac:dyDescent="0.3">
      <c r="A30" s="274"/>
      <c r="B30" s="416"/>
      <c r="C30" s="418">
        <v>1</v>
      </c>
      <c r="D30" s="1097" t="str">
        <f>Translations!$B$386</f>
        <v>Subinstalație cu abordare alternativă:</v>
      </c>
      <c r="E30" s="1098"/>
      <c r="F30" s="1098"/>
      <c r="G30" s="1098"/>
      <c r="H30" s="1099"/>
      <c r="I30" s="1100" t="str">
        <f>INDEX(EUconst_FallBackListNames,$C30)</f>
        <v>Subinstalație cu referință pentru energie termică (RR | non-CBAM)</v>
      </c>
      <c r="J30" s="1101"/>
      <c r="K30" s="1101"/>
      <c r="L30" s="1102"/>
      <c r="M30" s="1103" t="str">
        <f>IF(ISBLANK(INDEX(CNTR_FallBackSubInstRelevant,C30)),"",IF(INDEX(CNTR_FallBackSubInstRelevant,C30),EUConst_Relevant,EUConst_NotRelevant))</f>
        <v/>
      </c>
      <c r="N30" s="1104"/>
      <c r="O30" s="20"/>
      <c r="P30" s="417">
        <f>C30</f>
        <v>1</v>
      </c>
      <c r="Q30" s="274"/>
      <c r="R30" s="274"/>
      <c r="S30" s="274"/>
      <c r="T30" s="274"/>
      <c r="U30" s="25"/>
      <c r="V30" s="347" t="s">
        <v>891</v>
      </c>
      <c r="W30" s="398" t="b">
        <f>AND(CNTR_ExistSubInstEntries,M30=EUConst_NotRelevant)</f>
        <v>0</v>
      </c>
    </row>
    <row r="31" spans="1:25" s="21" customFormat="1" ht="12.75" customHeight="1" thickBot="1" x14ac:dyDescent="0.25">
      <c r="A31" s="274"/>
      <c r="B31" s="38"/>
      <c r="C31" s="312"/>
      <c r="D31" s="313"/>
      <c r="E31" s="313"/>
      <c r="F31" s="313"/>
      <c r="G31" s="313"/>
      <c r="H31" s="314"/>
      <c r="I31" s="1092" t="str">
        <f>IF(M30=EUConst_NotRelevant,HYPERLINK(Q31,EUconst_MsgGoToNextSubInst),IF(M30=EUConst_Relevant,HYPERLINK("",EUconst_MsgEnterThisSection),""))</f>
        <v/>
      </c>
      <c r="J31" s="1093"/>
      <c r="K31" s="1093"/>
      <c r="L31" s="1093"/>
      <c r="M31" s="1094"/>
      <c r="N31" s="1095"/>
      <c r="O31" s="20"/>
      <c r="P31" s="24" t="s">
        <v>441</v>
      </c>
      <c r="Q31" s="414" t="str">
        <f>"#JUMP_G"&amp;P30+1</f>
        <v>#JUMP_G2</v>
      </c>
      <c r="R31" s="24"/>
      <c r="S31" s="24"/>
      <c r="T31" s="24"/>
      <c r="U31" s="25"/>
      <c r="V31" s="25"/>
      <c r="W31" s="401"/>
      <c r="X31" s="273"/>
      <c r="Y31" s="273"/>
    </row>
    <row r="32" spans="1:25" ht="5.0999999999999996" customHeight="1" x14ac:dyDescent="0.2">
      <c r="C32" s="316"/>
      <c r="D32" s="317"/>
      <c r="E32" s="317"/>
      <c r="F32" s="317"/>
      <c r="G32" s="317"/>
      <c r="H32" s="317"/>
      <c r="I32" s="317"/>
      <c r="J32" s="317"/>
      <c r="K32" s="317"/>
      <c r="L32" s="317"/>
      <c r="M32" s="317"/>
      <c r="N32" s="318"/>
      <c r="O32" s="20"/>
      <c r="U32" s="25"/>
      <c r="V32" s="25"/>
      <c r="W32" s="401"/>
    </row>
    <row r="33" spans="2:23" ht="12.75" customHeight="1" x14ac:dyDescent="0.2">
      <c r="C33" s="250"/>
      <c r="D33" s="22" t="s">
        <v>112</v>
      </c>
      <c r="E33" s="917" t="str">
        <f>Translations!$B$297</f>
        <v>Limitele sistemului subinstalației</v>
      </c>
      <c r="F33" s="917"/>
      <c r="G33" s="917"/>
      <c r="H33" s="917"/>
      <c r="I33" s="917"/>
      <c r="J33" s="917"/>
      <c r="K33" s="917"/>
      <c r="L33" s="917"/>
      <c r="M33" s="917"/>
      <c r="N33" s="1031"/>
      <c r="O33" s="20"/>
      <c r="U33" s="25"/>
      <c r="V33" s="25"/>
      <c r="W33" s="401"/>
    </row>
    <row r="34" spans="2:23" ht="5.0999999999999996" customHeight="1" x14ac:dyDescent="0.2">
      <c r="B34" s="273"/>
      <c r="C34" s="250"/>
      <c r="N34" s="251"/>
      <c r="O34" s="20"/>
      <c r="U34" s="25"/>
      <c r="V34" s="25"/>
      <c r="W34" s="401"/>
    </row>
    <row r="35" spans="2:23" ht="12.75" customHeight="1" x14ac:dyDescent="0.2">
      <c r="B35" s="273"/>
      <c r="C35" s="250"/>
      <c r="D35" s="564" t="s">
        <v>118</v>
      </c>
      <c r="E35" s="963" t="str">
        <f>Translations!$B$249</f>
        <v>Informații privind metodologia aplicată</v>
      </c>
      <c r="F35" s="963"/>
      <c r="G35" s="963"/>
      <c r="H35" s="963"/>
      <c r="I35" s="963"/>
      <c r="J35" s="963"/>
      <c r="K35" s="963"/>
      <c r="L35" s="963"/>
      <c r="M35" s="963"/>
      <c r="N35" s="1003"/>
      <c r="O35" s="20"/>
      <c r="U35" s="25"/>
      <c r="V35" s="25"/>
      <c r="W35" s="401"/>
    </row>
    <row r="36" spans="2:23" ht="12.75" customHeight="1" x14ac:dyDescent="0.2">
      <c r="B36" s="273"/>
      <c r="C36" s="250"/>
      <c r="D36" s="27"/>
      <c r="E36" s="900" t="str">
        <f>Translations!$B$298</f>
        <v>În conformitate cu cerințele din anexa VI secțiunea 2(b), vă rugăm să descrieți limitele sistemului acestei subinstalații, acoperind următoarele aspecte:</v>
      </c>
      <c r="F36" s="900"/>
      <c r="G36" s="900"/>
      <c r="H36" s="900"/>
      <c r="I36" s="900"/>
      <c r="J36" s="900"/>
      <c r="K36" s="900"/>
      <c r="L36" s="900"/>
      <c r="M36" s="900"/>
      <c r="N36" s="1004"/>
      <c r="O36" s="20"/>
      <c r="U36" s="25"/>
      <c r="V36" s="25"/>
      <c r="W36" s="401"/>
    </row>
    <row r="37" spans="2:23" ht="12.75" customHeight="1" x14ac:dyDescent="0.2">
      <c r="B37" s="273"/>
      <c r="C37" s="250"/>
      <c r="D37" s="27"/>
      <c r="E37" s="252" t="s">
        <v>263</v>
      </c>
      <c r="F37" s="905" t="str">
        <f>Translations!$B$299</f>
        <v xml:space="preserve">unitățile tehnice care sunt incluse, </v>
      </c>
      <c r="G37" s="953"/>
      <c r="H37" s="953"/>
      <c r="I37" s="953"/>
      <c r="J37" s="953"/>
      <c r="K37" s="953"/>
      <c r="L37" s="953"/>
      <c r="M37" s="953"/>
      <c r="N37" s="989"/>
      <c r="O37" s="20"/>
      <c r="U37" s="25"/>
      <c r="V37" s="25"/>
      <c r="W37" s="401"/>
    </row>
    <row r="38" spans="2:23" ht="12.75" customHeight="1" x14ac:dyDescent="0.2">
      <c r="B38" s="273"/>
      <c r="C38" s="250"/>
      <c r="D38" s="27"/>
      <c r="E38" s="252" t="s">
        <v>263</v>
      </c>
      <c r="F38" s="905" t="str">
        <f>Translations!$B$300</f>
        <v xml:space="preserve">procesele desfășurate, </v>
      </c>
      <c r="G38" s="953"/>
      <c r="H38" s="953"/>
      <c r="I38" s="953"/>
      <c r="J38" s="953"/>
      <c r="K38" s="953"/>
      <c r="L38" s="953"/>
      <c r="M38" s="953"/>
      <c r="N38" s="989"/>
      <c r="O38" s="20"/>
      <c r="U38" s="25"/>
      <c r="V38" s="25"/>
      <c r="W38" s="401"/>
    </row>
    <row r="39" spans="2:23" ht="12.75" customHeight="1" x14ac:dyDescent="0.2">
      <c r="B39" s="273"/>
      <c r="C39" s="250"/>
      <c r="D39" s="27"/>
      <c r="E39" s="252" t="s">
        <v>263</v>
      </c>
      <c r="F39" s="905" t="str">
        <f>Translations!$B$301</f>
        <v>materialele și combustibilii de intrare și</v>
      </c>
      <c r="G39" s="953"/>
      <c r="H39" s="953"/>
      <c r="I39" s="953"/>
      <c r="J39" s="953"/>
      <c r="K39" s="953"/>
      <c r="L39" s="953"/>
      <c r="M39" s="953"/>
      <c r="N39" s="989"/>
      <c r="O39" s="20"/>
      <c r="U39" s="25"/>
      <c r="V39" s="25"/>
      <c r="W39" s="401"/>
    </row>
    <row r="40" spans="2:23" ht="12.75" customHeight="1" x14ac:dyDescent="0.2">
      <c r="B40" s="273"/>
      <c r="C40" s="250"/>
      <c r="D40" s="27"/>
      <c r="E40" s="252" t="s">
        <v>263</v>
      </c>
      <c r="F40" s="905" t="str">
        <f>Translations!$B$302</f>
        <v>produsele și materialele de ieșire care sunt atribuite.</v>
      </c>
      <c r="G40" s="953"/>
      <c r="H40" s="953"/>
      <c r="I40" s="953"/>
      <c r="J40" s="953"/>
      <c r="K40" s="953"/>
      <c r="L40" s="953"/>
      <c r="M40" s="953"/>
      <c r="N40" s="989"/>
      <c r="O40" s="20"/>
    </row>
    <row r="41" spans="2:23" ht="12.75" customHeight="1" x14ac:dyDescent="0.2">
      <c r="B41" s="273"/>
      <c r="C41" s="250"/>
      <c r="D41" s="27"/>
      <c r="E41" s="961" t="str">
        <f>Translations!$B$304</f>
        <v>Dacă aceste informații sunt deja furnizate suficient de detaliat în secțiunea C.II, vă rugăm să includeți aici doar trimiteri la această secțiune și să treceți la următoarele puncte de mai jos.</v>
      </c>
      <c r="F41" s="961"/>
      <c r="G41" s="961"/>
      <c r="H41" s="961"/>
      <c r="I41" s="961"/>
      <c r="J41" s="961"/>
      <c r="K41" s="961"/>
      <c r="L41" s="961"/>
      <c r="M41" s="961"/>
      <c r="N41" s="1032"/>
      <c r="O41" s="20"/>
    </row>
    <row r="42" spans="2:23" ht="50.1" customHeight="1" x14ac:dyDescent="0.2">
      <c r="B42" s="273"/>
      <c r="C42" s="250"/>
      <c r="D42" s="564"/>
      <c r="E42" s="1033"/>
      <c r="F42" s="1034"/>
      <c r="G42" s="1034"/>
      <c r="H42" s="1034"/>
      <c r="I42" s="1034"/>
      <c r="J42" s="1034"/>
      <c r="K42" s="1034"/>
      <c r="L42" s="1034"/>
      <c r="M42" s="1034"/>
      <c r="N42" s="1035"/>
      <c r="O42" s="20"/>
    </row>
    <row r="43" spans="2:23" ht="5.0999999999999996" customHeight="1" x14ac:dyDescent="0.2">
      <c r="B43" s="273"/>
      <c r="C43" s="250"/>
      <c r="D43" s="564"/>
      <c r="N43" s="251"/>
      <c r="O43" s="20"/>
    </row>
    <row r="44" spans="2:23" ht="12.75" customHeight="1" x14ac:dyDescent="0.2">
      <c r="B44" s="273"/>
      <c r="C44" s="250"/>
      <c r="D44" s="564" t="s">
        <v>119</v>
      </c>
      <c r="E44" s="1036" t="str">
        <f>Translations!$B$210</f>
        <v>Trimitere la fișierele externe, dacă este cazul</v>
      </c>
      <c r="F44" s="1036"/>
      <c r="G44" s="1036"/>
      <c r="H44" s="1036"/>
      <c r="I44" s="1036"/>
      <c r="J44" s="1037"/>
      <c r="K44" s="904"/>
      <c r="L44" s="904"/>
      <c r="M44" s="904"/>
      <c r="N44" s="904"/>
      <c r="O44" s="20"/>
    </row>
    <row r="45" spans="2:23" ht="5.0999999999999996" customHeight="1" x14ac:dyDescent="0.2">
      <c r="B45" s="273"/>
      <c r="C45" s="250"/>
      <c r="D45" s="564"/>
      <c r="N45" s="251"/>
      <c r="O45" s="20"/>
    </row>
    <row r="46" spans="2:23" ht="12.75" customHeight="1" x14ac:dyDescent="0.2">
      <c r="B46" s="273"/>
      <c r="C46" s="250"/>
      <c r="D46" s="27" t="s">
        <v>120</v>
      </c>
      <c r="E46" s="1036" t="str">
        <f>Translations!$B$305</f>
        <v>Trimitere la o diagramă detaliată separată a fluxurilor, dacă este cazul</v>
      </c>
      <c r="F46" s="1036"/>
      <c r="G46" s="1036"/>
      <c r="H46" s="1036"/>
      <c r="I46" s="1036"/>
      <c r="J46" s="1037"/>
      <c r="K46" s="904"/>
      <c r="L46" s="904"/>
      <c r="M46" s="904"/>
      <c r="N46" s="904"/>
      <c r="O46" s="20"/>
    </row>
    <row r="47" spans="2:23" ht="12.75" customHeight="1" x14ac:dyDescent="0.2">
      <c r="B47" s="273"/>
      <c r="C47" s="250"/>
      <c r="D47" s="27"/>
      <c r="E47" s="900" t="str">
        <f>Translations!$B$387</f>
        <v>În cazul subinstalațiilor mai complexe, vă rugăm să furnizați o diagramă detaliată a fluxurilor, dacă aceasta nu este inclusă la punctul i. de mai sus.</v>
      </c>
      <c r="F47" s="900"/>
      <c r="G47" s="900"/>
      <c r="H47" s="900"/>
      <c r="I47" s="900"/>
      <c r="J47" s="900"/>
      <c r="K47" s="900"/>
      <c r="L47" s="900"/>
      <c r="M47" s="900"/>
      <c r="N47" s="1004"/>
      <c r="O47" s="20"/>
    </row>
    <row r="48" spans="2:23" ht="5.0999999999999996" customHeight="1" x14ac:dyDescent="0.2">
      <c r="B48" s="273"/>
      <c r="C48" s="250"/>
      <c r="D48" s="564"/>
      <c r="N48" s="251"/>
      <c r="O48" s="20"/>
    </row>
    <row r="49" spans="2:20" ht="5.0999999999999996" customHeight="1" x14ac:dyDescent="0.2">
      <c r="B49" s="273"/>
      <c r="C49" s="261"/>
      <c r="D49" s="264"/>
      <c r="E49" s="262"/>
      <c r="F49" s="262"/>
      <c r="G49" s="262"/>
      <c r="H49" s="262"/>
      <c r="I49" s="262"/>
      <c r="J49" s="262"/>
      <c r="K49" s="262"/>
      <c r="L49" s="262"/>
      <c r="M49" s="262"/>
      <c r="N49" s="263"/>
      <c r="O49" s="20"/>
    </row>
    <row r="50" spans="2:20" ht="12.75" customHeight="1" x14ac:dyDescent="0.2">
      <c r="B50" s="273"/>
      <c r="C50" s="250"/>
      <c r="D50" s="22" t="s">
        <v>113</v>
      </c>
      <c r="E50" s="917" t="str">
        <f>Translations!$B$388</f>
        <v>Metoda de determinare a nivelurilor anuale ale activității</v>
      </c>
      <c r="F50" s="917"/>
      <c r="G50" s="917"/>
      <c r="H50" s="917"/>
      <c r="I50" s="917"/>
      <c r="J50" s="917"/>
      <c r="K50" s="917"/>
      <c r="L50" s="917"/>
      <c r="M50" s="917"/>
      <c r="N50" s="1031"/>
      <c r="O50" s="20"/>
      <c r="P50" s="280"/>
      <c r="S50" s="285"/>
      <c r="T50" s="285"/>
    </row>
    <row r="51" spans="2:20" ht="12.75" customHeight="1" x14ac:dyDescent="0.2">
      <c r="B51" s="273"/>
      <c r="C51" s="250"/>
      <c r="E51" s="961" t="str">
        <f>Translations!$B$389</f>
        <v>În scopul specific al colectării de date din Măsurile Naționale de Implementare, această secțiune ar trebui să cuprindă toate datele furnizate în secțiunea G.(a) din Raportul privind colectarea datelor de referință.</v>
      </c>
      <c r="F51" s="962"/>
      <c r="G51" s="962"/>
      <c r="H51" s="962"/>
      <c r="I51" s="962"/>
      <c r="J51" s="962"/>
      <c r="K51" s="962"/>
      <c r="L51" s="962"/>
      <c r="M51" s="962"/>
      <c r="N51" s="1040"/>
      <c r="O51" s="20"/>
      <c r="P51" s="280"/>
    </row>
    <row r="52" spans="2:20" ht="5.0999999999999996" customHeight="1" x14ac:dyDescent="0.2">
      <c r="B52" s="273"/>
      <c r="C52" s="250"/>
      <c r="D52" s="564"/>
      <c r="E52" s="564"/>
      <c r="F52" s="564"/>
      <c r="G52" s="564"/>
      <c r="H52" s="564"/>
      <c r="I52" s="564"/>
      <c r="J52" s="564"/>
      <c r="K52" s="564"/>
      <c r="L52" s="564"/>
      <c r="M52" s="564"/>
      <c r="N52" s="565"/>
      <c r="O52" s="20"/>
      <c r="P52" s="24"/>
    </row>
    <row r="53" spans="2:20" ht="12.75" customHeight="1" x14ac:dyDescent="0.2">
      <c r="B53" s="273"/>
      <c r="C53" s="250"/>
      <c r="D53" s="564" t="s">
        <v>119</v>
      </c>
      <c r="E53" s="963" t="str">
        <f>Translations!$B$249</f>
        <v>Informații privind metodologia aplicată</v>
      </c>
      <c r="F53" s="963"/>
      <c r="G53" s="963"/>
      <c r="H53" s="963"/>
      <c r="I53" s="963"/>
      <c r="J53" s="963"/>
      <c r="K53" s="963"/>
      <c r="L53" s="963"/>
      <c r="M53" s="963"/>
      <c r="N53" s="1003"/>
      <c r="O53" s="20"/>
      <c r="P53" s="280"/>
    </row>
    <row r="54" spans="2:20" ht="12.75" customHeight="1" x14ac:dyDescent="0.2">
      <c r="B54" s="273"/>
      <c r="C54" s="250"/>
      <c r="D54" s="564"/>
      <c r="E54" s="900" t="str">
        <f>Translations!$B$250</f>
        <v>Vă rugăm să selectați mai jos:</v>
      </c>
      <c r="F54" s="901"/>
      <c r="G54" s="901"/>
      <c r="H54" s="901"/>
      <c r="I54" s="901"/>
      <c r="J54" s="901"/>
      <c r="K54" s="901"/>
      <c r="L54" s="901"/>
      <c r="M54" s="901"/>
      <c r="N54" s="1020"/>
      <c r="O54" s="20"/>
    </row>
    <row r="55" spans="2:20" ht="12.75" customHeight="1" x14ac:dyDescent="0.2">
      <c r="B55" s="273"/>
      <c r="C55" s="250"/>
      <c r="D55" s="564"/>
      <c r="E55" s="252" t="s">
        <v>263</v>
      </c>
      <c r="F55" s="905" t="str">
        <f>Translations!$B$270</f>
        <v>sursa de date utilizată pentru fluxurile de energie în conformitate cu secțiunea 4.5 din anexa VII la FAR.</v>
      </c>
      <c r="G55" s="953"/>
      <c r="H55" s="953"/>
      <c r="I55" s="953"/>
      <c r="J55" s="953"/>
      <c r="K55" s="953"/>
      <c r="L55" s="953"/>
      <c r="M55" s="953"/>
      <c r="N55" s="989"/>
      <c r="O55" s="20"/>
    </row>
    <row r="56" spans="2:20" ht="12.75" customHeight="1" x14ac:dyDescent="0.2">
      <c r="B56" s="273"/>
      <c r="C56" s="250"/>
      <c r="D56" s="564"/>
      <c r="E56" s="252" t="s">
        <v>263</v>
      </c>
      <c r="F56" s="905" t="str">
        <f>Translations!$B$358</f>
        <v>metoda utilizată pentru determinarea cantităților anuale în conformitate cu secțiunea 7.2 din anexa VII la FAR.</v>
      </c>
      <c r="G56" s="953"/>
      <c r="H56" s="953"/>
      <c r="I56" s="953"/>
      <c r="J56" s="953"/>
      <c r="K56" s="953"/>
      <c r="L56" s="953"/>
      <c r="M56" s="953"/>
      <c r="N56" s="989"/>
      <c r="O56" s="20"/>
    </row>
    <row r="57" spans="2:20" ht="25.5" customHeight="1" x14ac:dyDescent="0.2">
      <c r="B57" s="273"/>
      <c r="C57" s="250"/>
      <c r="D57" s="564"/>
      <c r="E57" s="252"/>
      <c r="F57" s="905"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G57" s="953"/>
      <c r="H57" s="953"/>
      <c r="I57" s="953"/>
      <c r="J57" s="953"/>
      <c r="K57" s="953"/>
      <c r="L57" s="953"/>
      <c r="M57" s="953"/>
      <c r="N57" s="989"/>
      <c r="O57" s="20"/>
    </row>
    <row r="58" spans="2:20" ht="25.5" customHeight="1" x14ac:dyDescent="0.2">
      <c r="B58" s="273"/>
      <c r="C58" s="250"/>
      <c r="I58" s="967" t="str">
        <f>Translations!$B$254</f>
        <v>Sursa de date</v>
      </c>
      <c r="J58" s="967"/>
      <c r="K58" s="967" t="str">
        <f>Translations!$B$255</f>
        <v>Altă sursă de date (dacă este cazul)</v>
      </c>
      <c r="L58" s="967"/>
      <c r="M58" s="967" t="str">
        <f>Translations!$B$255</f>
        <v>Altă sursă de date (dacă este cazul)</v>
      </c>
      <c r="N58" s="967"/>
      <c r="O58" s="20"/>
      <c r="P58" s="280"/>
    </row>
    <row r="59" spans="2:20" ht="12.75" customHeight="1" x14ac:dyDescent="0.2">
      <c r="B59" s="273"/>
      <c r="C59" s="250"/>
      <c r="D59" s="564"/>
      <c r="E59" s="135" t="s">
        <v>864</v>
      </c>
      <c r="F59" s="929" t="str">
        <f>Translations!$B$273</f>
        <v>Cuantificarea fluxurilor de energie termică măsurabilă</v>
      </c>
      <c r="G59" s="929"/>
      <c r="H59" s="930"/>
      <c r="I59" s="942"/>
      <c r="J59" s="943"/>
      <c r="K59" s="944"/>
      <c r="L59" s="945"/>
      <c r="M59" s="944"/>
      <c r="N59" s="946"/>
      <c r="O59" s="20"/>
    </row>
    <row r="60" spans="2:20" ht="12.75" customHeight="1" x14ac:dyDescent="0.2">
      <c r="B60" s="273"/>
      <c r="C60" s="250"/>
      <c r="D60" s="564"/>
      <c r="E60" s="135" t="s">
        <v>865</v>
      </c>
      <c r="F60" s="929" t="str">
        <f>Translations!$B$274</f>
        <v>Fluxuri de energie termică măsurabilă netă</v>
      </c>
      <c r="G60" s="929"/>
      <c r="H60" s="930"/>
      <c r="I60" s="942"/>
      <c r="J60" s="943"/>
      <c r="K60" s="944"/>
      <c r="L60" s="945"/>
      <c r="M60" s="944"/>
      <c r="N60" s="946"/>
      <c r="O60" s="20"/>
    </row>
    <row r="61" spans="2:20" ht="5.0999999999999996" customHeight="1" x14ac:dyDescent="0.2">
      <c r="B61" s="273"/>
      <c r="C61" s="250"/>
      <c r="D61" s="564"/>
      <c r="N61" s="251"/>
      <c r="O61" s="20"/>
      <c r="P61" s="280"/>
    </row>
    <row r="62" spans="2:20" ht="12.75" customHeight="1" x14ac:dyDescent="0.2">
      <c r="B62" s="273"/>
      <c r="C62" s="250"/>
      <c r="D62" s="564"/>
      <c r="E62" s="135" t="s">
        <v>866</v>
      </c>
      <c r="F62" s="931" t="str">
        <f>Translations!$B$257</f>
        <v>Descrierea metodologiei aplicate</v>
      </c>
      <c r="G62" s="931"/>
      <c r="H62" s="931"/>
      <c r="I62" s="931"/>
      <c r="J62" s="931"/>
      <c r="K62" s="931"/>
      <c r="L62" s="931"/>
      <c r="M62" s="931"/>
      <c r="N62" s="1022"/>
      <c r="O62" s="20"/>
      <c r="P62" s="280"/>
    </row>
    <row r="63" spans="2:20" ht="5.0999999999999996" customHeight="1" x14ac:dyDescent="0.2">
      <c r="B63" s="273"/>
      <c r="C63" s="250"/>
      <c r="E63" s="252"/>
      <c r="F63" s="566"/>
      <c r="G63" s="567"/>
      <c r="H63" s="567"/>
      <c r="I63" s="567"/>
      <c r="J63" s="567"/>
      <c r="K63" s="567"/>
      <c r="L63" s="567"/>
      <c r="M63" s="567"/>
      <c r="N63" s="573"/>
      <c r="O63" s="20"/>
    </row>
    <row r="64" spans="2:20" ht="12.75" customHeight="1" x14ac:dyDescent="0.2">
      <c r="C64" s="250"/>
      <c r="D64" s="564"/>
      <c r="E64" s="135"/>
      <c r="F64" s="990" t="str">
        <f>IF(M30=EUConst_Relevant,HYPERLINK("#" &amp; Q64,EUConst_MsgDescription),"")</f>
        <v/>
      </c>
      <c r="G64" s="969"/>
      <c r="H64" s="969"/>
      <c r="I64" s="969"/>
      <c r="J64" s="969"/>
      <c r="K64" s="969"/>
      <c r="L64" s="969"/>
      <c r="M64" s="969"/>
      <c r="N64" s="970"/>
      <c r="O64" s="20"/>
      <c r="P64" s="24" t="s">
        <v>441</v>
      </c>
      <c r="Q64" s="414" t="str">
        <f>"#"&amp;ADDRESS(ROW($C$11),COLUMN($C$11))</f>
        <v>#$C$11</v>
      </c>
    </row>
    <row r="65" spans="1:23" ht="5.0999999999999996" customHeight="1" x14ac:dyDescent="0.2">
      <c r="C65" s="250"/>
      <c r="D65" s="564"/>
      <c r="E65" s="26"/>
      <c r="F65" s="1049"/>
      <c r="G65" s="1049"/>
      <c r="H65" s="1049"/>
      <c r="I65" s="1049"/>
      <c r="J65" s="1049"/>
      <c r="K65" s="1049"/>
      <c r="L65" s="1049"/>
      <c r="M65" s="1049"/>
      <c r="N65" s="1050"/>
      <c r="O65" s="20"/>
      <c r="P65" s="280"/>
    </row>
    <row r="66" spans="1:23" s="278" customFormat="1" ht="50.1" customHeight="1" x14ac:dyDescent="0.2">
      <c r="A66" s="274"/>
      <c r="B66" s="12"/>
      <c r="C66" s="250"/>
      <c r="D66" s="26"/>
      <c r="E66" s="26"/>
      <c r="F66" s="932"/>
      <c r="G66" s="933"/>
      <c r="H66" s="933"/>
      <c r="I66" s="933"/>
      <c r="J66" s="933"/>
      <c r="K66" s="933"/>
      <c r="L66" s="933"/>
      <c r="M66" s="933"/>
      <c r="N66" s="934"/>
      <c r="O66" s="20"/>
      <c r="P66" s="284"/>
      <c r="Q66" s="285"/>
      <c r="R66" s="285"/>
      <c r="S66" s="274"/>
      <c r="T66" s="274"/>
      <c r="U66" s="274"/>
      <c r="V66" s="274"/>
      <c r="W66" s="293"/>
    </row>
    <row r="67" spans="1:23" ht="5.0999999999999996" customHeight="1" x14ac:dyDescent="0.2">
      <c r="C67" s="250"/>
      <c r="D67" s="564"/>
      <c r="N67" s="251"/>
      <c r="O67" s="20"/>
    </row>
    <row r="68" spans="1:23" ht="12.75" customHeight="1" x14ac:dyDescent="0.2">
      <c r="C68" s="250"/>
      <c r="D68" s="564"/>
      <c r="E68" s="135" t="s">
        <v>867</v>
      </c>
      <c r="F68" s="975" t="str">
        <f>Translations!$B$210</f>
        <v>Trimitere la fișierele externe, dacă este cazul</v>
      </c>
      <c r="G68" s="975"/>
      <c r="H68" s="975"/>
      <c r="I68" s="975"/>
      <c r="J68" s="975"/>
      <c r="K68" s="904"/>
      <c r="L68" s="904"/>
      <c r="M68" s="904"/>
      <c r="N68" s="904"/>
      <c r="O68" s="20"/>
      <c r="W68" s="384" t="s">
        <v>417</v>
      </c>
    </row>
    <row r="69" spans="1:23" ht="5.0999999999999996" customHeight="1" thickBot="1" x14ac:dyDescent="0.25">
      <c r="C69" s="250"/>
      <c r="D69" s="564"/>
      <c r="N69" s="251"/>
      <c r="O69" s="20"/>
      <c r="P69" s="280"/>
      <c r="W69" s="274"/>
    </row>
    <row r="70" spans="1:23" ht="12.75" customHeight="1" x14ac:dyDescent="0.2">
      <c r="C70" s="250"/>
      <c r="D70" s="564" t="s">
        <v>119</v>
      </c>
      <c r="E70" s="957" t="str">
        <f>Translations!$B$258</f>
        <v>A fost respectată ordinea ierarhică?</v>
      </c>
      <c r="F70" s="957"/>
      <c r="G70" s="957"/>
      <c r="H70" s="958"/>
      <c r="I70" s="291"/>
      <c r="J70" s="298" t="str">
        <f>Translations!$B$259</f>
        <v xml:space="preserve"> Dacă nu, de ce?</v>
      </c>
      <c r="K70" s="942"/>
      <c r="L70" s="943"/>
      <c r="M70" s="943"/>
      <c r="N70" s="959"/>
      <c r="O70" s="20"/>
      <c r="P70" s="280"/>
      <c r="W70" s="407" t="b">
        <f>AND(I70&lt;&gt;"",I70=TRUE)</f>
        <v>0</v>
      </c>
    </row>
    <row r="71" spans="1:23" ht="25.5" customHeight="1" x14ac:dyDescent="0.2">
      <c r="C71" s="250"/>
      <c r="E71" s="900" t="str">
        <f>Translations!$B$260</f>
        <v>Selectarea opțiunii „ADEVĂRAT”  înseamnă că mai sus a fost utilizată sursa de date cu cel mai înalt nivel în ierarhia stabilită în secțiunea 4 din anexa VII la FAR. În caz contrar, vă rugăm să selectați „FALS”, să alegeți motivul din lista verticală și să oferiți mai jos detalii suplimentare. Motivele abaterii pot fi următoarele:</v>
      </c>
      <c r="F71" s="901"/>
      <c r="G71" s="901"/>
      <c r="H71" s="901"/>
      <c r="I71" s="901"/>
      <c r="J71" s="901"/>
      <c r="K71" s="901"/>
      <c r="L71" s="901"/>
      <c r="M71" s="901"/>
      <c r="N71" s="1020"/>
      <c r="O71" s="20"/>
      <c r="W71" s="405"/>
    </row>
    <row r="72" spans="1:23" ht="12.75" customHeight="1" x14ac:dyDescent="0.2">
      <c r="C72" s="250"/>
      <c r="D72" s="564"/>
      <c r="E72" s="252" t="s">
        <v>263</v>
      </c>
      <c r="F72" s="905" t="str">
        <f>Translations!$B$261</f>
        <v>Evaluarea incertitudinii: alte surse de date duc la o incertitudine mai scăzută în conformitate cu evaluarea simplificată a incertitudinii în temeiul articolului 7 alineatul (2) din FAR.</v>
      </c>
      <c r="G72" s="905"/>
      <c r="H72" s="905"/>
      <c r="I72" s="905"/>
      <c r="J72" s="905"/>
      <c r="K72" s="905"/>
      <c r="L72" s="905"/>
      <c r="M72" s="905"/>
      <c r="N72" s="1021"/>
      <c r="O72" s="20"/>
      <c r="W72" s="403"/>
    </row>
    <row r="73" spans="1:23" ht="12.75" customHeight="1" x14ac:dyDescent="0.2">
      <c r="C73" s="250"/>
      <c r="D73" s="564"/>
      <c r="E73" s="252" t="s">
        <v>263</v>
      </c>
      <c r="F73" s="905" t="str">
        <f>Translations!$B$262</f>
        <v>Nefezabilitate tehnică: utilizarea unor surse de date mai bune nu este posibilă din punct de vedere tehnic.</v>
      </c>
      <c r="G73" s="953"/>
      <c r="H73" s="953"/>
      <c r="I73" s="953"/>
      <c r="J73" s="953"/>
      <c r="K73" s="953"/>
      <c r="L73" s="953"/>
      <c r="M73" s="953"/>
      <c r="N73" s="989"/>
      <c r="O73" s="20"/>
      <c r="W73" s="403"/>
    </row>
    <row r="74" spans="1:23" ht="12.75" customHeight="1" x14ac:dyDescent="0.2">
      <c r="C74" s="250"/>
      <c r="D74" s="564"/>
      <c r="E74" s="252" t="s">
        <v>263</v>
      </c>
      <c r="F74" s="905" t="str">
        <f>Translations!$B$263</f>
        <v>Costuri nerezonabile: utilizarea unor surse de date mai bune ar conduce la costuri nerezonabile.</v>
      </c>
      <c r="G74" s="953"/>
      <c r="H74" s="953"/>
      <c r="I74" s="953"/>
      <c r="J74" s="953"/>
      <c r="K74" s="953"/>
      <c r="L74" s="953"/>
      <c r="M74" s="953"/>
      <c r="N74" s="989"/>
      <c r="O74" s="20"/>
      <c r="W74" s="403"/>
    </row>
    <row r="75" spans="1:23" ht="5.0999999999999996" customHeight="1" x14ac:dyDescent="0.2">
      <c r="C75" s="250"/>
      <c r="E75" s="570"/>
      <c r="F75" s="570"/>
      <c r="G75" s="570"/>
      <c r="H75" s="570"/>
      <c r="I75" s="570"/>
      <c r="J75" s="570"/>
      <c r="K75" s="570"/>
      <c r="L75" s="570"/>
      <c r="M75" s="570"/>
      <c r="N75" s="578"/>
      <c r="O75" s="20"/>
      <c r="P75" s="280"/>
      <c r="W75" s="403"/>
    </row>
    <row r="76" spans="1:23" ht="12.75" customHeight="1" x14ac:dyDescent="0.2">
      <c r="C76" s="250"/>
      <c r="D76" s="12"/>
      <c r="E76" s="12"/>
      <c r="F76" s="931" t="str">
        <f>Translations!$B$264</f>
        <v>Detalii suplimentare privind orice abatere de la ierarhie</v>
      </c>
      <c r="G76" s="931"/>
      <c r="H76" s="931"/>
      <c r="I76" s="931"/>
      <c r="J76" s="931"/>
      <c r="K76" s="931"/>
      <c r="L76" s="931"/>
      <c r="M76" s="931"/>
      <c r="N76" s="1022"/>
      <c r="O76" s="20"/>
      <c r="P76" s="280"/>
      <c r="W76" s="403"/>
    </row>
    <row r="77" spans="1:23" ht="25.5" customHeight="1" thickBot="1" x14ac:dyDescent="0.25">
      <c r="C77" s="250"/>
      <c r="D77" s="12"/>
      <c r="E77" s="12"/>
      <c r="F77" s="1023"/>
      <c r="G77" s="1024"/>
      <c r="H77" s="1024"/>
      <c r="I77" s="1024"/>
      <c r="J77" s="1024"/>
      <c r="K77" s="1024"/>
      <c r="L77" s="1024"/>
      <c r="M77" s="1024"/>
      <c r="N77" s="1025"/>
      <c r="O77" s="20"/>
      <c r="P77" s="280"/>
      <c r="W77" s="300" t="b">
        <f>W70</f>
        <v>0</v>
      </c>
    </row>
    <row r="78" spans="1:23" ht="5.0999999999999996" customHeight="1" x14ac:dyDescent="0.2">
      <c r="C78" s="250"/>
      <c r="D78" s="564"/>
      <c r="N78" s="251"/>
      <c r="O78" s="20"/>
    </row>
    <row r="79" spans="1:23" ht="12.75" customHeight="1" x14ac:dyDescent="0.2">
      <c r="C79" s="250"/>
      <c r="D79" s="27" t="s">
        <v>120</v>
      </c>
      <c r="E79" s="1026" t="str">
        <f>Translations!$B$828</f>
        <v>Descrierea metodologiei de trasare a produselor și mărfurilor fabricate</v>
      </c>
      <c r="F79" s="1026"/>
      <c r="G79" s="1026"/>
      <c r="H79" s="1026"/>
      <c r="I79" s="1026"/>
      <c r="J79" s="1026"/>
      <c r="K79" s="1026"/>
      <c r="L79" s="1026"/>
      <c r="M79" s="1026"/>
      <c r="N79" s="1027"/>
      <c r="O79" s="20"/>
    </row>
    <row r="80" spans="1:23" ht="12.75" customHeight="1" x14ac:dyDescent="0.2">
      <c r="B80" s="273"/>
      <c r="C80" s="250"/>
      <c r="E80" s="900" t="str">
        <f>Translations!$B$834</f>
        <v>Aceasta trebuie să includă metodologia privind modul de trasare a codurilor PRODCOM și NC relevante în conformitate cu secțiunea 9 din anexa VII (FAR).</v>
      </c>
      <c r="F80" s="901"/>
      <c r="G80" s="901"/>
      <c r="H80" s="901"/>
      <c r="I80" s="901"/>
      <c r="J80" s="901"/>
      <c r="K80" s="901"/>
      <c r="L80" s="901"/>
      <c r="M80" s="901"/>
      <c r="N80" s="1020"/>
      <c r="O80" s="20"/>
    </row>
    <row r="81" spans="2:20" ht="25.5" customHeight="1" x14ac:dyDescent="0.2">
      <c r="B81" s="273"/>
      <c r="C81" s="250"/>
      <c r="E81" s="900" t="str">
        <f>Translations!$B$835</f>
        <v xml:space="preserve">Dacă ați exportat energie termică măsurabilă către instalații sau entități din afara EU ETS, vă rugăm să descrieți modul în care ați determinat stadiul de relocare a emisiilor de dioxid de carbon al proceselor în cadrul cărora s-a consumat această energie termică măsurabilă. În măsura posibilului, vă rugăm să faceți referire la entități și instalații și, acolo unde este fezabil, la subinstalațiile instalațiilor respective, și să furnizați codurile NC, CAEN și PRODCOM relevante
</v>
      </c>
      <c r="F81" s="901"/>
      <c r="G81" s="901"/>
      <c r="H81" s="901"/>
      <c r="I81" s="901"/>
      <c r="J81" s="901"/>
      <c r="K81" s="901"/>
      <c r="L81" s="901"/>
      <c r="M81" s="901"/>
      <c r="N81" s="1020"/>
      <c r="O81" s="20"/>
    </row>
    <row r="82" spans="2:20" ht="12.75" customHeight="1" x14ac:dyDescent="0.2">
      <c r="B82" s="273"/>
      <c r="C82" s="250"/>
      <c r="E82" s="900" t="str">
        <f>Translations!$B$393</f>
        <v>Dacă ați exportat energie termică măsurabilă în vederea termoficării, descrieți modul în care ați determinat cantitățile respective.</v>
      </c>
      <c r="F82" s="901"/>
      <c r="G82" s="901"/>
      <c r="H82" s="901"/>
      <c r="I82" s="901"/>
      <c r="J82" s="901"/>
      <c r="K82" s="901"/>
      <c r="L82" s="901"/>
      <c r="M82" s="901"/>
      <c r="N82" s="1020"/>
      <c r="O82" s="20"/>
    </row>
    <row r="83" spans="2:20" ht="5.0999999999999996" customHeight="1" x14ac:dyDescent="0.2">
      <c r="B83" s="273"/>
      <c r="C83" s="250"/>
      <c r="E83" s="252"/>
      <c r="F83" s="566"/>
      <c r="G83" s="567"/>
      <c r="H83" s="567"/>
      <c r="I83" s="567"/>
      <c r="J83" s="567"/>
      <c r="K83" s="567"/>
      <c r="L83" s="567"/>
      <c r="M83" s="567"/>
      <c r="N83" s="573"/>
      <c r="O83" s="20"/>
    </row>
    <row r="84" spans="2:20" ht="12.75" customHeight="1" x14ac:dyDescent="0.2">
      <c r="B84" s="273"/>
      <c r="C84" s="250"/>
      <c r="D84" s="564"/>
      <c r="E84" s="135"/>
      <c r="F84" s="990" t="str">
        <f>IF(M30=EUConst_Relevant,HYPERLINK("#" &amp; Q84,EUConst_MsgDescription),"")</f>
        <v/>
      </c>
      <c r="G84" s="969"/>
      <c r="H84" s="969"/>
      <c r="I84" s="969"/>
      <c r="J84" s="969"/>
      <c r="K84" s="969"/>
      <c r="L84" s="969"/>
      <c r="M84" s="969"/>
      <c r="N84" s="970"/>
      <c r="O84" s="20"/>
      <c r="P84" s="24" t="s">
        <v>441</v>
      </c>
      <c r="Q84" s="414" t="str">
        <f>"#"&amp;ADDRESS(ROW($C$11),COLUMN($C$11))</f>
        <v>#$C$11</v>
      </c>
    </row>
    <row r="85" spans="2:20" ht="5.0999999999999996" customHeight="1" x14ac:dyDescent="0.2">
      <c r="B85" s="273"/>
      <c r="C85" s="250"/>
      <c r="D85" s="564"/>
      <c r="E85" s="26"/>
      <c r="F85" s="1049"/>
      <c r="G85" s="1049"/>
      <c r="H85" s="1049"/>
      <c r="I85" s="1049"/>
      <c r="J85" s="1049"/>
      <c r="K85" s="1049"/>
      <c r="L85" s="1049"/>
      <c r="M85" s="1049"/>
      <c r="N85" s="1050"/>
      <c r="O85" s="20"/>
      <c r="P85" s="280"/>
    </row>
    <row r="86" spans="2:20" ht="50.1" customHeight="1" x14ac:dyDescent="0.2">
      <c r="B86" s="273"/>
      <c r="C86" s="250"/>
      <c r="D86" s="564"/>
      <c r="E86" s="296"/>
      <c r="F86" s="942"/>
      <c r="G86" s="943"/>
      <c r="H86" s="943"/>
      <c r="I86" s="943"/>
      <c r="J86" s="943"/>
      <c r="K86" s="943"/>
      <c r="L86" s="943"/>
      <c r="M86" s="943"/>
      <c r="N86" s="959"/>
      <c r="O86" s="20"/>
    </row>
    <row r="87" spans="2:20" ht="5.0999999999999996" customHeight="1" x14ac:dyDescent="0.2">
      <c r="B87" s="273"/>
      <c r="C87" s="385"/>
      <c r="D87" s="387"/>
      <c r="E87" s="392"/>
      <c r="F87" s="575"/>
      <c r="G87" s="575"/>
      <c r="H87" s="575"/>
      <c r="I87" s="575"/>
      <c r="J87" s="575"/>
      <c r="K87" s="575"/>
      <c r="L87" s="575"/>
      <c r="M87" s="575"/>
      <c r="N87" s="393"/>
      <c r="O87" s="20"/>
      <c r="P87" s="280"/>
      <c r="R87" s="285"/>
    </row>
    <row r="88" spans="2:20" ht="12.75" customHeight="1" x14ac:dyDescent="0.2">
      <c r="B88" s="273"/>
      <c r="C88" s="394"/>
      <c r="D88" s="395"/>
      <c r="E88" s="395"/>
      <c r="F88" s="395"/>
      <c r="G88" s="395"/>
      <c r="H88" s="395"/>
      <c r="I88" s="395"/>
      <c r="J88" s="395"/>
      <c r="K88" s="395"/>
      <c r="L88" s="395"/>
      <c r="M88" s="395"/>
      <c r="N88" s="396"/>
      <c r="O88" s="20"/>
    </row>
    <row r="89" spans="2:20" ht="15" customHeight="1" x14ac:dyDescent="0.2">
      <c r="B89" s="273"/>
      <c r="C89" s="354"/>
      <c r="D89" s="1058" t="str">
        <f>Translations!$B$329</f>
        <v>Datele necesare pentru determinarea ratei de îmbunătățire a indicelui de referință în conformitate cu articolul 10a alineatul (2) din directivă</v>
      </c>
      <c r="E89" s="1059"/>
      <c r="F89" s="1059"/>
      <c r="G89" s="1059"/>
      <c r="H89" s="1059"/>
      <c r="I89" s="1059"/>
      <c r="J89" s="1059"/>
      <c r="K89" s="1059"/>
      <c r="L89" s="1059"/>
      <c r="M89" s="1059"/>
      <c r="N89" s="1060"/>
      <c r="O89" s="20"/>
    </row>
    <row r="90" spans="2:20" ht="5.0999999999999996" customHeight="1" x14ac:dyDescent="0.2">
      <c r="B90" s="273"/>
      <c r="C90" s="354"/>
      <c r="D90" s="355"/>
      <c r="E90" s="355"/>
      <c r="F90" s="355"/>
      <c r="G90" s="355"/>
      <c r="H90" s="355"/>
      <c r="I90" s="355"/>
      <c r="J90" s="355"/>
      <c r="K90" s="355"/>
      <c r="L90" s="355"/>
      <c r="M90" s="355"/>
      <c r="N90" s="356"/>
      <c r="O90" s="20"/>
    </row>
    <row r="91" spans="2:20" ht="12.75" customHeight="1" x14ac:dyDescent="0.2">
      <c r="B91" s="273"/>
      <c r="C91" s="354"/>
      <c r="D91" s="357" t="s">
        <v>114</v>
      </c>
      <c r="E91" s="1061" t="str">
        <f>Translations!$B$330</f>
        <v>Emisii care pot fi atribuite în mod direct</v>
      </c>
      <c r="F91" s="1061"/>
      <c r="G91" s="1061"/>
      <c r="H91" s="1061"/>
      <c r="I91" s="1061"/>
      <c r="J91" s="1061"/>
      <c r="K91" s="1061"/>
      <c r="L91" s="1061"/>
      <c r="M91" s="1061"/>
      <c r="N91" s="1062"/>
      <c r="O91" s="20"/>
    </row>
    <row r="92" spans="2:20" ht="12.75" customHeight="1" x14ac:dyDescent="0.2">
      <c r="B92" s="273"/>
      <c r="C92" s="354"/>
      <c r="D92" s="358"/>
      <c r="E92" s="1064" t="str">
        <f>Translations!$B$394</f>
        <v>În scopul specific al colectării datelor din Măsurile Naționale de Implementare, această secțiune ar trebui să cuprindă toate datele furnizate în secțiunea G.(c) din Raportul privind colectarea datelor de referință.</v>
      </c>
      <c r="F92" s="1065"/>
      <c r="G92" s="1065"/>
      <c r="H92" s="1065"/>
      <c r="I92" s="1065"/>
      <c r="J92" s="1065"/>
      <c r="K92" s="1065"/>
      <c r="L92" s="1065"/>
      <c r="M92" s="1065"/>
      <c r="N92" s="1066"/>
      <c r="O92" s="20"/>
      <c r="P92" s="280"/>
      <c r="T92" s="19"/>
    </row>
    <row r="93" spans="2:20" ht="25.5" customHeight="1" x14ac:dyDescent="0.2">
      <c r="B93" s="273"/>
      <c r="C93" s="354"/>
      <c r="D93" s="355"/>
      <c r="E93" s="997" t="str">
        <f>Translations!$B$395</f>
        <v>Vă rugăm să descrieți aici modul în care emisiile fluxurilor-sursă și sursele de emisii sunt atribuite acestei subinstalații în conformitate cu dispozițiile prevăzute în secțiunea 10.1.1 din anexa VII la FAR, luând în considerare următoarele excepții:</v>
      </c>
      <c r="F93" s="997"/>
      <c r="G93" s="997"/>
      <c r="H93" s="997"/>
      <c r="I93" s="997"/>
      <c r="J93" s="997"/>
      <c r="K93" s="997"/>
      <c r="L93" s="997"/>
      <c r="M93" s="997"/>
      <c r="N93" s="1088"/>
      <c r="O93" s="20"/>
    </row>
    <row r="94" spans="2:20" ht="12.75" customHeight="1" x14ac:dyDescent="0.2">
      <c r="B94" s="273"/>
      <c r="C94" s="354"/>
      <c r="D94" s="355"/>
      <c r="E94" s="359" t="s">
        <v>263</v>
      </c>
      <c r="F94" s="997" t="str">
        <f>Translations!$B$396</f>
        <v xml:space="preserve">Energie termică măsurabilă: în cazul în care energia termică este produsă exclusiv pentru această subinstalație, emisiile pot fi atribuite direct aici prin intermediul emisiilor combustibilului. </v>
      </c>
      <c r="G94" s="997"/>
      <c r="H94" s="997"/>
      <c r="I94" s="997"/>
      <c r="J94" s="997"/>
      <c r="K94" s="997"/>
      <c r="L94" s="997"/>
      <c r="M94" s="997"/>
      <c r="N94" s="1088"/>
      <c r="O94" s="20"/>
    </row>
    <row r="95" spans="2:20" ht="38.85" customHeight="1" x14ac:dyDescent="0.2">
      <c r="B95" s="273"/>
      <c r="C95" s="354"/>
      <c r="D95" s="355"/>
      <c r="E95" s="359"/>
      <c r="F95" s="997" t="str">
        <f>Translations!$B$397</f>
        <v>În cazul în care combustibilii sunt utilizați pentru a produce energie termică măsurabilă consumată în mai multe subinstalații (de exemplu, o centrală electrică a instalației sau o rețea de abur mai complexă, cu mai multe unități producătoare de energie termică), combustibilii nu ar trebui incluși în emisiile atribuite direct ale subinstalației, ci la punctul (d) de mai jos.</v>
      </c>
      <c r="G95" s="997"/>
      <c r="H95" s="997"/>
      <c r="I95" s="997"/>
      <c r="J95" s="997"/>
      <c r="K95" s="997"/>
      <c r="L95" s="997"/>
      <c r="M95" s="997"/>
      <c r="N95" s="1088"/>
      <c r="O95" s="20"/>
    </row>
    <row r="96" spans="2:20" ht="12.75" customHeight="1" x14ac:dyDescent="0.2">
      <c r="B96" s="273"/>
      <c r="C96" s="354"/>
      <c r="D96" s="355"/>
      <c r="E96" s="359"/>
      <c r="F96" s="997" t="str">
        <f>Translations!$B$365</f>
        <v>În cazul în care energia termică este produsă prin CHP (cogenerare), descrieți modul în care au fost determinați toți parametrii de la capitolul 8 din anexa VII la FAR.</v>
      </c>
      <c r="G96" s="997"/>
      <c r="H96" s="997"/>
      <c r="I96" s="997"/>
      <c r="J96" s="997"/>
      <c r="K96" s="997"/>
      <c r="L96" s="997"/>
      <c r="M96" s="997"/>
      <c r="N96" s="1088"/>
      <c r="O96" s="20"/>
    </row>
    <row r="97" spans="2:17" ht="25.5" customHeight="1" x14ac:dyDescent="0.2">
      <c r="B97" s="273"/>
      <c r="C97" s="354"/>
      <c r="D97" s="355"/>
      <c r="E97" s="359" t="s">
        <v>263</v>
      </c>
      <c r="F97" s="997" t="str">
        <f>Translations!$B$398</f>
        <v>emisiile asociate cu energia termică măsurabilă generată de gazele reziduale importate de la alte instalații sau subinstalații și utilizate în această subinstalație nu ar trebui să fie incluse aici, ci la punctul (d) de mai jos.</v>
      </c>
      <c r="G97" s="997"/>
      <c r="H97" s="997"/>
      <c r="I97" s="997"/>
      <c r="J97" s="997"/>
      <c r="K97" s="997"/>
      <c r="L97" s="997"/>
      <c r="M97" s="997"/>
      <c r="N97" s="1088"/>
      <c r="O97" s="20"/>
    </row>
    <row r="98" spans="2:17" ht="5.0999999999999996" customHeight="1" x14ac:dyDescent="0.2">
      <c r="B98" s="273"/>
      <c r="C98" s="354"/>
      <c r="D98" s="355"/>
      <c r="E98" s="359"/>
      <c r="F98" s="572"/>
      <c r="G98" s="579"/>
      <c r="H98" s="579"/>
      <c r="I98" s="579"/>
      <c r="J98" s="579"/>
      <c r="K98" s="579"/>
      <c r="L98" s="579"/>
      <c r="M98" s="579"/>
      <c r="N98" s="580"/>
      <c r="O98" s="20"/>
    </row>
    <row r="99" spans="2:17" ht="12.75" customHeight="1" x14ac:dyDescent="0.2">
      <c r="B99" s="273"/>
      <c r="C99" s="354"/>
      <c r="D99" s="358"/>
      <c r="E99" s="360"/>
      <c r="F99" s="990" t="str">
        <f>IF(M30=EUConst_Relevant,HYPERLINK("#" &amp; Q99,EUConst_MsgDescription),"")</f>
        <v/>
      </c>
      <c r="G99" s="969"/>
      <c r="H99" s="969"/>
      <c r="I99" s="969"/>
      <c r="J99" s="969"/>
      <c r="K99" s="969"/>
      <c r="L99" s="969"/>
      <c r="M99" s="969"/>
      <c r="N99" s="970"/>
      <c r="O99" s="20"/>
      <c r="P99" s="24" t="s">
        <v>441</v>
      </c>
      <c r="Q99" s="414" t="str">
        <f>"#"&amp;ADDRESS(ROW($C$11),COLUMN($C$11))</f>
        <v>#$C$11</v>
      </c>
    </row>
    <row r="100" spans="2:17" ht="5.0999999999999996" customHeight="1" x14ac:dyDescent="0.2">
      <c r="B100" s="273"/>
      <c r="C100" s="354"/>
      <c r="D100" s="358"/>
      <c r="E100" s="361"/>
      <c r="F100" s="991"/>
      <c r="G100" s="991"/>
      <c r="H100" s="991"/>
      <c r="I100" s="991"/>
      <c r="J100" s="991"/>
      <c r="K100" s="991"/>
      <c r="L100" s="991"/>
      <c r="M100" s="991"/>
      <c r="N100" s="992"/>
      <c r="O100" s="20"/>
      <c r="P100" s="280"/>
    </row>
    <row r="101" spans="2:17" ht="50.1" customHeight="1" x14ac:dyDescent="0.2">
      <c r="B101" s="273"/>
      <c r="C101" s="354"/>
      <c r="D101" s="355"/>
      <c r="E101" s="355"/>
      <c r="F101" s="972"/>
      <c r="G101" s="973"/>
      <c r="H101" s="973"/>
      <c r="I101" s="973"/>
      <c r="J101" s="973"/>
      <c r="K101" s="973"/>
      <c r="L101" s="973"/>
      <c r="M101" s="973"/>
      <c r="N101" s="974"/>
      <c r="O101" s="20"/>
    </row>
    <row r="102" spans="2:17" ht="5.0999999999999996" customHeight="1" x14ac:dyDescent="0.2">
      <c r="B102" s="273"/>
      <c r="C102" s="354"/>
      <c r="D102" s="355"/>
      <c r="E102" s="355"/>
      <c r="F102" s="355"/>
      <c r="G102" s="355"/>
      <c r="H102" s="355"/>
      <c r="I102" s="355"/>
      <c r="J102" s="355"/>
      <c r="K102" s="355"/>
      <c r="L102" s="355"/>
      <c r="M102" s="355"/>
      <c r="N102" s="356"/>
      <c r="O102" s="20"/>
    </row>
    <row r="103" spans="2:17" ht="12.75" customHeight="1" x14ac:dyDescent="0.2">
      <c r="B103" s="273"/>
      <c r="C103" s="354"/>
      <c r="D103" s="355"/>
      <c r="E103" s="355"/>
      <c r="F103" s="1054" t="str">
        <f>Translations!$B$210</f>
        <v>Trimitere la fișierele externe, dacă este cazul</v>
      </c>
      <c r="G103" s="1054"/>
      <c r="H103" s="1054"/>
      <c r="I103" s="1054"/>
      <c r="J103" s="1054"/>
      <c r="K103" s="904"/>
      <c r="L103" s="904"/>
      <c r="M103" s="904"/>
      <c r="N103" s="904"/>
      <c r="O103" s="20"/>
    </row>
    <row r="104" spans="2:17" ht="5.0999999999999996" customHeight="1" x14ac:dyDescent="0.2">
      <c r="B104" s="273"/>
      <c r="C104" s="354"/>
      <c r="D104" s="358"/>
      <c r="E104" s="355"/>
      <c r="F104" s="355"/>
      <c r="G104" s="355"/>
      <c r="H104" s="355"/>
      <c r="I104" s="355"/>
      <c r="J104" s="355"/>
      <c r="K104" s="355"/>
      <c r="L104" s="355"/>
      <c r="M104" s="355"/>
      <c r="N104" s="356"/>
      <c r="O104" s="20"/>
    </row>
    <row r="105" spans="2:17" ht="5.0999999999999996" customHeight="1" x14ac:dyDescent="0.2">
      <c r="B105" s="273"/>
      <c r="C105" s="351"/>
      <c r="D105" s="364"/>
      <c r="E105" s="352"/>
      <c r="F105" s="352"/>
      <c r="G105" s="352"/>
      <c r="H105" s="352"/>
      <c r="I105" s="352"/>
      <c r="J105" s="352"/>
      <c r="K105" s="352"/>
      <c r="L105" s="352"/>
      <c r="M105" s="352"/>
      <c r="N105" s="353"/>
      <c r="O105" s="20"/>
    </row>
    <row r="106" spans="2:17" ht="12.75" customHeight="1" x14ac:dyDescent="0.2">
      <c r="B106" s="273"/>
      <c r="C106" s="354"/>
      <c r="D106" s="357" t="s">
        <v>115</v>
      </c>
      <c r="E106" s="1071" t="str">
        <f>Translations!$B$831</f>
        <v>Aportul de energie pentru această subinstalație și factorul de emisie relevant</v>
      </c>
      <c r="F106" s="1071"/>
      <c r="G106" s="1071"/>
      <c r="H106" s="1071"/>
      <c r="I106" s="1071"/>
      <c r="J106" s="1071"/>
      <c r="K106" s="1071"/>
      <c r="L106" s="1071"/>
      <c r="M106" s="1071"/>
      <c r="N106" s="1072"/>
      <c r="O106" s="20"/>
    </row>
    <row r="107" spans="2:17" ht="12.75" customHeight="1" x14ac:dyDescent="0.2">
      <c r="B107" s="273"/>
      <c r="C107" s="354"/>
      <c r="D107" s="355"/>
      <c r="E107" s="1064" t="str">
        <f>Translations!$B$399</f>
        <v>În scopul specific al colectării datelor din Măsurile Naționale de Implementare, această secțiune ar trebui să cuprindă toate datele furnizate în secțiunea G.(d) din Raportul privind colectarea datelor de referință.</v>
      </c>
      <c r="F107" s="1065"/>
      <c r="G107" s="1065"/>
      <c r="H107" s="1065"/>
      <c r="I107" s="1065"/>
      <c r="J107" s="1065"/>
      <c r="K107" s="1065"/>
      <c r="L107" s="1065"/>
      <c r="M107" s="1065"/>
      <c r="N107" s="1066"/>
      <c r="O107" s="20"/>
    </row>
    <row r="108" spans="2:17" ht="12.75" customHeight="1" x14ac:dyDescent="0.2">
      <c r="B108" s="273"/>
      <c r="C108" s="354"/>
      <c r="D108" s="358" t="s">
        <v>118</v>
      </c>
      <c r="E108" s="995" t="str">
        <f>Translations!$B$249</f>
        <v>Informații privind metodologia aplicată</v>
      </c>
      <c r="F108" s="995"/>
      <c r="G108" s="995"/>
      <c r="H108" s="995"/>
      <c r="I108" s="995"/>
      <c r="J108" s="995"/>
      <c r="K108" s="995"/>
      <c r="L108" s="995"/>
      <c r="M108" s="995"/>
      <c r="N108" s="1063"/>
      <c r="O108" s="20"/>
      <c r="P108" s="280"/>
    </row>
    <row r="109" spans="2:17" ht="12.75" customHeight="1" x14ac:dyDescent="0.2">
      <c r="B109" s="273"/>
      <c r="C109" s="354"/>
      <c r="D109" s="358"/>
      <c r="E109" s="997" t="str">
        <f>Translations!$B$250</f>
        <v>Vă rugăm să selectați mai jos:</v>
      </c>
      <c r="F109" s="998"/>
      <c r="G109" s="998"/>
      <c r="H109" s="998"/>
      <c r="I109" s="998"/>
      <c r="J109" s="998"/>
      <c r="K109" s="998"/>
      <c r="L109" s="998"/>
      <c r="M109" s="998"/>
      <c r="N109" s="999"/>
      <c r="O109" s="20"/>
    </row>
    <row r="110" spans="2:17" ht="25.5" customHeight="1" x14ac:dyDescent="0.2">
      <c r="B110" s="273"/>
      <c r="C110" s="354"/>
      <c r="D110" s="358"/>
      <c r="E110" s="359" t="s">
        <v>263</v>
      </c>
      <c r="F110" s="997" t="str">
        <f>Translations!$B$836</f>
        <v>sursa de date utilizată pentru cuantificarea aportului de combustibil și a aportului de materiale (energie termică exotermă) în conformitate cu secțiunea 4.4 din anexa VII la FAR și a consumului de energie electrică pentru producerea de energie termică în conformitate cu secțiunea 4.5 din anexa VII la FAR.</v>
      </c>
      <c r="G110" s="1000"/>
      <c r="H110" s="1000"/>
      <c r="I110" s="1000"/>
      <c r="J110" s="1000"/>
      <c r="K110" s="1000"/>
      <c r="L110" s="1000"/>
      <c r="M110" s="1000"/>
      <c r="N110" s="1001"/>
      <c r="O110" s="20"/>
    </row>
    <row r="111" spans="2:17" ht="12.75" customHeight="1" x14ac:dyDescent="0.2">
      <c r="B111" s="273"/>
      <c r="C111" s="354"/>
      <c r="D111" s="358"/>
      <c r="E111" s="359"/>
      <c r="F111" s="997" t="str">
        <f>Translations!$B$350</f>
        <v>Termenul „combustibil” ar trebui înțeles ca fiind orice flux de sursă în conformitate cu Regulamentul privind monitorizarea și raportarea care este combustibil și pentru care poate fi determinată puterea calorifică netă.</v>
      </c>
      <c r="G111" s="1000"/>
      <c r="H111" s="1000"/>
      <c r="I111" s="1000"/>
      <c r="J111" s="1000"/>
      <c r="K111" s="1000"/>
      <c r="L111" s="1000"/>
      <c r="M111" s="1000"/>
      <c r="N111" s="1001"/>
      <c r="O111" s="20"/>
    </row>
    <row r="112" spans="2:17" ht="12.75" customHeight="1" x14ac:dyDescent="0.2">
      <c r="B112" s="273"/>
      <c r="C112" s="354"/>
      <c r="D112" s="358"/>
      <c r="E112" s="359" t="s">
        <v>263</v>
      </c>
      <c r="F112" s="997" t="str">
        <f>Translations!$B$400</f>
        <v>metoda utilizată pentru determinarea puterii calorifice nete și a factorilor de emisie, în conformitate cu secțiunea 4.6 din anexa VII la FAR.</v>
      </c>
      <c r="G112" s="1000"/>
      <c r="H112" s="1000"/>
      <c r="I112" s="1000"/>
      <c r="J112" s="1000"/>
      <c r="K112" s="1000"/>
      <c r="L112" s="1000"/>
      <c r="M112" s="1000"/>
      <c r="N112" s="1001"/>
      <c r="O112" s="20"/>
    </row>
    <row r="113" spans="2:23" ht="25.5" customHeight="1" x14ac:dyDescent="0.2">
      <c r="B113" s="273"/>
      <c r="C113" s="354"/>
      <c r="D113" s="358"/>
      <c r="E113" s="359"/>
      <c r="F113" s="997" t="str">
        <f>Translations!$B$352</f>
        <v>Factorul de emisie ponderat corespunde emisiilor cumulate ale combustibililor, inclusiv ale celor utilizați pentru a produce energie termică măsurabilă, împărțite la conținutul total de energie. Factorul de emisie ponderat ar trebui să includă, de asemenea, emisiile provenite din epurarea corespunzătoare a gazelor de ardere, dacă este cazul.</v>
      </c>
      <c r="G113" s="1000"/>
      <c r="H113" s="1000"/>
      <c r="I113" s="1000"/>
      <c r="J113" s="1000"/>
      <c r="K113" s="1000"/>
      <c r="L113" s="1000"/>
      <c r="M113" s="1000"/>
      <c r="N113" s="1001"/>
      <c r="O113" s="20"/>
    </row>
    <row r="114" spans="2:23" ht="25.5" customHeight="1" x14ac:dyDescent="0.2">
      <c r="B114" s="273"/>
      <c r="C114" s="354"/>
      <c r="D114" s="358"/>
      <c r="E114" s="359"/>
      <c r="F114" s="997"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G114" s="1000"/>
      <c r="H114" s="1000"/>
      <c r="I114" s="1000"/>
      <c r="J114" s="1000"/>
      <c r="K114" s="1000"/>
      <c r="L114" s="1000"/>
      <c r="M114" s="1000"/>
      <c r="N114" s="1001"/>
      <c r="O114" s="20"/>
    </row>
    <row r="115" spans="2:23" ht="25.5" customHeight="1" x14ac:dyDescent="0.2">
      <c r="B115" s="273"/>
      <c r="C115" s="354"/>
      <c r="D115" s="355"/>
      <c r="E115" s="355"/>
      <c r="F115" s="372"/>
      <c r="G115" s="355"/>
      <c r="H115" s="399" t="str">
        <f>Translations!$B$401</f>
        <v>Relevant?</v>
      </c>
      <c r="I115" s="1070" t="str">
        <f>Translations!$B$254</f>
        <v>Sursa de date</v>
      </c>
      <c r="J115" s="1070"/>
      <c r="K115" s="1070" t="str">
        <f>Translations!$B$255</f>
        <v>Altă sursă de date (dacă este cazul)</v>
      </c>
      <c r="L115" s="1070"/>
      <c r="M115" s="1070" t="str">
        <f>Translations!$B$255</f>
        <v>Altă sursă de date (dacă este cazul)</v>
      </c>
      <c r="N115" s="1070"/>
      <c r="O115" s="20"/>
    </row>
    <row r="116" spans="2:23" ht="12.75" customHeight="1" x14ac:dyDescent="0.2">
      <c r="B116" s="273"/>
      <c r="C116" s="354"/>
      <c r="D116" s="358"/>
      <c r="E116" s="360" t="s">
        <v>864</v>
      </c>
      <c r="F116" s="1077" t="str">
        <f>Translations!$B$833</f>
        <v>Aportul de combustibil și de materiale</v>
      </c>
      <c r="G116" s="1077"/>
      <c r="H116" s="1078"/>
      <c r="I116" s="937"/>
      <c r="J116" s="938"/>
      <c r="K116" s="939"/>
      <c r="L116" s="940"/>
      <c r="M116" s="939"/>
      <c r="N116" s="941"/>
      <c r="O116" s="20"/>
    </row>
    <row r="117" spans="2:23" ht="12.75" customHeight="1" x14ac:dyDescent="0.2">
      <c r="B117" s="273"/>
      <c r="C117" s="354"/>
      <c r="D117" s="358"/>
      <c r="E117" s="360" t="s">
        <v>865</v>
      </c>
      <c r="F117" s="1079" t="str">
        <f>Translations!$B$402</f>
        <v>Puterea calorifică netă</v>
      </c>
      <c r="G117" s="1079"/>
      <c r="H117" s="1080"/>
      <c r="I117" s="1081"/>
      <c r="J117" s="1112"/>
      <c r="K117" s="993"/>
      <c r="L117" s="994"/>
      <c r="M117" s="993"/>
      <c r="N117" s="994"/>
      <c r="O117" s="20"/>
    </row>
    <row r="118" spans="2:23" ht="12.75" customHeight="1" thickBot="1" x14ac:dyDescent="0.25">
      <c r="B118" s="273"/>
      <c r="C118" s="354"/>
      <c r="D118" s="358"/>
      <c r="E118" s="360" t="s">
        <v>866</v>
      </c>
      <c r="F118" s="1075" t="str">
        <f>Translations!$B$353</f>
        <v>Factorul de emisie ponderat</v>
      </c>
      <c r="G118" s="1075"/>
      <c r="H118" s="1076"/>
      <c r="I118" s="822"/>
      <c r="J118" s="824"/>
      <c r="K118" s="1113"/>
      <c r="L118" s="1114"/>
      <c r="M118" s="1113"/>
      <c r="N118" s="1114"/>
      <c r="O118" s="20"/>
    </row>
    <row r="119" spans="2:23" ht="12.75" customHeight="1" x14ac:dyDescent="0.2">
      <c r="B119" s="273"/>
      <c r="C119" s="354"/>
      <c r="D119" s="358"/>
      <c r="E119" s="360" t="s">
        <v>867</v>
      </c>
      <c r="F119" s="1077" t="str">
        <f>Translations!$B$403</f>
        <v>Aportul combustibililor generat de gazele reziduale</v>
      </c>
      <c r="G119" s="1078"/>
      <c r="H119" s="1107"/>
      <c r="I119" s="937"/>
      <c r="J119" s="1110"/>
      <c r="K119" s="939"/>
      <c r="L119" s="941"/>
      <c r="M119" s="939"/>
      <c r="N119" s="941"/>
      <c r="O119" s="20"/>
      <c r="W119" s="415" t="b">
        <f>AND(H119&lt;&gt;"",H119=FALSE)</f>
        <v>0</v>
      </c>
    </row>
    <row r="120" spans="2:23" ht="12.75" customHeight="1" x14ac:dyDescent="0.2">
      <c r="B120" s="273"/>
      <c r="C120" s="354"/>
      <c r="D120" s="358"/>
      <c r="E120" s="360" t="s">
        <v>868</v>
      </c>
      <c r="F120" s="1079" t="str">
        <f>Translations!$B$402</f>
        <v>Puterea calorifică netă</v>
      </c>
      <c r="G120" s="1080"/>
      <c r="H120" s="1108"/>
      <c r="I120" s="1081"/>
      <c r="J120" s="1112"/>
      <c r="K120" s="993"/>
      <c r="L120" s="994"/>
      <c r="M120" s="993"/>
      <c r="N120" s="994"/>
      <c r="O120" s="20"/>
      <c r="W120" s="403" t="b">
        <f>W119</f>
        <v>0</v>
      </c>
    </row>
    <row r="121" spans="2:23" ht="12.75" customHeight="1" thickBot="1" x14ac:dyDescent="0.25">
      <c r="B121" s="273"/>
      <c r="C121" s="354"/>
      <c r="D121" s="358"/>
      <c r="E121" s="360" t="s">
        <v>869</v>
      </c>
      <c r="F121" s="1084" t="str">
        <f>Translations!$B$375</f>
        <v>Factorul de emisie</v>
      </c>
      <c r="G121" s="1085"/>
      <c r="H121" s="1109"/>
      <c r="I121" s="949"/>
      <c r="J121" s="950"/>
      <c r="K121" s="951"/>
      <c r="L121" s="952"/>
      <c r="M121" s="951"/>
      <c r="N121" s="952"/>
      <c r="O121" s="20"/>
      <c r="W121" s="412" t="b">
        <f>W120</f>
        <v>0</v>
      </c>
    </row>
    <row r="122" spans="2:23" ht="12.75" customHeight="1" thickBot="1" x14ac:dyDescent="0.25">
      <c r="B122" s="273"/>
      <c r="C122" s="354"/>
      <c r="D122" s="358"/>
      <c r="E122" s="360" t="s">
        <v>870</v>
      </c>
      <c r="F122" s="1085" t="str">
        <f>Translations!$B$837</f>
        <v>Consumul de energie electrică pentru producerea de energie termică</v>
      </c>
      <c r="G122" s="1111"/>
      <c r="H122" s="544"/>
      <c r="I122" s="949"/>
      <c r="J122" s="950"/>
      <c r="K122" s="951"/>
      <c r="L122" s="952"/>
      <c r="M122" s="951"/>
      <c r="N122" s="952"/>
      <c r="O122" s="20"/>
      <c r="W122" s="547" t="b">
        <f>AND(H122&lt;&gt;"",H122=FALSE)</f>
        <v>0</v>
      </c>
    </row>
    <row r="123" spans="2:23" ht="5.0999999999999996" customHeight="1" x14ac:dyDescent="0.2">
      <c r="B123" s="273"/>
      <c r="C123" s="354"/>
      <c r="D123" s="358"/>
      <c r="E123" s="355"/>
      <c r="F123" s="355"/>
      <c r="G123" s="355"/>
      <c r="H123" s="355"/>
      <c r="I123" s="355"/>
      <c r="J123" s="355"/>
      <c r="K123" s="355"/>
      <c r="L123" s="355"/>
      <c r="M123" s="355"/>
      <c r="N123" s="356"/>
      <c r="O123" s="20"/>
    </row>
    <row r="124" spans="2:23" ht="12.75" customHeight="1" x14ac:dyDescent="0.2">
      <c r="B124" s="273"/>
      <c r="C124" s="354"/>
      <c r="D124" s="358"/>
      <c r="E124" s="360" t="s">
        <v>871</v>
      </c>
      <c r="F124" s="1073" t="str">
        <f>Translations!$B$257</f>
        <v>Descrierea metodologiei aplicate</v>
      </c>
      <c r="G124" s="1073"/>
      <c r="H124" s="1073"/>
      <c r="I124" s="1073"/>
      <c r="J124" s="1073"/>
      <c r="K124" s="1073"/>
      <c r="L124" s="1073"/>
      <c r="M124" s="1073"/>
      <c r="N124" s="1074"/>
      <c r="O124" s="20"/>
    </row>
    <row r="125" spans="2:23" ht="5.0999999999999996" customHeight="1" x14ac:dyDescent="0.2">
      <c r="B125" s="273"/>
      <c r="C125" s="354"/>
      <c r="D125" s="355"/>
      <c r="E125" s="359"/>
      <c r="F125" s="369"/>
      <c r="G125" s="370"/>
      <c r="H125" s="370"/>
      <c r="I125" s="370"/>
      <c r="J125" s="370"/>
      <c r="K125" s="370"/>
      <c r="L125" s="370"/>
      <c r="M125" s="370"/>
      <c r="N125" s="371"/>
      <c r="O125" s="20"/>
    </row>
    <row r="126" spans="2:23" ht="12.75" customHeight="1" x14ac:dyDescent="0.2">
      <c r="B126" s="273"/>
      <c r="C126" s="354"/>
      <c r="D126" s="358"/>
      <c r="E126" s="360"/>
      <c r="F126" s="990" t="str">
        <f>IF(M30=EUConst_Relevant,HYPERLINK("#" &amp; Q126,EUConst_MsgDescription),"")</f>
        <v/>
      </c>
      <c r="G126" s="969"/>
      <c r="H126" s="969"/>
      <c r="I126" s="969"/>
      <c r="J126" s="969"/>
      <c r="K126" s="969"/>
      <c r="L126" s="969"/>
      <c r="M126" s="969"/>
      <c r="N126" s="970"/>
      <c r="O126" s="20"/>
      <c r="P126" s="24" t="s">
        <v>441</v>
      </c>
      <c r="Q126" s="414" t="str">
        <f>"#"&amp;ADDRESS(ROW($C$11),COLUMN($C$11))</f>
        <v>#$C$11</v>
      </c>
    </row>
    <row r="127" spans="2:23" ht="5.0999999999999996" customHeight="1" x14ac:dyDescent="0.2">
      <c r="B127" s="273"/>
      <c r="C127" s="354"/>
      <c r="D127" s="358"/>
      <c r="E127" s="361"/>
      <c r="F127" s="991"/>
      <c r="G127" s="991"/>
      <c r="H127" s="991"/>
      <c r="I127" s="991"/>
      <c r="J127" s="991"/>
      <c r="K127" s="991"/>
      <c r="L127" s="991"/>
      <c r="M127" s="991"/>
      <c r="N127" s="992"/>
      <c r="O127" s="20"/>
      <c r="P127" s="280"/>
    </row>
    <row r="128" spans="2:23" ht="50.1" customHeight="1" x14ac:dyDescent="0.2">
      <c r="B128" s="273"/>
      <c r="C128" s="354"/>
      <c r="D128" s="361"/>
      <c r="E128" s="361"/>
      <c r="F128" s="932"/>
      <c r="G128" s="933"/>
      <c r="H128" s="933"/>
      <c r="I128" s="933"/>
      <c r="J128" s="933"/>
      <c r="K128" s="933"/>
      <c r="L128" s="933"/>
      <c r="M128" s="933"/>
      <c r="N128" s="934"/>
      <c r="O128" s="20"/>
    </row>
    <row r="129" spans="2:23" ht="5.0999999999999996" customHeight="1" x14ac:dyDescent="0.2">
      <c r="B129" s="273"/>
      <c r="C129" s="354"/>
      <c r="D129" s="358"/>
      <c r="E129" s="355"/>
      <c r="F129" s="355"/>
      <c r="G129" s="355"/>
      <c r="H129" s="355"/>
      <c r="I129" s="355"/>
      <c r="J129" s="355"/>
      <c r="K129" s="355"/>
      <c r="L129" s="355"/>
      <c r="M129" s="355"/>
      <c r="N129" s="356"/>
      <c r="O129" s="20"/>
    </row>
    <row r="130" spans="2:23" ht="12.75" customHeight="1" x14ac:dyDescent="0.2">
      <c r="B130" s="273"/>
      <c r="C130" s="354"/>
      <c r="D130" s="358"/>
      <c r="E130" s="360"/>
      <c r="F130" s="1054" t="str">
        <f>Translations!$B$210</f>
        <v>Trimitere la fișierele externe, dacă este cazul</v>
      </c>
      <c r="G130" s="1054"/>
      <c r="H130" s="1054"/>
      <c r="I130" s="1054"/>
      <c r="J130" s="1054"/>
      <c r="K130" s="904"/>
      <c r="L130" s="904"/>
      <c r="M130" s="904"/>
      <c r="N130" s="904"/>
      <c r="O130" s="20"/>
      <c r="W130" s="384" t="s">
        <v>417</v>
      </c>
    </row>
    <row r="131" spans="2:23" ht="5.0999999999999996" customHeight="1" thickBot="1" x14ac:dyDescent="0.25">
      <c r="B131" s="273"/>
      <c r="C131" s="354"/>
      <c r="D131" s="358"/>
      <c r="E131" s="355"/>
      <c r="F131" s="355"/>
      <c r="G131" s="355"/>
      <c r="H131" s="355"/>
      <c r="I131" s="355"/>
      <c r="J131" s="355"/>
      <c r="K131" s="355"/>
      <c r="L131" s="355"/>
      <c r="M131" s="355"/>
      <c r="N131" s="356"/>
      <c r="O131" s="20"/>
      <c r="P131" s="280"/>
      <c r="W131" s="274"/>
    </row>
    <row r="132" spans="2:23" ht="12.75" customHeight="1" x14ac:dyDescent="0.2">
      <c r="B132" s="273"/>
      <c r="C132" s="354"/>
      <c r="D132" s="358" t="s">
        <v>119</v>
      </c>
      <c r="E132" s="1075" t="str">
        <f>Translations!$B$258</f>
        <v>A fost respectată ordinea ierarhică?</v>
      </c>
      <c r="F132" s="1075"/>
      <c r="G132" s="1075"/>
      <c r="H132" s="1076"/>
      <c r="I132" s="291"/>
      <c r="J132" s="366" t="str">
        <f>Translations!$B$259</f>
        <v xml:space="preserve"> Dacă nu, de ce?</v>
      </c>
      <c r="K132" s="942"/>
      <c r="L132" s="943"/>
      <c r="M132" s="943"/>
      <c r="N132" s="959"/>
      <c r="O132" s="20"/>
      <c r="P132" s="280"/>
      <c r="W132" s="407" t="b">
        <f>AND(I132&lt;&gt;"",I132=TRUE)</f>
        <v>0</v>
      </c>
    </row>
    <row r="133" spans="2:23" ht="5.0999999999999996" customHeight="1" x14ac:dyDescent="0.2">
      <c r="B133" s="273"/>
      <c r="C133" s="354"/>
      <c r="D133" s="355"/>
      <c r="E133" s="576"/>
      <c r="F133" s="576"/>
      <c r="G133" s="576"/>
      <c r="H133" s="576"/>
      <c r="I133" s="576"/>
      <c r="J133" s="576"/>
      <c r="K133" s="576"/>
      <c r="L133" s="576"/>
      <c r="M133" s="576"/>
      <c r="N133" s="577"/>
      <c r="O133" s="20"/>
      <c r="P133" s="280"/>
      <c r="V133" s="285"/>
      <c r="W133" s="403"/>
    </row>
    <row r="134" spans="2:23" ht="12.75" customHeight="1" x14ac:dyDescent="0.2">
      <c r="B134" s="273"/>
      <c r="C134" s="354"/>
      <c r="D134" s="367"/>
      <c r="E134" s="367"/>
      <c r="F134" s="1073" t="str">
        <f>Translations!$B$264</f>
        <v>Detalii suplimentare privind orice abatere de la ierarhie</v>
      </c>
      <c r="G134" s="1073"/>
      <c r="H134" s="1073"/>
      <c r="I134" s="1073"/>
      <c r="J134" s="1073"/>
      <c r="K134" s="1073"/>
      <c r="L134" s="1073"/>
      <c r="M134" s="1073"/>
      <c r="N134" s="1074"/>
      <c r="O134" s="20"/>
      <c r="P134" s="280"/>
      <c r="V134" s="285"/>
      <c r="W134" s="403"/>
    </row>
    <row r="135" spans="2:23" ht="25.5" customHeight="1" thickBot="1" x14ac:dyDescent="0.25">
      <c r="B135" s="273"/>
      <c r="C135" s="354"/>
      <c r="D135" s="367"/>
      <c r="E135" s="367"/>
      <c r="F135" s="932"/>
      <c r="G135" s="933"/>
      <c r="H135" s="933"/>
      <c r="I135" s="933"/>
      <c r="J135" s="933"/>
      <c r="K135" s="933"/>
      <c r="L135" s="933"/>
      <c r="M135" s="933"/>
      <c r="N135" s="934"/>
      <c r="O135" s="20"/>
      <c r="P135" s="280"/>
      <c r="V135" s="285"/>
      <c r="W135" s="300" t="b">
        <f>W132</f>
        <v>0</v>
      </c>
    </row>
    <row r="136" spans="2:23" ht="5.0999999999999996" customHeight="1" x14ac:dyDescent="0.2">
      <c r="B136" s="273"/>
      <c r="C136" s="354"/>
      <c r="D136" s="358"/>
      <c r="E136" s="355"/>
      <c r="F136" s="355"/>
      <c r="G136" s="355"/>
      <c r="H136" s="355"/>
      <c r="I136" s="355"/>
      <c r="J136" s="355"/>
      <c r="K136" s="355"/>
      <c r="L136" s="355"/>
      <c r="M136" s="355"/>
      <c r="N136" s="356"/>
      <c r="O136" s="20"/>
      <c r="W136" s="406"/>
    </row>
    <row r="137" spans="2:23" ht="5.0999999999999996" customHeight="1" x14ac:dyDescent="0.2">
      <c r="B137" s="273"/>
      <c r="C137" s="351"/>
      <c r="D137" s="364"/>
      <c r="E137" s="352"/>
      <c r="F137" s="352"/>
      <c r="G137" s="352"/>
      <c r="H137" s="352"/>
      <c r="I137" s="352"/>
      <c r="J137" s="352"/>
      <c r="K137" s="352"/>
      <c r="L137" s="352"/>
      <c r="M137" s="352"/>
      <c r="N137" s="353"/>
      <c r="O137" s="20"/>
    </row>
    <row r="138" spans="2:23" ht="12.75" customHeight="1" x14ac:dyDescent="0.2">
      <c r="B138" s="273"/>
      <c r="C138" s="354"/>
      <c r="D138" s="357" t="s">
        <v>116</v>
      </c>
      <c r="E138" s="1071" t="str">
        <f>Translations!$B$404</f>
        <v>Energie termică măsurabilă produsă</v>
      </c>
      <c r="F138" s="1071"/>
      <c r="G138" s="1071"/>
      <c r="H138" s="1071"/>
      <c r="I138" s="1071"/>
      <c r="J138" s="1071"/>
      <c r="K138" s="1071"/>
      <c r="L138" s="1071"/>
      <c r="M138" s="1071"/>
      <c r="N138" s="1072"/>
      <c r="O138" s="20"/>
      <c r="P138" s="280"/>
      <c r="S138" s="285"/>
      <c r="T138" s="285"/>
    </row>
    <row r="139" spans="2:23" ht="12.75" customHeight="1" x14ac:dyDescent="0.2">
      <c r="B139" s="273"/>
      <c r="C139" s="354"/>
      <c r="D139" s="355"/>
      <c r="E139" s="1064" t="str">
        <f>Translations!$B$405</f>
        <v>În scopul specific al colectării de date din Măsurile Naționale de Implementare, această secțiune ar trebui să cuprindă toate datele furnizate în secțiunea G.(e) din Raportul privind colectarea datelor de referință.</v>
      </c>
      <c r="F139" s="1065"/>
      <c r="G139" s="1065"/>
      <c r="H139" s="1065"/>
      <c r="I139" s="1065"/>
      <c r="J139" s="1065"/>
      <c r="K139" s="1065"/>
      <c r="L139" s="1065"/>
      <c r="M139" s="1065"/>
      <c r="N139" s="1066"/>
      <c r="O139" s="20"/>
      <c r="P139" s="280"/>
    </row>
    <row r="140" spans="2:23" ht="12.75" customHeight="1" x14ac:dyDescent="0.2">
      <c r="B140" s="273"/>
      <c r="C140" s="354"/>
      <c r="D140" s="358" t="s">
        <v>118</v>
      </c>
      <c r="E140" s="995" t="str">
        <f>Translations!$B$249</f>
        <v>Informații privind metodologia aplicată</v>
      </c>
      <c r="F140" s="995"/>
      <c r="G140" s="995"/>
      <c r="H140" s="995"/>
      <c r="I140" s="995"/>
      <c r="J140" s="995"/>
      <c r="K140" s="995"/>
      <c r="L140" s="995"/>
      <c r="M140" s="995"/>
      <c r="N140" s="1063"/>
      <c r="O140" s="20"/>
      <c r="P140" s="280"/>
    </row>
    <row r="141" spans="2:23" ht="12.75" customHeight="1" x14ac:dyDescent="0.2">
      <c r="B141" s="273"/>
      <c r="C141" s="354"/>
      <c r="D141" s="358"/>
      <c r="E141" s="997" t="str">
        <f>Translations!$B$406</f>
        <v>Vă rugăm să introduceți mai jos sursa de date conform secțiunii 4.5 din anexa VII la FAR utilizată pentru a determina cantitatea de energie termică măsurabilă produsă.</v>
      </c>
      <c r="F141" s="998"/>
      <c r="G141" s="998"/>
      <c r="H141" s="998"/>
      <c r="I141" s="998"/>
      <c r="J141" s="998"/>
      <c r="K141" s="998"/>
      <c r="L141" s="998"/>
      <c r="M141" s="998"/>
      <c r="N141" s="999"/>
      <c r="O141" s="20"/>
    </row>
    <row r="142" spans="2:23" ht="25.5" customHeight="1" x14ac:dyDescent="0.2">
      <c r="B142" s="273"/>
      <c r="C142" s="354"/>
      <c r="D142" s="358"/>
      <c r="E142" s="997"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F142" s="998"/>
      <c r="G142" s="998"/>
      <c r="H142" s="998"/>
      <c r="I142" s="998"/>
      <c r="J142" s="998"/>
      <c r="K142" s="998"/>
      <c r="L142" s="998"/>
      <c r="M142" s="998"/>
      <c r="N142" s="999"/>
      <c r="O142" s="20"/>
    </row>
    <row r="143" spans="2:23" ht="25.5" customHeight="1" x14ac:dyDescent="0.2">
      <c r="B143" s="273"/>
      <c r="C143" s="354"/>
      <c r="D143" s="355"/>
      <c r="E143" s="355"/>
      <c r="F143" s="355"/>
      <c r="G143" s="355"/>
      <c r="H143" s="355"/>
      <c r="I143" s="1070" t="str">
        <f>Translations!$B$254</f>
        <v>Sursa de date</v>
      </c>
      <c r="J143" s="1070"/>
      <c r="K143" s="1070" t="str">
        <f>Translations!$B$255</f>
        <v>Altă sursă de date (dacă este cazul)</v>
      </c>
      <c r="L143" s="1070"/>
      <c r="M143" s="1070" t="str">
        <f>Translations!$B$255</f>
        <v>Altă sursă de date (dacă este cazul)</v>
      </c>
      <c r="N143" s="1070"/>
      <c r="O143" s="20"/>
      <c r="P143" s="280"/>
    </row>
    <row r="144" spans="2:23" ht="12.75" customHeight="1" x14ac:dyDescent="0.2">
      <c r="B144" s="273"/>
      <c r="C144" s="354"/>
      <c r="D144" s="358"/>
      <c r="E144" s="360" t="s">
        <v>864</v>
      </c>
      <c r="F144" s="1069" t="str">
        <f>Translations!$B$407</f>
        <v>Energia termică produsă</v>
      </c>
      <c r="G144" s="1069"/>
      <c r="H144" s="1067"/>
      <c r="I144" s="942"/>
      <c r="J144" s="943"/>
      <c r="K144" s="944"/>
      <c r="L144" s="945"/>
      <c r="M144" s="944"/>
      <c r="N144" s="946"/>
      <c r="O144" s="20"/>
    </row>
    <row r="145" spans="1:23" ht="12.75" customHeight="1" x14ac:dyDescent="0.2">
      <c r="B145" s="273"/>
      <c r="C145" s="354"/>
      <c r="D145" s="358"/>
      <c r="E145" s="360" t="s">
        <v>865</v>
      </c>
      <c r="F145" s="1069" t="str">
        <f>Translations!$B$838</f>
        <v>Energia termică produsă din energie electrică</v>
      </c>
      <c r="G145" s="1069"/>
      <c r="H145" s="1067"/>
      <c r="I145" s="942"/>
      <c r="J145" s="943"/>
      <c r="K145" s="944"/>
      <c r="L145" s="945"/>
      <c r="M145" s="944"/>
      <c r="N145" s="946"/>
      <c r="O145" s="20"/>
    </row>
    <row r="146" spans="1:23" ht="5.0999999999999996" customHeight="1" x14ac:dyDescent="0.2">
      <c r="C146" s="354"/>
      <c r="D146" s="358"/>
      <c r="E146" s="355"/>
      <c r="F146" s="355"/>
      <c r="G146" s="355"/>
      <c r="H146" s="355"/>
      <c r="I146" s="355"/>
      <c r="J146" s="355"/>
      <c r="K146" s="355"/>
      <c r="L146" s="355"/>
      <c r="M146" s="355"/>
      <c r="N146" s="356"/>
      <c r="O146" s="20"/>
      <c r="P146" s="280"/>
    </row>
    <row r="147" spans="1:23" ht="12.75" customHeight="1" x14ac:dyDescent="0.2">
      <c r="C147" s="354"/>
      <c r="D147" s="358"/>
      <c r="E147" s="360" t="s">
        <v>866</v>
      </c>
      <c r="F147" s="1073" t="str">
        <f>Translations!$B$257</f>
        <v>Descrierea metodologiei aplicate</v>
      </c>
      <c r="G147" s="1073"/>
      <c r="H147" s="1073"/>
      <c r="I147" s="1073"/>
      <c r="J147" s="1073"/>
      <c r="K147" s="1073"/>
      <c r="L147" s="1073"/>
      <c r="M147" s="1073"/>
      <c r="N147" s="1074"/>
      <c r="O147" s="20"/>
      <c r="P147" s="280"/>
    </row>
    <row r="148" spans="1:23" ht="5.0999999999999996" customHeight="1" x14ac:dyDescent="0.2">
      <c r="C148" s="354"/>
      <c r="D148" s="355"/>
      <c r="E148" s="359"/>
      <c r="F148" s="572"/>
      <c r="G148" s="579"/>
      <c r="H148" s="579"/>
      <c r="I148" s="579"/>
      <c r="J148" s="579"/>
      <c r="K148" s="579"/>
      <c r="L148" s="579"/>
      <c r="M148" s="579"/>
      <c r="N148" s="580"/>
      <c r="O148" s="20"/>
    </row>
    <row r="149" spans="1:23" ht="12.75" customHeight="1" x14ac:dyDescent="0.2">
      <c r="C149" s="354"/>
      <c r="D149" s="358"/>
      <c r="E149" s="360"/>
      <c r="F149" s="990" t="str">
        <f>IF(M30=EUConst_Relevant,HYPERLINK("#" &amp; Q149,EUConst_MsgDescription),"")</f>
        <v/>
      </c>
      <c r="G149" s="969"/>
      <c r="H149" s="969"/>
      <c r="I149" s="969"/>
      <c r="J149" s="969"/>
      <c r="K149" s="969"/>
      <c r="L149" s="969"/>
      <c r="M149" s="969"/>
      <c r="N149" s="970"/>
      <c r="O149" s="20"/>
      <c r="P149" s="24" t="s">
        <v>441</v>
      </c>
      <c r="Q149" s="414" t="str">
        <f>"#"&amp;ADDRESS(ROW($C$11),COLUMN($C$11))</f>
        <v>#$C$11</v>
      </c>
    </row>
    <row r="150" spans="1:23" ht="5.0999999999999996" customHeight="1" x14ac:dyDescent="0.2">
      <c r="C150" s="354"/>
      <c r="D150" s="358"/>
      <c r="E150" s="361"/>
      <c r="F150" s="991"/>
      <c r="G150" s="991"/>
      <c r="H150" s="991"/>
      <c r="I150" s="991"/>
      <c r="J150" s="991"/>
      <c r="K150" s="991"/>
      <c r="L150" s="991"/>
      <c r="M150" s="991"/>
      <c r="N150" s="992"/>
      <c r="O150" s="20"/>
      <c r="P150" s="280"/>
    </row>
    <row r="151" spans="1:23" s="278" customFormat="1" ht="50.1" customHeight="1" x14ac:dyDescent="0.2">
      <c r="A151" s="274"/>
      <c r="B151" s="12"/>
      <c r="C151" s="354"/>
      <c r="D151" s="361"/>
      <c r="E151" s="361"/>
      <c r="F151" s="932"/>
      <c r="G151" s="933"/>
      <c r="H151" s="933"/>
      <c r="I151" s="933"/>
      <c r="J151" s="933"/>
      <c r="K151" s="933"/>
      <c r="L151" s="933"/>
      <c r="M151" s="933"/>
      <c r="N151" s="934"/>
      <c r="O151" s="20"/>
      <c r="P151" s="284"/>
      <c r="Q151" s="285"/>
      <c r="R151" s="285"/>
      <c r="S151" s="274"/>
      <c r="T151" s="274"/>
      <c r="U151" s="285"/>
      <c r="V151" s="274"/>
      <c r="W151" s="293"/>
    </row>
    <row r="152" spans="1:23" ht="5.0999999999999996" customHeight="1" x14ac:dyDescent="0.2">
      <c r="C152" s="354"/>
      <c r="D152" s="358"/>
      <c r="E152" s="355"/>
      <c r="F152" s="355"/>
      <c r="G152" s="355"/>
      <c r="H152" s="355"/>
      <c r="I152" s="355"/>
      <c r="J152" s="355"/>
      <c r="K152" s="355"/>
      <c r="L152" s="355"/>
      <c r="M152" s="355"/>
      <c r="N152" s="356"/>
      <c r="O152" s="20"/>
    </row>
    <row r="153" spans="1:23" ht="12.75" customHeight="1" x14ac:dyDescent="0.2">
      <c r="C153" s="354"/>
      <c r="D153" s="358"/>
      <c r="E153" s="360"/>
      <c r="F153" s="1054" t="str">
        <f>Translations!$B$210</f>
        <v>Trimitere la fișierele externe, dacă este cazul</v>
      </c>
      <c r="G153" s="1054"/>
      <c r="H153" s="1054"/>
      <c r="I153" s="1054"/>
      <c r="J153" s="1054"/>
      <c r="K153" s="904"/>
      <c r="L153" s="904"/>
      <c r="M153" s="904"/>
      <c r="N153" s="904"/>
      <c r="O153" s="20"/>
      <c r="W153" s="384" t="s">
        <v>417</v>
      </c>
    </row>
    <row r="154" spans="1:23" ht="5.0999999999999996" customHeight="1" thickBot="1" x14ac:dyDescent="0.25">
      <c r="C154" s="354"/>
      <c r="D154" s="358"/>
      <c r="E154" s="355"/>
      <c r="F154" s="355"/>
      <c r="G154" s="355"/>
      <c r="H154" s="355"/>
      <c r="I154" s="355"/>
      <c r="J154" s="355"/>
      <c r="K154" s="355"/>
      <c r="L154" s="355"/>
      <c r="M154" s="355"/>
      <c r="N154" s="356"/>
      <c r="O154" s="20"/>
      <c r="P154" s="280"/>
    </row>
    <row r="155" spans="1:23" ht="12.75" customHeight="1" x14ac:dyDescent="0.2">
      <c r="C155" s="354"/>
      <c r="D155" s="358" t="s">
        <v>119</v>
      </c>
      <c r="E155" s="1075" t="str">
        <f>Translations!$B$258</f>
        <v>A fost respectată ordinea ierarhică?</v>
      </c>
      <c r="F155" s="1075"/>
      <c r="G155" s="1075"/>
      <c r="H155" s="1076"/>
      <c r="I155" s="291"/>
      <c r="J155" s="366" t="str">
        <f>Translations!$B$259</f>
        <v xml:space="preserve"> Dacă nu, de ce?</v>
      </c>
      <c r="K155" s="942"/>
      <c r="L155" s="943"/>
      <c r="M155" s="943"/>
      <c r="N155" s="959"/>
      <c r="O155" s="20"/>
      <c r="P155" s="280"/>
      <c r="W155" s="407" t="b">
        <f>AND(I155&lt;&gt;"",I155=TRUE)</f>
        <v>0</v>
      </c>
    </row>
    <row r="156" spans="1:23" ht="5.0999999999999996" customHeight="1" x14ac:dyDescent="0.2">
      <c r="C156" s="354"/>
      <c r="D156" s="355"/>
      <c r="E156" s="576"/>
      <c r="F156" s="576"/>
      <c r="G156" s="576"/>
      <c r="H156" s="576"/>
      <c r="I156" s="576"/>
      <c r="J156" s="576"/>
      <c r="K156" s="576"/>
      <c r="L156" s="576"/>
      <c r="M156" s="576"/>
      <c r="N156" s="577"/>
      <c r="O156" s="20"/>
      <c r="P156" s="280"/>
      <c r="W156" s="403"/>
    </row>
    <row r="157" spans="1:23" ht="12.75" customHeight="1" x14ac:dyDescent="0.2">
      <c r="C157" s="354"/>
      <c r="D157" s="367"/>
      <c r="E157" s="367"/>
      <c r="F157" s="1073" t="str">
        <f>Translations!$B$264</f>
        <v>Detalii suplimentare privind orice abatere de la ierarhie</v>
      </c>
      <c r="G157" s="1073"/>
      <c r="H157" s="1073"/>
      <c r="I157" s="1073"/>
      <c r="J157" s="1073"/>
      <c r="K157" s="1073"/>
      <c r="L157" s="1073"/>
      <c r="M157" s="1073"/>
      <c r="N157" s="1074"/>
      <c r="O157" s="20"/>
      <c r="P157" s="280"/>
      <c r="W157" s="403"/>
    </row>
    <row r="158" spans="1:23" ht="25.5" customHeight="1" thickBot="1" x14ac:dyDescent="0.25">
      <c r="C158" s="354"/>
      <c r="D158" s="367"/>
      <c r="E158" s="367"/>
      <c r="F158" s="932"/>
      <c r="G158" s="933"/>
      <c r="H158" s="933"/>
      <c r="I158" s="933"/>
      <c r="J158" s="933"/>
      <c r="K158" s="933"/>
      <c r="L158" s="933"/>
      <c r="M158" s="933"/>
      <c r="N158" s="934"/>
      <c r="O158" s="20"/>
      <c r="P158" s="280"/>
      <c r="W158" s="412" t="b">
        <f>W155</f>
        <v>0</v>
      </c>
    </row>
    <row r="159" spans="1:23" ht="5.0999999999999996" customHeight="1" x14ac:dyDescent="0.2">
      <c r="C159" s="354"/>
      <c r="D159" s="358"/>
      <c r="E159" s="355"/>
      <c r="F159" s="355"/>
      <c r="G159" s="355"/>
      <c r="H159" s="355"/>
      <c r="I159" s="355"/>
      <c r="J159" s="355"/>
      <c r="K159" s="355"/>
      <c r="L159" s="355"/>
      <c r="M159" s="355"/>
      <c r="N159" s="356"/>
      <c r="O159" s="20"/>
    </row>
    <row r="160" spans="1:23" ht="5.0999999999999996" customHeight="1" x14ac:dyDescent="0.2">
      <c r="C160" s="351"/>
      <c r="D160" s="364"/>
      <c r="E160" s="352"/>
      <c r="F160" s="352"/>
      <c r="G160" s="352"/>
      <c r="H160" s="352"/>
      <c r="I160" s="352"/>
      <c r="J160" s="352"/>
      <c r="K160" s="352"/>
      <c r="L160" s="352"/>
      <c r="M160" s="352"/>
      <c r="N160" s="353"/>
      <c r="O160" s="20"/>
    </row>
    <row r="161" spans="1:25" ht="12.75" customHeight="1" x14ac:dyDescent="0.2">
      <c r="C161" s="354"/>
      <c r="D161" s="357" t="s">
        <v>117</v>
      </c>
      <c r="E161" s="1071" t="str">
        <f>Translations!$B$359</f>
        <v>Energie termică măsurabilă importată</v>
      </c>
      <c r="F161" s="1071"/>
      <c r="G161" s="1071"/>
      <c r="H161" s="1071"/>
      <c r="I161" s="1071"/>
      <c r="J161" s="1071"/>
      <c r="K161" s="1071"/>
      <c r="L161" s="1071"/>
      <c r="M161" s="1071"/>
      <c r="N161" s="1072"/>
      <c r="O161" s="20"/>
      <c r="P161" s="280"/>
      <c r="S161" s="285"/>
      <c r="T161" s="285"/>
    </row>
    <row r="162" spans="1:25" ht="12.75" customHeight="1" x14ac:dyDescent="0.2">
      <c r="C162" s="354"/>
      <c r="D162" s="355"/>
      <c r="E162" s="1064" t="str">
        <f>Translations!$B$408</f>
        <v>În scopul specific al colectării datelor din Măsurile Naționale de Implementare, această secțiune ar trebui să cuprindă toate datele furnizate în secțiunea G.(f) din Raportul privind colectarea datelor de referință.</v>
      </c>
      <c r="F162" s="1065"/>
      <c r="G162" s="1065"/>
      <c r="H162" s="1065"/>
      <c r="I162" s="1065"/>
      <c r="J162" s="1065"/>
      <c r="K162" s="1065"/>
      <c r="L162" s="1065"/>
      <c r="M162" s="1065"/>
      <c r="N162" s="1066"/>
      <c r="O162" s="20"/>
      <c r="P162" s="280"/>
    </row>
    <row r="163" spans="1:25" ht="12.75" customHeight="1" x14ac:dyDescent="0.2">
      <c r="C163" s="354"/>
      <c r="D163" s="358" t="s">
        <v>118</v>
      </c>
      <c r="E163" s="995" t="str">
        <f>Translations!$B$409</f>
        <v>Sunt relevante alte fluxuri de energie termică măsurabilă pentru această subinstalație?</v>
      </c>
      <c r="F163" s="995"/>
      <c r="G163" s="995"/>
      <c r="H163" s="995"/>
      <c r="I163" s="995"/>
      <c r="J163" s="995"/>
      <c r="K163" s="995"/>
      <c r="L163" s="995"/>
      <c r="M163" s="996"/>
      <c r="N163" s="996"/>
      <c r="O163" s="20"/>
      <c r="P163" s="280"/>
    </row>
    <row r="164" spans="1:25" ht="12.75" customHeight="1" x14ac:dyDescent="0.2">
      <c r="C164" s="354"/>
      <c r="D164" s="358"/>
      <c r="E164" s="355"/>
      <c r="F164" s="355"/>
      <c r="G164" s="355"/>
      <c r="H164" s="355"/>
      <c r="I164" s="355"/>
      <c r="J164" s="976" t="str">
        <f>IF(M30=EUConst_NotRelevant,"",IF(AND(M163&lt;&gt;"",M163=FALSE),HYPERLINK("#" &amp; Q164,EUconst_MsgGoOn),""))</f>
        <v/>
      </c>
      <c r="K164" s="977"/>
      <c r="L164" s="977"/>
      <c r="M164" s="977"/>
      <c r="N164" s="978"/>
      <c r="O164" s="20"/>
      <c r="P164" s="24" t="s">
        <v>441</v>
      </c>
      <c r="Q164" s="414" t="str">
        <f>Q31</f>
        <v>#JUMP_G2</v>
      </c>
    </row>
    <row r="165" spans="1:25" ht="5.0999999999999996" customHeight="1" x14ac:dyDescent="0.2">
      <c r="C165" s="354"/>
      <c r="D165" s="358"/>
      <c r="E165" s="358"/>
      <c r="F165" s="358"/>
      <c r="G165" s="358"/>
      <c r="H165" s="358"/>
      <c r="I165" s="358"/>
      <c r="J165" s="358"/>
      <c r="K165" s="358"/>
      <c r="L165" s="358"/>
      <c r="M165" s="358"/>
      <c r="N165" s="365"/>
      <c r="O165" s="20"/>
      <c r="P165" s="24"/>
    </row>
    <row r="166" spans="1:25" ht="12.75" customHeight="1" x14ac:dyDescent="0.2">
      <c r="C166" s="354"/>
      <c r="D166" s="358" t="s">
        <v>119</v>
      </c>
      <c r="E166" s="995" t="str">
        <f>Translations!$B$249</f>
        <v>Informații privind metodologia aplicată</v>
      </c>
      <c r="F166" s="995"/>
      <c r="G166" s="995"/>
      <c r="H166" s="995"/>
      <c r="I166" s="995"/>
      <c r="J166" s="995"/>
      <c r="K166" s="995"/>
      <c r="L166" s="995"/>
      <c r="M166" s="995"/>
      <c r="N166" s="1063"/>
      <c r="O166" s="20"/>
      <c r="P166" s="280"/>
    </row>
    <row r="167" spans="1:25" ht="25.5" customHeight="1" x14ac:dyDescent="0.2">
      <c r="C167" s="354"/>
      <c r="D167" s="358"/>
      <c r="E167" s="997" t="str">
        <f>Translations!$B$410</f>
        <v>Vă rugăm să introduceți mai jos sursa de date prevăzută la secțiunea 4.5 din anexa VII la FAR utilizată pentru a determina cantitatea de energie termică măsurabilă importată, precum și metoda utilizată pentru determinarea cantităților nete în conformitate cu secțiunea 7.2 din anexa VII la FAR din fiecare dintre următoarele surse, după caz:</v>
      </c>
      <c r="F167" s="998"/>
      <c r="G167" s="998"/>
      <c r="H167" s="998"/>
      <c r="I167" s="998"/>
      <c r="J167" s="998"/>
      <c r="K167" s="998"/>
      <c r="L167" s="998"/>
      <c r="M167" s="998"/>
      <c r="N167" s="999"/>
      <c r="O167" s="20"/>
    </row>
    <row r="168" spans="1:25" s="21" customFormat="1" ht="38.85" customHeight="1" x14ac:dyDescent="0.25">
      <c r="A168" s="274"/>
      <c r="B168" s="219"/>
      <c r="C168" s="354"/>
      <c r="D168" s="358"/>
      <c r="E168" s="359" t="s">
        <v>263</v>
      </c>
      <c r="F168" s="997" t="str">
        <f>Translations!$B$411</f>
        <v>Energia termică netă importată (alte surse): aceasta include energia termică importată din alte instalații sau, în cazul în care energia termică măsurabilă este consumată de mai multe subinstalații, energia termică produsă in situ și consumată în cadrul acestei subinstalații. Nu trebuie incluse aici energia termică măsurabilă importată din orice subinstalație cu referință pentru produse (BM), producția de pastă de celuloză, energia termică măsurabilă recuperată din subinstalațiile cu referință pentru combustibil sau din gazele reziduale.</v>
      </c>
      <c r="G168" s="1000"/>
      <c r="H168" s="1000"/>
      <c r="I168" s="1000"/>
      <c r="J168" s="1000"/>
      <c r="K168" s="1000"/>
      <c r="L168" s="1000"/>
      <c r="M168" s="1000"/>
      <c r="N168" s="1001"/>
      <c r="O168" s="20"/>
      <c r="P168" s="25"/>
      <c r="Q168" s="24"/>
      <c r="R168" s="25"/>
      <c r="S168" s="24"/>
      <c r="T168" s="24"/>
      <c r="U168" s="24"/>
      <c r="V168" s="24"/>
      <c r="W168" s="267"/>
      <c r="X168" s="273"/>
      <c r="Y168" s="273"/>
    </row>
    <row r="169" spans="1:25" s="21" customFormat="1" ht="25.5" customHeight="1" x14ac:dyDescent="0.25">
      <c r="A169" s="274"/>
      <c r="B169" s="219"/>
      <c r="C169" s="354"/>
      <c r="D169" s="358"/>
      <c r="E169" s="359" t="s">
        <v>263</v>
      </c>
      <c r="F169" s="997" t="str">
        <f>Translations!$B$412</f>
        <v>Energia termică provenită din subinstalațiile cu referință pentru produse: aceasta include energia termică măsurabilă exportată din subinstalațiile cu referință pentru produse, cu excepția energiei termice măsurabile de la subinstalațiile producătoare de pastă de celuloză.</v>
      </c>
      <c r="G169" s="1000"/>
      <c r="H169" s="1000"/>
      <c r="I169" s="1000"/>
      <c r="J169" s="1000"/>
      <c r="K169" s="1000"/>
      <c r="L169" s="1000"/>
      <c r="M169" s="1000"/>
      <c r="N169" s="1001"/>
      <c r="O169" s="20"/>
      <c r="P169" s="25"/>
      <c r="Q169" s="24"/>
      <c r="R169" s="25"/>
      <c r="S169" s="24"/>
      <c r="T169" s="24"/>
      <c r="U169" s="24"/>
      <c r="V169" s="24"/>
      <c r="W169" s="267"/>
      <c r="X169" s="273"/>
      <c r="Y169" s="273"/>
    </row>
    <row r="170" spans="1:25" s="21" customFormat="1" ht="12.75" customHeight="1" x14ac:dyDescent="0.25">
      <c r="A170" s="19"/>
      <c r="B170" s="219"/>
      <c r="C170" s="354"/>
      <c r="D170" s="358"/>
      <c r="E170" s="359" t="s">
        <v>263</v>
      </c>
      <c r="F170" s="997" t="str">
        <f>Translations!$B$413</f>
        <v>Energia termică provenită din subinstalații producătoare de pastă de celuloză: aceasta include energia termică importată din subinstalații producătoare de pastă de celuloză.</v>
      </c>
      <c r="G170" s="1000"/>
      <c r="H170" s="1000"/>
      <c r="I170" s="1000"/>
      <c r="J170" s="1000"/>
      <c r="K170" s="1000"/>
      <c r="L170" s="1000"/>
      <c r="M170" s="1000"/>
      <c r="N170" s="1001"/>
      <c r="O170" s="20"/>
      <c r="P170" s="25"/>
      <c r="Q170" s="24"/>
      <c r="R170" s="25"/>
      <c r="S170" s="24"/>
      <c r="T170" s="24"/>
      <c r="U170" s="24"/>
      <c r="V170" s="24"/>
      <c r="W170" s="267"/>
      <c r="X170" s="273"/>
      <c r="Y170" s="273"/>
    </row>
    <row r="171" spans="1:25" s="21" customFormat="1" ht="12.75" customHeight="1" x14ac:dyDescent="0.25">
      <c r="A171" s="19"/>
      <c r="B171" s="219"/>
      <c r="C171" s="354"/>
      <c r="D171" s="358"/>
      <c r="E171" s="359" t="s">
        <v>263</v>
      </c>
      <c r="F171" s="997" t="str">
        <f>Translations!$B$414</f>
        <v>Energia termică provenită din subinstalațiile cu referință pentru combustibil: aceasta include energia termică măsurabilă recuperată din energia termică reziduală provenită din subinstalațiile cu referință pentru combustibil.</v>
      </c>
      <c r="G171" s="1000"/>
      <c r="H171" s="1000"/>
      <c r="I171" s="1000"/>
      <c r="J171" s="1000"/>
      <c r="K171" s="1000"/>
      <c r="L171" s="1000"/>
      <c r="M171" s="1000"/>
      <c r="N171" s="1001"/>
      <c r="O171" s="20"/>
      <c r="P171" s="25"/>
      <c r="Q171" s="24"/>
      <c r="R171" s="25"/>
      <c r="S171" s="24"/>
      <c r="T171" s="24"/>
      <c r="U171" s="24"/>
      <c r="V171" s="24"/>
      <c r="W171" s="267"/>
      <c r="X171" s="273"/>
      <c r="Y171" s="273"/>
    </row>
    <row r="172" spans="1:25" s="21" customFormat="1" ht="12.75" customHeight="1" x14ac:dyDescent="0.25">
      <c r="A172" s="19"/>
      <c r="B172" s="219"/>
      <c r="C172" s="354"/>
      <c r="D172" s="358"/>
      <c r="E172" s="359" t="s">
        <v>263</v>
      </c>
      <c r="F172" s="997" t="str">
        <f>Translations!$B$415</f>
        <v>Energia termică rezultată din gazele reziduale: aceasta include energia termică măsurabilă produsă din gaze reziduale.</v>
      </c>
      <c r="G172" s="1000"/>
      <c r="H172" s="1000"/>
      <c r="I172" s="1000"/>
      <c r="J172" s="1000"/>
      <c r="K172" s="1000"/>
      <c r="L172" s="1000"/>
      <c r="M172" s="1000"/>
      <c r="N172" s="1001"/>
      <c r="O172" s="20"/>
      <c r="P172" s="25"/>
      <c r="Q172" s="24"/>
      <c r="R172" s="25"/>
      <c r="S172" s="24"/>
      <c r="T172" s="24"/>
      <c r="U172" s="24"/>
      <c r="V172" s="24"/>
      <c r="W172" s="267"/>
      <c r="X172" s="273"/>
      <c r="Y172" s="273"/>
    </row>
    <row r="173" spans="1:25" ht="25.5" customHeight="1" x14ac:dyDescent="0.2">
      <c r="C173" s="354"/>
      <c r="D173" s="358"/>
      <c r="E173" s="359"/>
      <c r="F173" s="997"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G173" s="1000"/>
      <c r="H173" s="1000"/>
      <c r="I173" s="1000"/>
      <c r="J173" s="1000"/>
      <c r="K173" s="1000"/>
      <c r="L173" s="1000"/>
      <c r="M173" s="1000"/>
      <c r="N173" s="1001"/>
      <c r="O173" s="20"/>
    </row>
    <row r="174" spans="1:25" ht="25.5" customHeight="1" thickBot="1" x14ac:dyDescent="0.25">
      <c r="C174" s="354"/>
      <c r="D174" s="355"/>
      <c r="E174" s="355"/>
      <c r="F174" s="355"/>
      <c r="G174" s="355"/>
      <c r="H174" s="399" t="str">
        <f>Translations!$B$401</f>
        <v>Relevant?</v>
      </c>
      <c r="I174" s="1070" t="str">
        <f>Translations!$B$254</f>
        <v>Sursa de date</v>
      </c>
      <c r="J174" s="1070"/>
      <c r="K174" s="1070" t="str">
        <f>Translations!$B$255</f>
        <v>Altă sursă de date (dacă este cazul)</v>
      </c>
      <c r="L174" s="1070"/>
      <c r="M174" s="1070" t="str">
        <f>Translations!$B$255</f>
        <v>Altă sursă de date (dacă este cazul)</v>
      </c>
      <c r="N174" s="1070"/>
      <c r="O174" s="20"/>
      <c r="P174" s="280"/>
      <c r="W174" s="293" t="s">
        <v>417</v>
      </c>
    </row>
    <row r="175" spans="1:25" ht="12.75" customHeight="1" thickBot="1" x14ac:dyDescent="0.25">
      <c r="C175" s="354"/>
      <c r="D175" s="358"/>
      <c r="E175" s="360" t="s">
        <v>864</v>
      </c>
      <c r="F175" s="1077" t="str">
        <f>Translations!$B$416</f>
        <v>importate (alte surse)</v>
      </c>
      <c r="G175" s="1078"/>
      <c r="H175" s="996"/>
      <c r="I175" s="937"/>
      <c r="J175" s="938"/>
      <c r="K175" s="939"/>
      <c r="L175" s="940"/>
      <c r="M175" s="939"/>
      <c r="N175" s="941"/>
      <c r="O175" s="20"/>
      <c r="V175" s="413" t="b">
        <f>OR(AND(M163&lt;&gt;"",M163=FALSE))</f>
        <v>0</v>
      </c>
      <c r="W175" s="407" t="b">
        <f>OR(AND(M163&lt;&gt;"",M163=FALSE),AND(H175&lt;&gt;"",H175=FALSE))</f>
        <v>0</v>
      </c>
    </row>
    <row r="176" spans="1:25" ht="12.75" customHeight="1" thickBot="1" x14ac:dyDescent="0.25">
      <c r="C176" s="354"/>
      <c r="D176" s="358"/>
      <c r="E176" s="360" t="s">
        <v>865</v>
      </c>
      <c r="F176" s="1084" t="str">
        <f>Translations!$B$417</f>
        <v>Fluxuri măsurabile nete</v>
      </c>
      <c r="G176" s="1085"/>
      <c r="H176" s="996"/>
      <c r="I176" s="949"/>
      <c r="J176" s="986"/>
      <c r="K176" s="951"/>
      <c r="L176" s="987"/>
      <c r="M176" s="951"/>
      <c r="N176" s="952"/>
      <c r="O176" s="20"/>
      <c r="W176" s="408" t="b">
        <f>W175</f>
        <v>0</v>
      </c>
    </row>
    <row r="177" spans="1:23" ht="12.75" customHeight="1" thickBot="1" x14ac:dyDescent="0.25">
      <c r="C177" s="354"/>
      <c r="D177" s="358"/>
      <c r="E177" s="360" t="s">
        <v>866</v>
      </c>
      <c r="F177" s="1077" t="str">
        <f>Translations!$B$418</f>
        <v>importate (din referința pentru produse)</v>
      </c>
      <c r="G177" s="1078"/>
      <c r="H177" s="996"/>
      <c r="I177" s="937"/>
      <c r="J177" s="938"/>
      <c r="K177" s="939"/>
      <c r="L177" s="940"/>
      <c r="M177" s="939"/>
      <c r="N177" s="941"/>
      <c r="O177" s="20"/>
      <c r="V177" s="400" t="b">
        <f>V175</f>
        <v>0</v>
      </c>
      <c r="W177" s="407" t="b">
        <f>OR(AND(M163&lt;&gt;"",M163=FALSE),AND(H177&lt;&gt;"",H177=FALSE))</f>
        <v>0</v>
      </c>
    </row>
    <row r="178" spans="1:23" ht="12.75" customHeight="1" thickBot="1" x14ac:dyDescent="0.25">
      <c r="C178" s="354"/>
      <c r="D178" s="358"/>
      <c r="E178" s="360" t="s">
        <v>867</v>
      </c>
      <c r="F178" s="1084" t="str">
        <f>Translations!$B$417</f>
        <v>Fluxuri măsurabile nete</v>
      </c>
      <c r="G178" s="1085"/>
      <c r="H178" s="996"/>
      <c r="I178" s="949"/>
      <c r="J178" s="986"/>
      <c r="K178" s="951"/>
      <c r="L178" s="987"/>
      <c r="M178" s="951"/>
      <c r="N178" s="952"/>
      <c r="O178" s="20"/>
      <c r="W178" s="408" t="b">
        <f>W177</f>
        <v>0</v>
      </c>
    </row>
    <row r="179" spans="1:23" ht="12.75" customHeight="1" thickBot="1" x14ac:dyDescent="0.25">
      <c r="C179" s="354"/>
      <c r="D179" s="358"/>
      <c r="E179" s="360" t="s">
        <v>868</v>
      </c>
      <c r="F179" s="1077" t="str">
        <f>Translations!$B$419</f>
        <v>importate (din pastă de celuloză)</v>
      </c>
      <c r="G179" s="1078"/>
      <c r="H179" s="996"/>
      <c r="I179" s="937"/>
      <c r="J179" s="938"/>
      <c r="K179" s="939"/>
      <c r="L179" s="940"/>
      <c r="M179" s="939"/>
      <c r="N179" s="941"/>
      <c r="O179" s="20"/>
      <c r="V179" s="400" t="b">
        <f>V177</f>
        <v>0</v>
      </c>
      <c r="W179" s="407" t="b">
        <f>OR(AND(M163&lt;&gt;"",M163=FALSE),AND(H179&lt;&gt;"",H179=FALSE))</f>
        <v>0</v>
      </c>
    </row>
    <row r="180" spans="1:23" ht="12.75" customHeight="1" thickBot="1" x14ac:dyDescent="0.25">
      <c r="C180" s="354"/>
      <c r="D180" s="358"/>
      <c r="E180" s="360" t="s">
        <v>869</v>
      </c>
      <c r="F180" s="1084" t="str">
        <f>Translations!$B$417</f>
        <v>Fluxuri măsurabile nete</v>
      </c>
      <c r="G180" s="1085"/>
      <c r="H180" s="996"/>
      <c r="I180" s="949"/>
      <c r="J180" s="986"/>
      <c r="K180" s="951"/>
      <c r="L180" s="987"/>
      <c r="M180" s="951"/>
      <c r="N180" s="952"/>
      <c r="O180" s="20"/>
      <c r="W180" s="408" t="b">
        <f>W179</f>
        <v>0</v>
      </c>
    </row>
    <row r="181" spans="1:23" ht="12.75" customHeight="1" thickBot="1" x14ac:dyDescent="0.25">
      <c r="C181" s="354"/>
      <c r="D181" s="358"/>
      <c r="E181" s="360" t="s">
        <v>870</v>
      </c>
      <c r="F181" s="1077" t="str">
        <f>Translations!$B$420</f>
        <v>importate (din referința pentru combustibil)</v>
      </c>
      <c r="G181" s="1078"/>
      <c r="H181" s="996"/>
      <c r="I181" s="937"/>
      <c r="J181" s="938"/>
      <c r="K181" s="939"/>
      <c r="L181" s="940"/>
      <c r="M181" s="939"/>
      <c r="N181" s="941"/>
      <c r="O181" s="20"/>
      <c r="V181" s="400" t="b">
        <f>V179</f>
        <v>0</v>
      </c>
      <c r="W181" s="407" t="b">
        <f>OR(AND(M163&lt;&gt;"",M163=FALSE),AND(H181&lt;&gt;"",H181=FALSE))</f>
        <v>0</v>
      </c>
    </row>
    <row r="182" spans="1:23" ht="12.75" customHeight="1" thickBot="1" x14ac:dyDescent="0.25">
      <c r="C182" s="354"/>
      <c r="D182" s="358"/>
      <c r="E182" s="360" t="s">
        <v>871</v>
      </c>
      <c r="F182" s="1084" t="str">
        <f>Translations!$B$417</f>
        <v>Fluxuri măsurabile nete</v>
      </c>
      <c r="G182" s="1085"/>
      <c r="H182" s="996"/>
      <c r="I182" s="949"/>
      <c r="J182" s="986"/>
      <c r="K182" s="951"/>
      <c r="L182" s="987"/>
      <c r="M182" s="951"/>
      <c r="N182" s="952"/>
      <c r="O182" s="20"/>
      <c r="W182" s="408" t="b">
        <f>W181</f>
        <v>0</v>
      </c>
    </row>
    <row r="183" spans="1:23" ht="12.75" customHeight="1" thickBot="1" x14ac:dyDescent="0.25">
      <c r="C183" s="354"/>
      <c r="D183" s="358"/>
      <c r="E183" s="360" t="s">
        <v>872</v>
      </c>
      <c r="F183" s="1077" t="str">
        <f>Translations!$B$421</f>
        <v>importate (din gaze reziduale)</v>
      </c>
      <c r="G183" s="1078"/>
      <c r="H183" s="996"/>
      <c r="I183" s="937"/>
      <c r="J183" s="938"/>
      <c r="K183" s="939"/>
      <c r="L183" s="940"/>
      <c r="M183" s="939"/>
      <c r="N183" s="941"/>
      <c r="O183" s="20"/>
      <c r="V183" s="400" t="b">
        <f>V181</f>
        <v>0</v>
      </c>
      <c r="W183" s="407" t="b">
        <f>OR(AND(M163&lt;&gt;"",M163=FALSE),AND(H183&lt;&gt;"",H183=FALSE))</f>
        <v>0</v>
      </c>
    </row>
    <row r="184" spans="1:23" ht="12.75" customHeight="1" thickBot="1" x14ac:dyDescent="0.25">
      <c r="C184" s="354"/>
      <c r="D184" s="358"/>
      <c r="E184" s="360" t="s">
        <v>873</v>
      </c>
      <c r="F184" s="1084" t="str">
        <f>Translations!$B$417</f>
        <v>Fluxuri măsurabile nete</v>
      </c>
      <c r="G184" s="1085"/>
      <c r="H184" s="996"/>
      <c r="I184" s="949"/>
      <c r="J184" s="986"/>
      <c r="K184" s="951"/>
      <c r="L184" s="987"/>
      <c r="M184" s="951"/>
      <c r="N184" s="952"/>
      <c r="O184" s="20"/>
      <c r="W184" s="300" t="b">
        <f>W183</f>
        <v>0</v>
      </c>
    </row>
    <row r="185" spans="1:23" ht="5.0999999999999996" customHeight="1" x14ac:dyDescent="0.2">
      <c r="C185" s="354"/>
      <c r="D185" s="358"/>
      <c r="E185" s="355"/>
      <c r="F185" s="355"/>
      <c r="G185" s="355"/>
      <c r="H185" s="355"/>
      <c r="I185" s="355"/>
      <c r="J185" s="355"/>
      <c r="K185" s="355"/>
      <c r="L185" s="355"/>
      <c r="M185" s="355"/>
      <c r="N185" s="356"/>
      <c r="O185" s="20"/>
      <c r="P185" s="280"/>
      <c r="W185" s="403"/>
    </row>
    <row r="186" spans="1:23" ht="12.75" customHeight="1" x14ac:dyDescent="0.2">
      <c r="C186" s="354"/>
      <c r="D186" s="358"/>
      <c r="E186" s="360" t="s">
        <v>874</v>
      </c>
      <c r="F186" s="1073" t="str">
        <f>Translations!$B$257</f>
        <v>Descrierea metodologiei aplicate</v>
      </c>
      <c r="G186" s="1073"/>
      <c r="H186" s="1073"/>
      <c r="I186" s="1073"/>
      <c r="J186" s="1073"/>
      <c r="K186" s="1073"/>
      <c r="L186" s="1073"/>
      <c r="M186" s="1073"/>
      <c r="N186" s="1074"/>
      <c r="O186" s="20"/>
      <c r="P186" s="280"/>
      <c r="W186" s="403"/>
    </row>
    <row r="187" spans="1:23" ht="5.0999999999999996" customHeight="1" x14ac:dyDescent="0.2">
      <c r="C187" s="354"/>
      <c r="D187" s="355"/>
      <c r="E187" s="359"/>
      <c r="F187" s="572"/>
      <c r="G187" s="579"/>
      <c r="H187" s="579"/>
      <c r="I187" s="579"/>
      <c r="J187" s="579"/>
      <c r="K187" s="579"/>
      <c r="L187" s="579"/>
      <c r="M187" s="579"/>
      <c r="N187" s="580"/>
      <c r="O187" s="20"/>
      <c r="W187" s="403"/>
    </row>
    <row r="188" spans="1:23" ht="12.75" customHeight="1" x14ac:dyDescent="0.2">
      <c r="C188" s="354"/>
      <c r="D188" s="358"/>
      <c r="E188" s="360"/>
      <c r="F188" s="990" t="str">
        <f>IF(M30=EUConst_Relevant,HYPERLINK("#" &amp; Q188,EUConst_MsgDescription),"")</f>
        <v/>
      </c>
      <c r="G188" s="969"/>
      <c r="H188" s="969"/>
      <c r="I188" s="969"/>
      <c r="J188" s="969"/>
      <c r="K188" s="969"/>
      <c r="L188" s="969"/>
      <c r="M188" s="969"/>
      <c r="N188" s="970"/>
      <c r="O188" s="20"/>
      <c r="P188" s="24" t="s">
        <v>441</v>
      </c>
      <c r="Q188" s="414" t="str">
        <f>"#"&amp;ADDRESS(ROW($C$11),COLUMN($C$11))</f>
        <v>#$C$11</v>
      </c>
      <c r="W188" s="403"/>
    </row>
    <row r="189" spans="1:23" ht="5.0999999999999996" customHeight="1" x14ac:dyDescent="0.2">
      <c r="C189" s="354"/>
      <c r="D189" s="358"/>
      <c r="E189" s="361"/>
      <c r="F189" s="991"/>
      <c r="G189" s="991"/>
      <c r="H189" s="991"/>
      <c r="I189" s="991"/>
      <c r="J189" s="991"/>
      <c r="K189" s="991"/>
      <c r="L189" s="991"/>
      <c r="M189" s="991"/>
      <c r="N189" s="992"/>
      <c r="O189" s="20"/>
      <c r="P189" s="280"/>
      <c r="W189" s="403"/>
    </row>
    <row r="190" spans="1:23" s="278" customFormat="1" ht="50.1" customHeight="1" x14ac:dyDescent="0.2">
      <c r="A190" s="285"/>
      <c r="B190" s="12"/>
      <c r="C190" s="354"/>
      <c r="D190" s="361"/>
      <c r="E190" s="361"/>
      <c r="F190" s="932"/>
      <c r="G190" s="933"/>
      <c r="H190" s="933"/>
      <c r="I190" s="933"/>
      <c r="J190" s="933"/>
      <c r="K190" s="933"/>
      <c r="L190" s="933"/>
      <c r="M190" s="933"/>
      <c r="N190" s="934"/>
      <c r="O190" s="20"/>
      <c r="P190" s="284"/>
      <c r="Q190" s="285"/>
      <c r="R190" s="285"/>
      <c r="S190" s="274"/>
      <c r="T190" s="274"/>
      <c r="U190" s="285"/>
      <c r="V190" s="285"/>
      <c r="W190" s="409" t="b">
        <f>V175</f>
        <v>0</v>
      </c>
    </row>
    <row r="191" spans="1:23" ht="5.0999999999999996" customHeight="1" x14ac:dyDescent="0.2">
      <c r="C191" s="354"/>
      <c r="D191" s="358"/>
      <c r="E191" s="355"/>
      <c r="F191" s="355"/>
      <c r="G191" s="355"/>
      <c r="H191" s="355"/>
      <c r="I191" s="355"/>
      <c r="J191" s="355"/>
      <c r="K191" s="355"/>
      <c r="L191" s="355"/>
      <c r="M191" s="355"/>
      <c r="N191" s="356"/>
      <c r="O191" s="20"/>
      <c r="W191" s="403"/>
    </row>
    <row r="192" spans="1:23" ht="12.75" customHeight="1" x14ac:dyDescent="0.2">
      <c r="C192" s="354"/>
      <c r="D192" s="358"/>
      <c r="E192" s="360"/>
      <c r="F192" s="1054" t="str">
        <f>Translations!$B$210</f>
        <v>Trimitere la fișierele externe, dacă este cazul</v>
      </c>
      <c r="G192" s="1054"/>
      <c r="H192" s="1054"/>
      <c r="I192" s="1054"/>
      <c r="J192" s="1054"/>
      <c r="K192" s="904"/>
      <c r="L192" s="904"/>
      <c r="M192" s="904"/>
      <c r="N192" s="904"/>
      <c r="O192" s="20"/>
      <c r="W192" s="409" t="b">
        <f>W190</f>
        <v>0</v>
      </c>
    </row>
    <row r="193" spans="1:23" ht="5.0999999999999996" customHeight="1" thickBot="1" x14ac:dyDescent="0.25">
      <c r="C193" s="354"/>
      <c r="D193" s="358"/>
      <c r="E193" s="355"/>
      <c r="F193" s="355"/>
      <c r="G193" s="355"/>
      <c r="H193" s="355"/>
      <c r="I193" s="355"/>
      <c r="J193" s="355"/>
      <c r="K193" s="355"/>
      <c r="L193" s="355"/>
      <c r="M193" s="355"/>
      <c r="N193" s="356"/>
      <c r="O193" s="20"/>
      <c r="P193" s="280"/>
      <c r="V193" s="285"/>
      <c r="W193" s="403"/>
    </row>
    <row r="194" spans="1:23" ht="12.75" customHeight="1" thickBot="1" x14ac:dyDescent="0.25">
      <c r="C194" s="354"/>
      <c r="D194" s="358" t="s">
        <v>119</v>
      </c>
      <c r="E194" s="1075" t="str">
        <f>Translations!$B$258</f>
        <v>A fost respectată ordinea ierarhică?</v>
      </c>
      <c r="F194" s="1075"/>
      <c r="G194" s="1075"/>
      <c r="H194" s="1076"/>
      <c r="I194" s="291"/>
      <c r="J194" s="366" t="str">
        <f>Translations!$B$259</f>
        <v xml:space="preserve"> Dacă nu, de ce?</v>
      </c>
      <c r="K194" s="942"/>
      <c r="L194" s="943"/>
      <c r="M194" s="943"/>
      <c r="N194" s="959"/>
      <c r="O194" s="20"/>
      <c r="P194" s="280"/>
      <c r="V194" s="411" t="b">
        <f>W192</f>
        <v>0</v>
      </c>
      <c r="W194" s="404" t="b">
        <f>OR(W190,AND(I194&lt;&gt;"",I194=TRUE))</f>
        <v>0</v>
      </c>
    </row>
    <row r="195" spans="1:23" ht="5.0999999999999996" customHeight="1" x14ac:dyDescent="0.2">
      <c r="C195" s="354"/>
      <c r="D195" s="355"/>
      <c r="E195" s="576"/>
      <c r="F195" s="576"/>
      <c r="G195" s="576"/>
      <c r="H195" s="576"/>
      <c r="I195" s="576"/>
      <c r="J195" s="576"/>
      <c r="K195" s="576"/>
      <c r="L195" s="576"/>
      <c r="M195" s="576"/>
      <c r="N195" s="577"/>
      <c r="O195" s="20"/>
      <c r="P195" s="280"/>
      <c r="V195" s="285"/>
      <c r="W195" s="403"/>
    </row>
    <row r="196" spans="1:23" ht="12.75" customHeight="1" x14ac:dyDescent="0.2">
      <c r="C196" s="354"/>
      <c r="D196" s="367"/>
      <c r="E196" s="367"/>
      <c r="F196" s="1073" t="str">
        <f>Translations!$B$264</f>
        <v>Detalii suplimentare privind orice abatere de la ierarhie</v>
      </c>
      <c r="G196" s="1073"/>
      <c r="H196" s="1073"/>
      <c r="I196" s="1073"/>
      <c r="J196" s="1073"/>
      <c r="K196" s="1073"/>
      <c r="L196" s="1073"/>
      <c r="M196" s="1073"/>
      <c r="N196" s="1074"/>
      <c r="O196" s="20"/>
      <c r="P196" s="280"/>
      <c r="V196" s="285"/>
      <c r="W196" s="403"/>
    </row>
    <row r="197" spans="1:23" ht="25.5" customHeight="1" x14ac:dyDescent="0.2">
      <c r="C197" s="354"/>
      <c r="D197" s="367"/>
      <c r="E197" s="367"/>
      <c r="F197" s="932"/>
      <c r="G197" s="933"/>
      <c r="H197" s="933"/>
      <c r="I197" s="933"/>
      <c r="J197" s="933"/>
      <c r="K197" s="933"/>
      <c r="L197" s="933"/>
      <c r="M197" s="933"/>
      <c r="N197" s="934"/>
      <c r="O197" s="20"/>
      <c r="P197" s="280"/>
      <c r="V197" s="285"/>
      <c r="W197" s="409" t="b">
        <f>W194</f>
        <v>0</v>
      </c>
    </row>
    <row r="198" spans="1:23" ht="5.0999999999999996" customHeight="1" x14ac:dyDescent="0.2">
      <c r="C198" s="354"/>
      <c r="D198" s="355"/>
      <c r="E198" s="576"/>
      <c r="F198" s="576"/>
      <c r="G198" s="576"/>
      <c r="H198" s="576"/>
      <c r="I198" s="576"/>
      <c r="J198" s="576"/>
      <c r="K198" s="576"/>
      <c r="L198" s="576"/>
      <c r="M198" s="576"/>
      <c r="N198" s="577"/>
      <c r="O198" s="20"/>
      <c r="P198" s="280"/>
      <c r="V198" s="285"/>
      <c r="W198" s="403"/>
    </row>
    <row r="199" spans="1:23" ht="12.75" customHeight="1" x14ac:dyDescent="0.2">
      <c r="C199" s="354"/>
      <c r="D199" s="358" t="s">
        <v>120</v>
      </c>
      <c r="E199" s="995" t="str">
        <f>Translations!$B$363</f>
        <v>Descrierea metodologiei de determinare a factorilor de emisie relevanți care pot fi atribuiți în conformitate cu secțiunile 10.1.2. și 10.1.3. din anexa VII (FAR).</v>
      </c>
      <c r="F199" s="995"/>
      <c r="G199" s="995"/>
      <c r="H199" s="995"/>
      <c r="I199" s="995"/>
      <c r="J199" s="995"/>
      <c r="K199" s="995"/>
      <c r="L199" s="995"/>
      <c r="M199" s="995"/>
      <c r="N199" s="1063"/>
      <c r="O199" s="20"/>
      <c r="P199" s="280"/>
      <c r="V199" s="285"/>
      <c r="W199" s="403"/>
    </row>
    <row r="200" spans="1:23" ht="12.75" customHeight="1" x14ac:dyDescent="0.2">
      <c r="C200" s="354"/>
      <c r="D200" s="355"/>
      <c r="E200" s="997" t="str">
        <f>Translations!$B$364</f>
        <v>Aceasta ar trebui să cuprindă factorul de emisie pentru fiecare tip de flux de energie termică măsurabilă identificat mai sus.</v>
      </c>
      <c r="F200" s="998"/>
      <c r="G200" s="998"/>
      <c r="H200" s="998"/>
      <c r="I200" s="998"/>
      <c r="J200" s="998"/>
      <c r="K200" s="998"/>
      <c r="L200" s="998"/>
      <c r="M200" s="998"/>
      <c r="N200" s="999"/>
      <c r="O200" s="20"/>
      <c r="P200" s="280"/>
      <c r="V200" s="285"/>
      <c r="W200" s="403"/>
    </row>
    <row r="201" spans="1:23" ht="12.75" customHeight="1" x14ac:dyDescent="0.2">
      <c r="C201" s="354"/>
      <c r="D201" s="355"/>
      <c r="E201" s="997" t="str">
        <f>Translations!$B$365</f>
        <v>În cazul în care energia termică este produsă prin CHP (cogenerare), descrieți modul în care au fost determinați toți parametrii de la capitolul 8 din anexa VII la FAR.</v>
      </c>
      <c r="F201" s="998"/>
      <c r="G201" s="998"/>
      <c r="H201" s="998"/>
      <c r="I201" s="998"/>
      <c r="J201" s="998"/>
      <c r="K201" s="998"/>
      <c r="L201" s="998"/>
      <c r="M201" s="998"/>
      <c r="N201" s="999"/>
      <c r="O201" s="20"/>
      <c r="P201" s="280"/>
      <c r="V201" s="285"/>
      <c r="W201" s="403"/>
    </row>
    <row r="202" spans="1:23" ht="5.0999999999999996" customHeight="1" x14ac:dyDescent="0.2">
      <c r="C202" s="354"/>
      <c r="D202" s="355"/>
      <c r="E202" s="359"/>
      <c r="F202" s="572"/>
      <c r="G202" s="579"/>
      <c r="H202" s="579"/>
      <c r="I202" s="579"/>
      <c r="J202" s="579"/>
      <c r="K202" s="579"/>
      <c r="L202" s="579"/>
      <c r="M202" s="579"/>
      <c r="N202" s="580"/>
      <c r="O202" s="20"/>
      <c r="W202" s="403"/>
    </row>
    <row r="203" spans="1:23" ht="12.75" customHeight="1" x14ac:dyDescent="0.2">
      <c r="C203" s="354"/>
      <c r="D203" s="358"/>
      <c r="E203" s="360"/>
      <c r="F203" s="990" t="str">
        <f>IF(M30=EUConst_Relevant,HYPERLINK("#" &amp; Q203,EUConst_MsgDescription),"")</f>
        <v/>
      </c>
      <c r="G203" s="969"/>
      <c r="H203" s="969"/>
      <c r="I203" s="969"/>
      <c r="J203" s="969"/>
      <c r="K203" s="969"/>
      <c r="L203" s="969"/>
      <c r="M203" s="969"/>
      <c r="N203" s="970"/>
      <c r="O203" s="20"/>
      <c r="P203" s="24" t="s">
        <v>441</v>
      </c>
      <c r="Q203" s="414" t="str">
        <f>"#"&amp;ADDRESS(ROW($C$11),COLUMN($C$11))</f>
        <v>#$C$11</v>
      </c>
      <c r="W203" s="403"/>
    </row>
    <row r="204" spans="1:23" ht="5.0999999999999996" customHeight="1" x14ac:dyDescent="0.2">
      <c r="C204" s="354"/>
      <c r="D204" s="358"/>
      <c r="E204" s="361"/>
      <c r="F204" s="991"/>
      <c r="G204" s="991"/>
      <c r="H204" s="991"/>
      <c r="I204" s="991"/>
      <c r="J204" s="991"/>
      <c r="K204" s="991"/>
      <c r="L204" s="991"/>
      <c r="M204" s="991"/>
      <c r="N204" s="992"/>
      <c r="O204" s="20"/>
      <c r="P204" s="280"/>
      <c r="W204" s="403"/>
    </row>
    <row r="205" spans="1:23" s="278" customFormat="1" ht="50.1" customHeight="1" x14ac:dyDescent="0.2">
      <c r="A205" s="285"/>
      <c r="B205" s="12"/>
      <c r="C205" s="354"/>
      <c r="D205" s="367"/>
      <c r="E205" s="368"/>
      <c r="F205" s="932"/>
      <c r="G205" s="933"/>
      <c r="H205" s="933"/>
      <c r="I205" s="933"/>
      <c r="J205" s="933"/>
      <c r="K205" s="933"/>
      <c r="L205" s="933"/>
      <c r="M205" s="933"/>
      <c r="N205" s="934"/>
      <c r="O205" s="20"/>
      <c r="P205" s="301"/>
      <c r="Q205" s="274"/>
      <c r="R205" s="285"/>
      <c r="S205" s="274"/>
      <c r="T205" s="274"/>
      <c r="U205" s="285"/>
      <c r="V205" s="285"/>
      <c r="W205" s="409" t="b">
        <f>W192</f>
        <v>0</v>
      </c>
    </row>
    <row r="206" spans="1:23" ht="5.0999999999999996" customHeight="1" x14ac:dyDescent="0.2">
      <c r="C206" s="354"/>
      <c r="D206" s="358"/>
      <c r="E206" s="355"/>
      <c r="F206" s="355"/>
      <c r="G206" s="355"/>
      <c r="H206" s="355"/>
      <c r="I206" s="355"/>
      <c r="J206" s="355"/>
      <c r="K206" s="355"/>
      <c r="L206" s="355"/>
      <c r="M206" s="355"/>
      <c r="N206" s="356"/>
      <c r="O206" s="20"/>
      <c r="W206" s="403"/>
    </row>
    <row r="207" spans="1:23" ht="12.75" customHeight="1" thickBot="1" x14ac:dyDescent="0.25">
      <c r="C207" s="354"/>
      <c r="D207" s="358"/>
      <c r="E207" s="360"/>
      <c r="F207" s="1054" t="str">
        <f>Translations!$B$210</f>
        <v>Trimitere la fișierele externe, dacă este cazul</v>
      </c>
      <c r="G207" s="1054"/>
      <c r="H207" s="1054"/>
      <c r="I207" s="1054"/>
      <c r="J207" s="1054"/>
      <c r="K207" s="904"/>
      <c r="L207" s="904"/>
      <c r="M207" s="904"/>
      <c r="N207" s="904"/>
      <c r="O207" s="20"/>
      <c r="W207" s="410" t="b">
        <f>W205</f>
        <v>0</v>
      </c>
    </row>
    <row r="208" spans="1:23" s="21" customFormat="1" ht="12.75" x14ac:dyDescent="0.2">
      <c r="A208" s="19"/>
      <c r="B208" s="38"/>
      <c r="C208" s="373"/>
      <c r="D208" s="374"/>
      <c r="E208" s="374"/>
      <c r="F208" s="374"/>
      <c r="G208" s="374"/>
      <c r="H208" s="374"/>
      <c r="I208" s="374"/>
      <c r="J208" s="374"/>
      <c r="K208" s="374"/>
      <c r="L208" s="374"/>
      <c r="M208" s="374"/>
      <c r="N208" s="375"/>
      <c r="O208" s="20"/>
      <c r="P208" s="274"/>
      <c r="Q208" s="274"/>
      <c r="R208" s="274"/>
      <c r="S208" s="25"/>
      <c r="T208" s="24"/>
      <c r="U208" s="24"/>
      <c r="V208" s="24"/>
      <c r="W208" s="267"/>
    </row>
    <row r="209" spans="1:25" s="21" customFormat="1" ht="15" thickBot="1" x14ac:dyDescent="0.25">
      <c r="A209" s="19"/>
      <c r="B209" s="38"/>
      <c r="C209" s="38"/>
      <c r="D209" s="38"/>
      <c r="E209" s="38"/>
      <c r="F209" s="38"/>
      <c r="G209" s="38"/>
      <c r="H209" s="38"/>
      <c r="I209" s="38"/>
      <c r="J209" s="38"/>
      <c r="K209" s="38"/>
      <c r="L209" s="38"/>
      <c r="M209" s="38"/>
      <c r="N209" s="38"/>
      <c r="O209" s="20"/>
      <c r="P209" s="274"/>
      <c r="Q209" s="274"/>
      <c r="R209" s="25"/>
      <c r="S209" s="25"/>
      <c r="T209" s="24"/>
      <c r="U209" s="24"/>
      <c r="V209" s="24"/>
      <c r="W209" s="267"/>
      <c r="X209" s="273"/>
      <c r="Y209" s="273"/>
    </row>
    <row r="210" spans="1:25" s="21" customFormat="1" ht="12.75" customHeight="1" thickBot="1" x14ac:dyDescent="0.3">
      <c r="A210" s="19"/>
      <c r="B210" s="38"/>
      <c r="C210" s="315"/>
      <c r="D210" s="315"/>
      <c r="E210" s="315"/>
      <c r="F210" s="315"/>
      <c r="G210" s="315"/>
      <c r="H210" s="315"/>
      <c r="I210" s="315"/>
      <c r="J210" s="315"/>
      <c r="K210" s="315"/>
      <c r="L210" s="315"/>
      <c r="M210" s="315"/>
      <c r="N210" s="315"/>
      <c r="O210" s="20"/>
      <c r="P210" s="24"/>
      <c r="Q210" s="24"/>
      <c r="R210" s="25"/>
      <c r="S210" s="25"/>
      <c r="T210" s="24"/>
      <c r="U210" s="24"/>
      <c r="V210" s="24"/>
      <c r="W210" s="267"/>
      <c r="X210" s="273"/>
      <c r="Y210" s="273"/>
    </row>
    <row r="211" spans="1:25" s="21" customFormat="1" ht="15" customHeight="1" thickBot="1" x14ac:dyDescent="0.3">
      <c r="A211" s="274"/>
      <c r="B211" s="416"/>
      <c r="C211" s="418">
        <f>C30+1</f>
        <v>2</v>
      </c>
      <c r="D211" s="1097" t="str">
        <f>Translations!$B$386</f>
        <v>Subinstalație cu abordare alternativă:</v>
      </c>
      <c r="E211" s="1098"/>
      <c r="F211" s="1098"/>
      <c r="G211" s="1098"/>
      <c r="H211" s="1099"/>
      <c r="I211" s="1100" t="str">
        <f>INDEX(EUconst_FallBackListNames,$C211)</f>
        <v>Subinstalație cu referință pentru energie termică (non-RR | non-CBAM)</v>
      </c>
      <c r="J211" s="1101"/>
      <c r="K211" s="1101"/>
      <c r="L211" s="1102"/>
      <c r="M211" s="1103" t="str">
        <f>IF(ISBLANK(INDEX(CNTR_FallBackSubInstRelevant,C211)),"",IF(INDEX(CNTR_FallBackSubInstRelevant,C211),EUConst_Relevant,EUConst_NotRelevant))</f>
        <v/>
      </c>
      <c r="N211" s="1104"/>
      <c r="O211" s="20"/>
      <c r="P211" s="417">
        <f>C211</f>
        <v>2</v>
      </c>
      <c r="Q211" s="274"/>
      <c r="R211" s="274"/>
      <c r="S211" s="274"/>
      <c r="T211" s="274"/>
      <c r="U211" s="25"/>
      <c r="V211" s="347" t="s">
        <v>891</v>
      </c>
      <c r="W211" s="398" t="b">
        <f>AND(CNTR_ExistSubInstEntries,M211=EUConst_NotRelevant)</f>
        <v>0</v>
      </c>
    </row>
    <row r="212" spans="1:25" s="21" customFormat="1" ht="12.75" customHeight="1" thickBot="1" x14ac:dyDescent="0.25">
      <c r="A212" s="274"/>
      <c r="B212" s="38"/>
      <c r="C212" s="312"/>
      <c r="D212" s="313"/>
      <c r="E212" s="313"/>
      <c r="F212" s="313"/>
      <c r="G212" s="313"/>
      <c r="H212" s="314"/>
      <c r="I212" s="1092" t="str">
        <f>IF(M211=EUConst_NotRelevant,HYPERLINK(Q212,EUconst_MsgGoToNextSubInst),IF(M211=EUConst_Relevant,HYPERLINK("",EUconst_MsgEnterThisSection),""))</f>
        <v/>
      </c>
      <c r="J212" s="1093"/>
      <c r="K212" s="1093"/>
      <c r="L212" s="1093"/>
      <c r="M212" s="1094"/>
      <c r="N212" s="1095"/>
      <c r="O212" s="20"/>
      <c r="P212" s="24" t="s">
        <v>441</v>
      </c>
      <c r="Q212" s="414" t="str">
        <f>"#JUMP_G"&amp;P211+1</f>
        <v>#JUMP_G3</v>
      </c>
      <c r="R212" s="24"/>
      <c r="S212" s="24"/>
      <c r="T212" s="24"/>
      <c r="U212" s="25"/>
      <c r="V212" s="25"/>
      <c r="W212" s="401"/>
      <c r="X212" s="273"/>
      <c r="Y212" s="273"/>
    </row>
    <row r="213" spans="1:25" ht="5.0999999999999996" customHeight="1" x14ac:dyDescent="0.2">
      <c r="C213" s="316"/>
      <c r="D213" s="317"/>
      <c r="E213" s="317"/>
      <c r="F213" s="317"/>
      <c r="G213" s="317"/>
      <c r="H213" s="317"/>
      <c r="I213" s="317"/>
      <c r="J213" s="317"/>
      <c r="K213" s="317"/>
      <c r="L213" s="317"/>
      <c r="M213" s="317"/>
      <c r="N213" s="318"/>
      <c r="O213" s="20"/>
      <c r="U213" s="25"/>
      <c r="V213" s="25"/>
      <c r="W213" s="401"/>
    </row>
    <row r="214" spans="1:25" ht="12.75" customHeight="1" x14ac:dyDescent="0.2">
      <c r="C214" s="250"/>
      <c r="D214" s="22" t="s">
        <v>112</v>
      </c>
      <c r="E214" s="917" t="str">
        <f>Translations!$B$297</f>
        <v>Limitele sistemului subinstalației</v>
      </c>
      <c r="F214" s="917"/>
      <c r="G214" s="917"/>
      <c r="H214" s="917"/>
      <c r="I214" s="917"/>
      <c r="J214" s="917"/>
      <c r="K214" s="917"/>
      <c r="L214" s="917"/>
      <c r="M214" s="917"/>
      <c r="N214" s="1031"/>
      <c r="O214" s="20"/>
      <c r="U214" s="25"/>
      <c r="V214" s="25"/>
      <c r="W214" s="401"/>
    </row>
    <row r="215" spans="1:25" ht="5.0999999999999996" customHeight="1" x14ac:dyDescent="0.2">
      <c r="B215" s="273"/>
      <c r="C215" s="250"/>
      <c r="N215" s="251"/>
      <c r="O215" s="20"/>
      <c r="U215" s="25"/>
      <c r="V215" s="25"/>
      <c r="W215" s="401"/>
    </row>
    <row r="216" spans="1:25" ht="12.75" customHeight="1" x14ac:dyDescent="0.2">
      <c r="B216" s="273"/>
      <c r="C216" s="250"/>
      <c r="D216" s="564" t="s">
        <v>118</v>
      </c>
      <c r="E216" s="963" t="str">
        <f>Translations!$B$249</f>
        <v>Informații privind metodologia aplicată</v>
      </c>
      <c r="F216" s="963"/>
      <c r="G216" s="963"/>
      <c r="H216" s="963"/>
      <c r="I216" s="963"/>
      <c r="J216" s="963"/>
      <c r="K216" s="963"/>
      <c r="L216" s="963"/>
      <c r="M216" s="963"/>
      <c r="N216" s="1003"/>
      <c r="O216" s="20"/>
      <c r="U216" s="25"/>
      <c r="V216" s="25"/>
      <c r="W216" s="401"/>
    </row>
    <row r="217" spans="1:25" ht="5.0999999999999996" customHeight="1" x14ac:dyDescent="0.2">
      <c r="B217" s="273"/>
      <c r="C217" s="250"/>
      <c r="D217" s="27"/>
      <c r="E217" s="961"/>
      <c r="F217" s="961"/>
      <c r="G217" s="961"/>
      <c r="H217" s="961"/>
      <c r="I217" s="961"/>
      <c r="J217" s="961"/>
      <c r="K217" s="961"/>
      <c r="L217" s="961"/>
      <c r="M217" s="961"/>
      <c r="N217" s="1032"/>
      <c r="O217" s="20"/>
    </row>
    <row r="218" spans="1:25" ht="50.1" customHeight="1" x14ac:dyDescent="0.2">
      <c r="B218" s="273"/>
      <c r="C218" s="250"/>
      <c r="D218" s="564"/>
      <c r="E218" s="1033"/>
      <c r="F218" s="1034"/>
      <c r="G218" s="1034"/>
      <c r="H218" s="1034"/>
      <c r="I218" s="1034"/>
      <c r="J218" s="1034"/>
      <c r="K218" s="1034"/>
      <c r="L218" s="1034"/>
      <c r="M218" s="1034"/>
      <c r="N218" s="1035"/>
      <c r="O218" s="20"/>
    </row>
    <row r="219" spans="1:25" ht="5.0999999999999996" customHeight="1" x14ac:dyDescent="0.2">
      <c r="B219" s="273"/>
      <c r="C219" s="250"/>
      <c r="D219" s="564"/>
      <c r="N219" s="251"/>
      <c r="O219" s="20"/>
    </row>
    <row r="220" spans="1:25" ht="12.75" customHeight="1" x14ac:dyDescent="0.2">
      <c r="B220" s="273"/>
      <c r="C220" s="250"/>
      <c r="D220" s="564" t="s">
        <v>119</v>
      </c>
      <c r="E220" s="1036" t="str">
        <f>Translations!$B$210</f>
        <v>Trimitere la fișierele externe, dacă este cazul</v>
      </c>
      <c r="F220" s="1036"/>
      <c r="G220" s="1036"/>
      <c r="H220" s="1036"/>
      <c r="I220" s="1036"/>
      <c r="J220" s="1037"/>
      <c r="K220" s="904"/>
      <c r="L220" s="904"/>
      <c r="M220" s="904"/>
      <c r="N220" s="904"/>
      <c r="O220" s="20"/>
    </row>
    <row r="221" spans="1:25" ht="5.0999999999999996" customHeight="1" x14ac:dyDescent="0.2">
      <c r="B221" s="273"/>
      <c r="C221" s="250"/>
      <c r="D221" s="564"/>
      <c r="N221" s="251"/>
      <c r="O221" s="20"/>
    </row>
    <row r="222" spans="1:25" ht="12.75" customHeight="1" x14ac:dyDescent="0.2">
      <c r="B222" s="273"/>
      <c r="C222" s="250"/>
      <c r="D222" s="27" t="s">
        <v>120</v>
      </c>
      <c r="E222" s="1036" t="str">
        <f>Translations!$B$305</f>
        <v>Trimitere la o diagramă detaliată separată a fluxurilor, dacă este cazul</v>
      </c>
      <c r="F222" s="1036"/>
      <c r="G222" s="1036"/>
      <c r="H222" s="1036"/>
      <c r="I222" s="1036"/>
      <c r="J222" s="1037"/>
      <c r="K222" s="904"/>
      <c r="L222" s="904"/>
      <c r="M222" s="904"/>
      <c r="N222" s="904"/>
      <c r="O222" s="20"/>
    </row>
    <row r="223" spans="1:25" ht="5.0999999999999996" customHeight="1" x14ac:dyDescent="0.2">
      <c r="B223" s="273"/>
      <c r="C223" s="250"/>
      <c r="D223" s="564"/>
      <c r="N223" s="251"/>
      <c r="O223" s="20"/>
    </row>
    <row r="224" spans="1:25" ht="5.0999999999999996" customHeight="1" x14ac:dyDescent="0.2">
      <c r="B224" s="273"/>
      <c r="C224" s="261"/>
      <c r="D224" s="264"/>
      <c r="E224" s="262"/>
      <c r="F224" s="262"/>
      <c r="G224" s="262"/>
      <c r="H224" s="262"/>
      <c r="I224" s="262"/>
      <c r="J224" s="262"/>
      <c r="K224" s="262"/>
      <c r="L224" s="262"/>
      <c r="M224" s="262"/>
      <c r="N224" s="263"/>
      <c r="O224" s="20"/>
    </row>
    <row r="225" spans="1:23" ht="12.75" customHeight="1" x14ac:dyDescent="0.2">
      <c r="B225" s="273"/>
      <c r="C225" s="250"/>
      <c r="D225" s="22" t="s">
        <v>113</v>
      </c>
      <c r="E225" s="917" t="str">
        <f>Translations!$B$388</f>
        <v>Metoda de determinare a nivelurilor anuale ale activității</v>
      </c>
      <c r="F225" s="917"/>
      <c r="G225" s="917"/>
      <c r="H225" s="917"/>
      <c r="I225" s="917"/>
      <c r="J225" s="917"/>
      <c r="K225" s="917"/>
      <c r="L225" s="917"/>
      <c r="M225" s="917"/>
      <c r="N225" s="1031"/>
      <c r="O225" s="20"/>
      <c r="P225" s="280"/>
      <c r="S225" s="285"/>
      <c r="T225" s="285"/>
    </row>
    <row r="226" spans="1:23" ht="5.0999999999999996" customHeight="1" x14ac:dyDescent="0.2">
      <c r="B226" s="273"/>
      <c r="C226" s="250"/>
      <c r="D226" s="564"/>
      <c r="E226" s="564"/>
      <c r="F226" s="564"/>
      <c r="G226" s="564"/>
      <c r="H226" s="564"/>
      <c r="I226" s="564"/>
      <c r="J226" s="564"/>
      <c r="K226" s="564"/>
      <c r="L226" s="564"/>
      <c r="M226" s="564"/>
      <c r="N226" s="565"/>
      <c r="O226" s="20"/>
      <c r="P226" s="24"/>
    </row>
    <row r="227" spans="1:23" ht="12.75" customHeight="1" x14ac:dyDescent="0.2">
      <c r="B227" s="273"/>
      <c r="C227" s="250"/>
      <c r="D227" s="564" t="s">
        <v>119</v>
      </c>
      <c r="E227" s="963" t="str">
        <f>Translations!$B$249</f>
        <v>Informații privind metodologia aplicată</v>
      </c>
      <c r="F227" s="963"/>
      <c r="G227" s="963"/>
      <c r="H227" s="963"/>
      <c r="I227" s="963"/>
      <c r="J227" s="963"/>
      <c r="K227" s="963"/>
      <c r="L227" s="963"/>
      <c r="M227" s="963"/>
      <c r="N227" s="1003"/>
      <c r="O227" s="20"/>
      <c r="P227" s="280"/>
    </row>
    <row r="228" spans="1:23" ht="25.5" customHeight="1" x14ac:dyDescent="0.2">
      <c r="B228" s="273"/>
      <c r="C228" s="250"/>
      <c r="I228" s="967" t="str">
        <f>Translations!$B$254</f>
        <v>Sursa de date</v>
      </c>
      <c r="J228" s="967"/>
      <c r="K228" s="967" t="str">
        <f>Translations!$B$255</f>
        <v>Altă sursă de date (dacă este cazul)</v>
      </c>
      <c r="L228" s="967"/>
      <c r="M228" s="967" t="str">
        <f>Translations!$B$255</f>
        <v>Altă sursă de date (dacă este cazul)</v>
      </c>
      <c r="N228" s="967"/>
      <c r="O228" s="20"/>
      <c r="P228" s="280"/>
    </row>
    <row r="229" spans="1:23" ht="12.75" customHeight="1" x14ac:dyDescent="0.2">
      <c r="B229" s="273"/>
      <c r="C229" s="250"/>
      <c r="D229" s="564"/>
      <c r="E229" s="135" t="s">
        <v>864</v>
      </c>
      <c r="F229" s="929" t="str">
        <f>Translations!$B$273</f>
        <v>Cuantificarea fluxurilor de energie termică măsurabilă</v>
      </c>
      <c r="G229" s="929"/>
      <c r="H229" s="930"/>
      <c r="I229" s="942"/>
      <c r="J229" s="943"/>
      <c r="K229" s="944"/>
      <c r="L229" s="945"/>
      <c r="M229" s="944"/>
      <c r="N229" s="946"/>
      <c r="O229" s="20"/>
    </row>
    <row r="230" spans="1:23" ht="12.75" customHeight="1" x14ac:dyDescent="0.2">
      <c r="B230" s="273"/>
      <c r="C230" s="250"/>
      <c r="D230" s="564"/>
      <c r="E230" s="135" t="s">
        <v>865</v>
      </c>
      <c r="F230" s="929" t="str">
        <f>Translations!$B$274</f>
        <v>Fluxuri de energie termică măsurabilă netă</v>
      </c>
      <c r="G230" s="929"/>
      <c r="H230" s="930"/>
      <c r="I230" s="942"/>
      <c r="J230" s="943"/>
      <c r="K230" s="944"/>
      <c r="L230" s="945"/>
      <c r="M230" s="944"/>
      <c r="N230" s="946"/>
      <c r="O230" s="20"/>
    </row>
    <row r="231" spans="1:23" ht="5.0999999999999996" customHeight="1" x14ac:dyDescent="0.2">
      <c r="B231" s="273"/>
      <c r="C231" s="250"/>
      <c r="D231" s="564"/>
      <c r="N231" s="251"/>
      <c r="O231" s="20"/>
      <c r="P231" s="280"/>
    </row>
    <row r="232" spans="1:23" ht="12.75" customHeight="1" x14ac:dyDescent="0.2">
      <c r="B232" s="273"/>
      <c r="C232" s="250"/>
      <c r="D232" s="564"/>
      <c r="E232" s="135" t="s">
        <v>866</v>
      </c>
      <c r="F232" s="931" t="str">
        <f>Translations!$B$257</f>
        <v>Descrierea metodologiei aplicate</v>
      </c>
      <c r="G232" s="931"/>
      <c r="H232" s="931"/>
      <c r="I232" s="931"/>
      <c r="J232" s="931"/>
      <c r="K232" s="931"/>
      <c r="L232" s="931"/>
      <c r="M232" s="931"/>
      <c r="N232" s="1022"/>
      <c r="O232" s="20"/>
      <c r="P232" s="280"/>
    </row>
    <row r="233" spans="1:23" ht="5.0999999999999996" customHeight="1" x14ac:dyDescent="0.2">
      <c r="B233" s="273"/>
      <c r="C233" s="250"/>
      <c r="E233" s="252"/>
      <c r="F233" s="566"/>
      <c r="G233" s="567"/>
      <c r="H233" s="567"/>
      <c r="I233" s="567"/>
      <c r="J233" s="567"/>
      <c r="K233" s="567"/>
      <c r="L233" s="567"/>
      <c r="M233" s="567"/>
      <c r="N233" s="573"/>
      <c r="O233" s="20"/>
    </row>
    <row r="234" spans="1:23" ht="12.75" customHeight="1" x14ac:dyDescent="0.2">
      <c r="C234" s="250"/>
      <c r="D234" s="564"/>
      <c r="E234" s="135"/>
      <c r="F234" s="990" t="str">
        <f>IF(M211=EUConst_Relevant,HYPERLINK("#" &amp; Q234,EUConst_MsgDescription),"")</f>
        <v/>
      </c>
      <c r="G234" s="969"/>
      <c r="H234" s="969"/>
      <c r="I234" s="969"/>
      <c r="J234" s="969"/>
      <c r="K234" s="969"/>
      <c r="L234" s="969"/>
      <c r="M234" s="969"/>
      <c r="N234" s="970"/>
      <c r="O234" s="20"/>
      <c r="P234" s="24" t="s">
        <v>441</v>
      </c>
      <c r="Q234" s="414" t="str">
        <f>"#"&amp;ADDRESS(ROW($C$11),COLUMN($C$11))</f>
        <v>#$C$11</v>
      </c>
    </row>
    <row r="235" spans="1:23" ht="5.0999999999999996" customHeight="1" x14ac:dyDescent="0.2">
      <c r="C235" s="250"/>
      <c r="D235" s="564"/>
      <c r="E235" s="26"/>
      <c r="F235" s="1049"/>
      <c r="G235" s="1049"/>
      <c r="H235" s="1049"/>
      <c r="I235" s="1049"/>
      <c r="J235" s="1049"/>
      <c r="K235" s="1049"/>
      <c r="L235" s="1049"/>
      <c r="M235" s="1049"/>
      <c r="N235" s="1050"/>
      <c r="O235" s="20"/>
      <c r="P235" s="280"/>
    </row>
    <row r="236" spans="1:23" s="278" customFormat="1" ht="50.1" customHeight="1" x14ac:dyDescent="0.2">
      <c r="A236" s="274"/>
      <c r="B236" s="12"/>
      <c r="C236" s="250"/>
      <c r="D236" s="26"/>
      <c r="E236" s="26"/>
      <c r="F236" s="932"/>
      <c r="G236" s="933"/>
      <c r="H236" s="933"/>
      <c r="I236" s="933"/>
      <c r="J236" s="933"/>
      <c r="K236" s="933"/>
      <c r="L236" s="933"/>
      <c r="M236" s="933"/>
      <c r="N236" s="934"/>
      <c r="O236" s="20"/>
      <c r="P236" s="284"/>
      <c r="Q236" s="285"/>
      <c r="R236" s="285"/>
      <c r="S236" s="274"/>
      <c r="T236" s="274"/>
      <c r="U236" s="274"/>
      <c r="V236" s="274"/>
      <c r="W236" s="293"/>
    </row>
    <row r="237" spans="1:23" ht="5.0999999999999996" customHeight="1" x14ac:dyDescent="0.2">
      <c r="C237" s="250"/>
      <c r="D237" s="564"/>
      <c r="N237" s="251"/>
      <c r="O237" s="20"/>
    </row>
    <row r="238" spans="1:23" ht="12.75" customHeight="1" x14ac:dyDescent="0.2">
      <c r="C238" s="250"/>
      <c r="D238" s="564"/>
      <c r="E238" s="135" t="s">
        <v>867</v>
      </c>
      <c r="F238" s="975" t="str">
        <f>Translations!$B$210</f>
        <v>Trimitere la fișierele externe, dacă este cazul</v>
      </c>
      <c r="G238" s="975"/>
      <c r="H238" s="975"/>
      <c r="I238" s="975"/>
      <c r="J238" s="975"/>
      <c r="K238" s="904"/>
      <c r="L238" s="904"/>
      <c r="M238" s="904"/>
      <c r="N238" s="904"/>
      <c r="O238" s="20"/>
      <c r="W238" s="384" t="s">
        <v>417</v>
      </c>
    </row>
    <row r="239" spans="1:23" ht="5.0999999999999996" customHeight="1" thickBot="1" x14ac:dyDescent="0.25">
      <c r="C239" s="250"/>
      <c r="D239" s="564"/>
      <c r="N239" s="251"/>
      <c r="O239" s="20"/>
      <c r="P239" s="280"/>
      <c r="W239" s="274"/>
    </row>
    <row r="240" spans="1:23" ht="12.75" customHeight="1" x14ac:dyDescent="0.2">
      <c r="C240" s="250"/>
      <c r="D240" s="564" t="s">
        <v>119</v>
      </c>
      <c r="E240" s="957" t="str">
        <f>Translations!$B$258</f>
        <v>A fost respectată ordinea ierarhică?</v>
      </c>
      <c r="F240" s="957"/>
      <c r="G240" s="957"/>
      <c r="H240" s="958"/>
      <c r="I240" s="291"/>
      <c r="J240" s="298" t="str">
        <f>Translations!$B$259</f>
        <v xml:space="preserve"> Dacă nu, de ce?</v>
      </c>
      <c r="K240" s="942"/>
      <c r="L240" s="943"/>
      <c r="M240" s="943"/>
      <c r="N240" s="959"/>
      <c r="O240" s="20"/>
      <c r="P240" s="280"/>
      <c r="W240" s="407" t="b">
        <f>AND(I240&lt;&gt;"",I240=TRUE)</f>
        <v>0</v>
      </c>
    </row>
    <row r="241" spans="2:23" ht="5.0999999999999996" customHeight="1" x14ac:dyDescent="0.2">
      <c r="C241" s="250"/>
      <c r="E241" s="570"/>
      <c r="F241" s="570"/>
      <c r="G241" s="570"/>
      <c r="H241" s="570"/>
      <c r="I241" s="570"/>
      <c r="J241" s="570"/>
      <c r="K241" s="570"/>
      <c r="L241" s="570"/>
      <c r="M241" s="570"/>
      <c r="N241" s="578"/>
      <c r="O241" s="20"/>
      <c r="P241" s="280"/>
      <c r="W241" s="403"/>
    </row>
    <row r="242" spans="2:23" ht="12.75" customHeight="1" x14ac:dyDescent="0.2">
      <c r="C242" s="250"/>
      <c r="D242" s="12"/>
      <c r="E242" s="12"/>
      <c r="F242" s="931" t="str">
        <f>Translations!$B$264</f>
        <v>Detalii suplimentare privind orice abatere de la ierarhie</v>
      </c>
      <c r="G242" s="931"/>
      <c r="H242" s="931"/>
      <c r="I242" s="931"/>
      <c r="J242" s="931"/>
      <c r="K242" s="931"/>
      <c r="L242" s="931"/>
      <c r="M242" s="931"/>
      <c r="N242" s="1022"/>
      <c r="O242" s="20"/>
      <c r="P242" s="280"/>
      <c r="W242" s="403"/>
    </row>
    <row r="243" spans="2:23" ht="25.5" customHeight="1" thickBot="1" x14ac:dyDescent="0.25">
      <c r="C243" s="250"/>
      <c r="D243" s="12"/>
      <c r="E243" s="12"/>
      <c r="F243" s="1023"/>
      <c r="G243" s="1024"/>
      <c r="H243" s="1024"/>
      <c r="I243" s="1024"/>
      <c r="J243" s="1024"/>
      <c r="K243" s="1024"/>
      <c r="L243" s="1024"/>
      <c r="M243" s="1024"/>
      <c r="N243" s="1025"/>
      <c r="O243" s="20"/>
      <c r="P243" s="280"/>
      <c r="W243" s="300" t="b">
        <f>W240</f>
        <v>0</v>
      </c>
    </row>
    <row r="244" spans="2:23" ht="5.0999999999999996" customHeight="1" x14ac:dyDescent="0.2">
      <c r="C244" s="250"/>
      <c r="D244" s="564"/>
      <c r="N244" s="251"/>
      <c r="O244" s="20"/>
    </row>
    <row r="245" spans="2:23" ht="12.75" customHeight="1" x14ac:dyDescent="0.2">
      <c r="C245" s="250"/>
      <c r="D245" s="27" t="s">
        <v>120</v>
      </c>
      <c r="E245" s="1026" t="str">
        <f>Translations!$B$828</f>
        <v>Descrierea metodologiei de trasare a produselor și mărfurilor fabricate</v>
      </c>
      <c r="F245" s="1026"/>
      <c r="G245" s="1026"/>
      <c r="H245" s="1026"/>
      <c r="I245" s="1026"/>
      <c r="J245" s="1026"/>
      <c r="K245" s="1026"/>
      <c r="L245" s="1026"/>
      <c r="M245" s="1026"/>
      <c r="N245" s="1027"/>
      <c r="O245" s="20"/>
    </row>
    <row r="246" spans="2:23" ht="5.0999999999999996" customHeight="1" x14ac:dyDescent="0.2">
      <c r="B246" s="273"/>
      <c r="C246" s="250"/>
      <c r="E246" s="252"/>
      <c r="F246" s="566"/>
      <c r="G246" s="567"/>
      <c r="H246" s="567"/>
      <c r="I246" s="567"/>
      <c r="J246" s="567"/>
      <c r="K246" s="567"/>
      <c r="L246" s="567"/>
      <c r="M246" s="567"/>
      <c r="N246" s="573"/>
      <c r="O246" s="20"/>
    </row>
    <row r="247" spans="2:23" ht="12.75" customHeight="1" x14ac:dyDescent="0.2">
      <c r="B247" s="273"/>
      <c r="C247" s="250"/>
      <c r="D247" s="564"/>
      <c r="E247" s="135"/>
      <c r="F247" s="990" t="str">
        <f>IF(M211=EUConst_Relevant,HYPERLINK("#" &amp; Q247,EUConst_MsgDescription),"")</f>
        <v/>
      </c>
      <c r="G247" s="969"/>
      <c r="H247" s="969"/>
      <c r="I247" s="969"/>
      <c r="J247" s="969"/>
      <c r="K247" s="969"/>
      <c r="L247" s="969"/>
      <c r="M247" s="969"/>
      <c r="N247" s="970"/>
      <c r="O247" s="20"/>
      <c r="P247" s="24" t="s">
        <v>441</v>
      </c>
      <c r="Q247" s="414" t="str">
        <f>"#"&amp;ADDRESS(ROW($C$11),COLUMN($C$11))</f>
        <v>#$C$11</v>
      </c>
    </row>
    <row r="248" spans="2:23" ht="5.0999999999999996" customHeight="1" x14ac:dyDescent="0.2">
      <c r="B248" s="273"/>
      <c r="C248" s="250"/>
      <c r="D248" s="564"/>
      <c r="E248" s="26"/>
      <c r="F248" s="1049"/>
      <c r="G248" s="1049"/>
      <c r="H248" s="1049"/>
      <c r="I248" s="1049"/>
      <c r="J248" s="1049"/>
      <c r="K248" s="1049"/>
      <c r="L248" s="1049"/>
      <c r="M248" s="1049"/>
      <c r="N248" s="1050"/>
      <c r="O248" s="20"/>
      <c r="P248" s="280"/>
    </row>
    <row r="249" spans="2:23" ht="50.1" customHeight="1" x14ac:dyDescent="0.2">
      <c r="B249" s="273"/>
      <c r="C249" s="250"/>
      <c r="D249" s="564"/>
      <c r="E249" s="296"/>
      <c r="F249" s="942"/>
      <c r="G249" s="943"/>
      <c r="H249" s="943"/>
      <c r="I249" s="943"/>
      <c r="J249" s="943"/>
      <c r="K249" s="943"/>
      <c r="L249" s="943"/>
      <c r="M249" s="943"/>
      <c r="N249" s="959"/>
      <c r="O249" s="20"/>
    </row>
    <row r="250" spans="2:23" ht="5.0999999999999996" customHeight="1" x14ac:dyDescent="0.2">
      <c r="B250" s="273"/>
      <c r="C250" s="385"/>
      <c r="D250" s="387"/>
      <c r="E250" s="392"/>
      <c r="F250" s="575"/>
      <c r="G250" s="575"/>
      <c r="H250" s="575"/>
      <c r="I250" s="575"/>
      <c r="J250" s="575"/>
      <c r="K250" s="575"/>
      <c r="L250" s="575"/>
      <c r="M250" s="575"/>
      <c r="N250" s="393"/>
      <c r="O250" s="20"/>
      <c r="P250" s="280"/>
      <c r="R250" s="285"/>
    </row>
    <row r="251" spans="2:23" ht="12.75" customHeight="1" x14ac:dyDescent="0.2">
      <c r="B251" s="273"/>
      <c r="C251" s="394"/>
      <c r="D251" s="395"/>
      <c r="E251" s="395"/>
      <c r="F251" s="395"/>
      <c r="G251" s="395"/>
      <c r="H251" s="395"/>
      <c r="I251" s="395"/>
      <c r="J251" s="395"/>
      <c r="K251" s="395"/>
      <c r="L251" s="395"/>
      <c r="M251" s="395"/>
      <c r="N251" s="396"/>
      <c r="O251" s="20"/>
    </row>
    <row r="252" spans="2:23" ht="15" customHeight="1" x14ac:dyDescent="0.2">
      <c r="B252" s="273"/>
      <c r="C252" s="354"/>
      <c r="D252" s="1058" t="str">
        <f>Translations!$B$329</f>
        <v>Datele necesare pentru determinarea ratei de îmbunătățire a indicelui de referință în conformitate cu articolul 10a alineatul (2) din directivă</v>
      </c>
      <c r="E252" s="1059"/>
      <c r="F252" s="1059"/>
      <c r="G252" s="1059"/>
      <c r="H252" s="1059"/>
      <c r="I252" s="1059"/>
      <c r="J252" s="1059"/>
      <c r="K252" s="1059"/>
      <c r="L252" s="1059"/>
      <c r="M252" s="1059"/>
      <c r="N252" s="1060"/>
      <c r="O252" s="20"/>
    </row>
    <row r="253" spans="2:23" ht="5.0999999999999996" customHeight="1" x14ac:dyDescent="0.2">
      <c r="B253" s="273"/>
      <c r="C253" s="354"/>
      <c r="D253" s="355"/>
      <c r="E253" s="355"/>
      <c r="F253" s="355"/>
      <c r="G253" s="355"/>
      <c r="H253" s="355"/>
      <c r="I253" s="355"/>
      <c r="J253" s="355"/>
      <c r="K253" s="355"/>
      <c r="L253" s="355"/>
      <c r="M253" s="355"/>
      <c r="N253" s="356"/>
      <c r="O253" s="20"/>
    </row>
    <row r="254" spans="2:23" ht="12.75" customHeight="1" x14ac:dyDescent="0.2">
      <c r="B254" s="273"/>
      <c r="C254" s="354"/>
      <c r="D254" s="357" t="s">
        <v>114</v>
      </c>
      <c r="E254" s="1061" t="str">
        <f>Translations!$B$330</f>
        <v>Emisii care pot fi atribuite în mod direct</v>
      </c>
      <c r="F254" s="1061"/>
      <c r="G254" s="1061"/>
      <c r="H254" s="1061"/>
      <c r="I254" s="1061"/>
      <c r="J254" s="1061"/>
      <c r="K254" s="1061"/>
      <c r="L254" s="1061"/>
      <c r="M254" s="1061"/>
      <c r="N254" s="1062"/>
      <c r="O254" s="20"/>
    </row>
    <row r="255" spans="2:23" ht="5.0999999999999996" customHeight="1" x14ac:dyDescent="0.2">
      <c r="B255" s="273"/>
      <c r="C255" s="354"/>
      <c r="D255" s="355"/>
      <c r="E255" s="359"/>
      <c r="F255" s="572"/>
      <c r="G255" s="579"/>
      <c r="H255" s="579"/>
      <c r="I255" s="579"/>
      <c r="J255" s="579"/>
      <c r="K255" s="579"/>
      <c r="L255" s="579"/>
      <c r="M255" s="579"/>
      <c r="N255" s="580"/>
      <c r="O255" s="20"/>
    </row>
    <row r="256" spans="2:23" ht="12.75" customHeight="1" x14ac:dyDescent="0.2">
      <c r="B256" s="273"/>
      <c r="C256" s="354"/>
      <c r="D256" s="358"/>
      <c r="E256" s="360"/>
      <c r="F256" s="990" t="str">
        <f>IF(M211=EUConst_Relevant,HYPERLINK("#" &amp; Q256,EUConst_MsgDescription),"")</f>
        <v/>
      </c>
      <c r="G256" s="969"/>
      <c r="H256" s="969"/>
      <c r="I256" s="969"/>
      <c r="J256" s="969"/>
      <c r="K256" s="969"/>
      <c r="L256" s="969"/>
      <c r="M256" s="969"/>
      <c r="N256" s="970"/>
      <c r="O256" s="20"/>
      <c r="P256" s="24" t="s">
        <v>441</v>
      </c>
      <c r="Q256" s="414" t="str">
        <f>"#"&amp;ADDRESS(ROW($C$11),COLUMN($C$11))</f>
        <v>#$C$11</v>
      </c>
    </row>
    <row r="257" spans="2:23" ht="5.0999999999999996" customHeight="1" x14ac:dyDescent="0.2">
      <c r="B257" s="273"/>
      <c r="C257" s="354"/>
      <c r="D257" s="358"/>
      <c r="E257" s="361"/>
      <c r="F257" s="991"/>
      <c r="G257" s="991"/>
      <c r="H257" s="991"/>
      <c r="I257" s="991"/>
      <c r="J257" s="991"/>
      <c r="K257" s="991"/>
      <c r="L257" s="991"/>
      <c r="M257" s="991"/>
      <c r="N257" s="992"/>
      <c r="O257" s="20"/>
      <c r="P257" s="280"/>
    </row>
    <row r="258" spans="2:23" ht="50.1" customHeight="1" x14ac:dyDescent="0.2">
      <c r="B258" s="273"/>
      <c r="C258" s="354"/>
      <c r="D258" s="355"/>
      <c r="E258" s="355"/>
      <c r="F258" s="972"/>
      <c r="G258" s="973"/>
      <c r="H258" s="973"/>
      <c r="I258" s="973"/>
      <c r="J258" s="973"/>
      <c r="K258" s="973"/>
      <c r="L258" s="973"/>
      <c r="M258" s="973"/>
      <c r="N258" s="974"/>
      <c r="O258" s="20"/>
    </row>
    <row r="259" spans="2:23" ht="5.0999999999999996" customHeight="1" x14ac:dyDescent="0.2">
      <c r="B259" s="273"/>
      <c r="C259" s="354"/>
      <c r="D259" s="355"/>
      <c r="E259" s="355"/>
      <c r="F259" s="355"/>
      <c r="G259" s="355"/>
      <c r="H259" s="355"/>
      <c r="I259" s="355"/>
      <c r="J259" s="355"/>
      <c r="K259" s="355"/>
      <c r="L259" s="355"/>
      <c r="M259" s="355"/>
      <c r="N259" s="356"/>
      <c r="O259" s="20"/>
    </row>
    <row r="260" spans="2:23" ht="12.75" customHeight="1" x14ac:dyDescent="0.2">
      <c r="B260" s="273"/>
      <c r="C260" s="354"/>
      <c r="D260" s="355"/>
      <c r="E260" s="355"/>
      <c r="F260" s="1054" t="str">
        <f>Translations!$B$210</f>
        <v>Trimitere la fișierele externe, dacă este cazul</v>
      </c>
      <c r="G260" s="1054"/>
      <c r="H260" s="1054"/>
      <c r="I260" s="1054"/>
      <c r="J260" s="1054"/>
      <c r="K260" s="904"/>
      <c r="L260" s="904"/>
      <c r="M260" s="904"/>
      <c r="N260" s="904"/>
      <c r="O260" s="20"/>
    </row>
    <row r="261" spans="2:23" ht="5.0999999999999996" customHeight="1" x14ac:dyDescent="0.2">
      <c r="B261" s="273"/>
      <c r="C261" s="354"/>
      <c r="D261" s="358"/>
      <c r="E261" s="355"/>
      <c r="F261" s="355"/>
      <c r="G261" s="355"/>
      <c r="H261" s="355"/>
      <c r="I261" s="355"/>
      <c r="J261" s="355"/>
      <c r="K261" s="355"/>
      <c r="L261" s="355"/>
      <c r="M261" s="355"/>
      <c r="N261" s="356"/>
      <c r="O261" s="20"/>
    </row>
    <row r="262" spans="2:23" ht="5.0999999999999996" customHeight="1" x14ac:dyDescent="0.2">
      <c r="B262" s="273"/>
      <c r="C262" s="351"/>
      <c r="D262" s="364"/>
      <c r="E262" s="352"/>
      <c r="F262" s="352"/>
      <c r="G262" s="352"/>
      <c r="H262" s="352"/>
      <c r="I262" s="352"/>
      <c r="J262" s="352"/>
      <c r="K262" s="352"/>
      <c r="L262" s="352"/>
      <c r="M262" s="352"/>
      <c r="N262" s="353"/>
      <c r="O262" s="20"/>
    </row>
    <row r="263" spans="2:23" ht="12.75" customHeight="1" x14ac:dyDescent="0.2">
      <c r="B263" s="273"/>
      <c r="C263" s="354"/>
      <c r="D263" s="357" t="s">
        <v>115</v>
      </c>
      <c r="E263" s="1071" t="str">
        <f>Translations!$B$831</f>
        <v>Aportul de energie pentru această subinstalație și factorul de emisie relevant</v>
      </c>
      <c r="F263" s="1071"/>
      <c r="G263" s="1071"/>
      <c r="H263" s="1071"/>
      <c r="I263" s="1071"/>
      <c r="J263" s="1071"/>
      <c r="K263" s="1071"/>
      <c r="L263" s="1071"/>
      <c r="M263" s="1071"/>
      <c r="N263" s="1072"/>
      <c r="O263" s="20"/>
    </row>
    <row r="264" spans="2:23" ht="5.0999999999999996" customHeight="1" x14ac:dyDescent="0.2">
      <c r="B264" s="273"/>
      <c r="C264" s="354"/>
      <c r="D264" s="355"/>
      <c r="E264" s="1064"/>
      <c r="F264" s="1065"/>
      <c r="G264" s="1065"/>
      <c r="H264" s="1065"/>
      <c r="I264" s="1065"/>
      <c r="J264" s="1065"/>
      <c r="K264" s="1065"/>
      <c r="L264" s="1065"/>
      <c r="M264" s="1065"/>
      <c r="N264" s="1066"/>
      <c r="O264" s="20"/>
    </row>
    <row r="265" spans="2:23" ht="12.75" customHeight="1" x14ac:dyDescent="0.2">
      <c r="B265" s="273"/>
      <c r="C265" s="354"/>
      <c r="D265" s="358" t="s">
        <v>118</v>
      </c>
      <c r="E265" s="995" t="str">
        <f>Translations!$B$249</f>
        <v>Informații privind metodologia aplicată</v>
      </c>
      <c r="F265" s="995"/>
      <c r="G265" s="995"/>
      <c r="H265" s="995"/>
      <c r="I265" s="995"/>
      <c r="J265" s="995"/>
      <c r="K265" s="995"/>
      <c r="L265" s="995"/>
      <c r="M265" s="995"/>
      <c r="N265" s="1063"/>
      <c r="O265" s="20"/>
      <c r="P265" s="280"/>
    </row>
    <row r="266" spans="2:23" ht="25.5" customHeight="1" x14ac:dyDescent="0.2">
      <c r="B266" s="273"/>
      <c r="C266" s="354"/>
      <c r="D266" s="355"/>
      <c r="E266" s="355"/>
      <c r="F266" s="372"/>
      <c r="G266" s="355"/>
      <c r="H266" s="399" t="str">
        <f>Translations!$B$401</f>
        <v>Relevant?</v>
      </c>
      <c r="I266" s="1070" t="str">
        <f>Translations!$B$254</f>
        <v>Sursa de date</v>
      </c>
      <c r="J266" s="1070"/>
      <c r="K266" s="1070" t="str">
        <f>Translations!$B$255</f>
        <v>Altă sursă de date (dacă este cazul)</v>
      </c>
      <c r="L266" s="1070"/>
      <c r="M266" s="1070" t="str">
        <f>Translations!$B$255</f>
        <v>Altă sursă de date (dacă este cazul)</v>
      </c>
      <c r="N266" s="1070"/>
      <c r="O266" s="20"/>
    </row>
    <row r="267" spans="2:23" ht="12.75" customHeight="1" x14ac:dyDescent="0.2">
      <c r="B267" s="273"/>
      <c r="C267" s="354"/>
      <c r="D267" s="358"/>
      <c r="E267" s="360" t="s">
        <v>864</v>
      </c>
      <c r="F267" s="1077" t="str">
        <f>Translations!$B$833</f>
        <v>Aportul de combustibil și de materiale</v>
      </c>
      <c r="G267" s="1077"/>
      <c r="H267" s="1078"/>
      <c r="I267" s="937"/>
      <c r="J267" s="938"/>
      <c r="K267" s="939"/>
      <c r="L267" s="940"/>
      <c r="M267" s="939"/>
      <c r="N267" s="941"/>
      <c r="O267" s="20"/>
    </row>
    <row r="268" spans="2:23" ht="12.75" customHeight="1" x14ac:dyDescent="0.2">
      <c r="B268" s="273"/>
      <c r="C268" s="354"/>
      <c r="D268" s="358"/>
      <c r="E268" s="360" t="s">
        <v>865</v>
      </c>
      <c r="F268" s="1079" t="str">
        <f>Translations!$B$402</f>
        <v>Puterea calorifică netă</v>
      </c>
      <c r="G268" s="1079"/>
      <c r="H268" s="1080"/>
      <c r="I268" s="1081"/>
      <c r="J268" s="1112"/>
      <c r="K268" s="993"/>
      <c r="L268" s="994"/>
      <c r="M268" s="993"/>
      <c r="N268" s="994"/>
      <c r="O268" s="20"/>
    </row>
    <row r="269" spans="2:23" ht="12.75" customHeight="1" thickBot="1" x14ac:dyDescent="0.25">
      <c r="B269" s="273"/>
      <c r="C269" s="354"/>
      <c r="D269" s="358"/>
      <c r="E269" s="360" t="s">
        <v>866</v>
      </c>
      <c r="F269" s="1075" t="str">
        <f>Translations!$B$353</f>
        <v>Factorul de emisie ponderat</v>
      </c>
      <c r="G269" s="1075"/>
      <c r="H269" s="1076"/>
      <c r="I269" s="822"/>
      <c r="J269" s="824"/>
      <c r="K269" s="1113"/>
      <c r="L269" s="1114"/>
      <c r="M269" s="1113"/>
      <c r="N269" s="1114"/>
      <c r="O269" s="20"/>
    </row>
    <row r="270" spans="2:23" ht="12.75" customHeight="1" x14ac:dyDescent="0.2">
      <c r="B270" s="273"/>
      <c r="C270" s="354"/>
      <c r="D270" s="358"/>
      <c r="E270" s="360" t="s">
        <v>867</v>
      </c>
      <c r="F270" s="1077" t="str">
        <f>Translations!$B$403</f>
        <v>Aportul combustibililor generat de gazele reziduale</v>
      </c>
      <c r="G270" s="1078"/>
      <c r="H270" s="1107"/>
      <c r="I270" s="937"/>
      <c r="J270" s="1110"/>
      <c r="K270" s="939"/>
      <c r="L270" s="941"/>
      <c r="M270" s="939"/>
      <c r="N270" s="941"/>
      <c r="O270" s="20"/>
      <c r="W270" s="415" t="b">
        <f>AND(H270&lt;&gt;"",H270=FALSE)</f>
        <v>0</v>
      </c>
    </row>
    <row r="271" spans="2:23" ht="12.75" customHeight="1" x14ac:dyDescent="0.2">
      <c r="B271" s="273"/>
      <c r="C271" s="354"/>
      <c r="D271" s="358"/>
      <c r="E271" s="360" t="s">
        <v>868</v>
      </c>
      <c r="F271" s="1079" t="str">
        <f>Translations!$B$402</f>
        <v>Puterea calorifică netă</v>
      </c>
      <c r="G271" s="1080"/>
      <c r="H271" s="1108"/>
      <c r="I271" s="1081"/>
      <c r="J271" s="1112"/>
      <c r="K271" s="993"/>
      <c r="L271" s="994"/>
      <c r="M271" s="993"/>
      <c r="N271" s="994"/>
      <c r="O271" s="20"/>
      <c r="W271" s="403" t="b">
        <f>W270</f>
        <v>0</v>
      </c>
    </row>
    <row r="272" spans="2:23" ht="12.75" customHeight="1" thickBot="1" x14ac:dyDescent="0.25">
      <c r="B272" s="273"/>
      <c r="C272" s="354"/>
      <c r="D272" s="358"/>
      <c r="E272" s="360" t="s">
        <v>869</v>
      </c>
      <c r="F272" s="1084" t="str">
        <f>Translations!$B$375</f>
        <v>Factorul de emisie</v>
      </c>
      <c r="G272" s="1085"/>
      <c r="H272" s="1109"/>
      <c r="I272" s="949"/>
      <c r="J272" s="950"/>
      <c r="K272" s="951"/>
      <c r="L272" s="952"/>
      <c r="M272" s="951"/>
      <c r="N272" s="952"/>
      <c r="O272" s="20"/>
      <c r="W272" s="412" t="b">
        <f>W271</f>
        <v>0</v>
      </c>
    </row>
    <row r="273" spans="2:23" ht="12.75" customHeight="1" x14ac:dyDescent="0.2">
      <c r="B273" s="273"/>
      <c r="C273" s="354"/>
      <c r="D273" s="358"/>
      <c r="E273" s="360" t="s">
        <v>870</v>
      </c>
      <c r="F273" s="1085" t="str">
        <f>Translations!$B$837</f>
        <v>Consumul de energie electrică pentru producerea de energie termică</v>
      </c>
      <c r="G273" s="1111"/>
      <c r="H273" s="544"/>
      <c r="I273" s="949"/>
      <c r="J273" s="950"/>
      <c r="K273" s="951"/>
      <c r="L273" s="952"/>
      <c r="M273" s="951"/>
      <c r="N273" s="952"/>
      <c r="O273" s="20"/>
      <c r="W273" s="415" t="b">
        <f>AND(H273&lt;&gt;"",H273=FALSE)</f>
        <v>0</v>
      </c>
    </row>
    <row r="274" spans="2:23" ht="5.0999999999999996" customHeight="1" x14ac:dyDescent="0.2">
      <c r="B274" s="273"/>
      <c r="C274" s="354"/>
      <c r="D274" s="358"/>
      <c r="E274" s="355"/>
      <c r="F274" s="355"/>
      <c r="G274" s="355"/>
      <c r="H274" s="355"/>
      <c r="I274" s="355"/>
      <c r="J274" s="355"/>
      <c r="K274" s="355"/>
      <c r="L274" s="355"/>
      <c r="M274" s="355"/>
      <c r="N274" s="356"/>
      <c r="O274" s="20"/>
    </row>
    <row r="275" spans="2:23" ht="12.75" customHeight="1" x14ac:dyDescent="0.2">
      <c r="B275" s="273"/>
      <c r="C275" s="354"/>
      <c r="D275" s="358"/>
      <c r="E275" s="360" t="s">
        <v>871</v>
      </c>
      <c r="F275" s="1073" t="str">
        <f>Translations!$B$257</f>
        <v>Descrierea metodologiei aplicate</v>
      </c>
      <c r="G275" s="1073"/>
      <c r="H275" s="1073"/>
      <c r="I275" s="1073"/>
      <c r="J275" s="1073"/>
      <c r="K275" s="1073"/>
      <c r="L275" s="1073"/>
      <c r="M275" s="1073"/>
      <c r="N275" s="1074"/>
      <c r="O275" s="20"/>
    </row>
    <row r="276" spans="2:23" ht="5.0999999999999996" customHeight="1" x14ac:dyDescent="0.2">
      <c r="B276" s="273"/>
      <c r="C276" s="354"/>
      <c r="D276" s="355"/>
      <c r="E276" s="359"/>
      <c r="F276" s="369"/>
      <c r="G276" s="370"/>
      <c r="H276" s="370"/>
      <c r="I276" s="370"/>
      <c r="J276" s="370"/>
      <c r="K276" s="370"/>
      <c r="L276" s="370"/>
      <c r="M276" s="370"/>
      <c r="N276" s="371"/>
      <c r="O276" s="20"/>
    </row>
    <row r="277" spans="2:23" ht="12.75" customHeight="1" x14ac:dyDescent="0.2">
      <c r="B277" s="273"/>
      <c r="C277" s="354"/>
      <c r="D277" s="358"/>
      <c r="E277" s="360"/>
      <c r="F277" s="990" t="str">
        <f>IF(M211=EUConst_Relevant,HYPERLINK("#" &amp; Q277,EUConst_MsgDescription),"")</f>
        <v/>
      </c>
      <c r="G277" s="969"/>
      <c r="H277" s="969"/>
      <c r="I277" s="969"/>
      <c r="J277" s="969"/>
      <c r="K277" s="969"/>
      <c r="L277" s="969"/>
      <c r="M277" s="969"/>
      <c r="N277" s="970"/>
      <c r="O277" s="20"/>
      <c r="P277" s="24" t="s">
        <v>441</v>
      </c>
      <c r="Q277" s="414" t="str">
        <f>"#"&amp;ADDRESS(ROW($C$11),COLUMN($C$11))</f>
        <v>#$C$11</v>
      </c>
    </row>
    <row r="278" spans="2:23" ht="5.0999999999999996" customHeight="1" x14ac:dyDescent="0.2">
      <c r="B278" s="273"/>
      <c r="C278" s="354"/>
      <c r="D278" s="358"/>
      <c r="E278" s="361"/>
      <c r="F278" s="991"/>
      <c r="G278" s="991"/>
      <c r="H278" s="991"/>
      <c r="I278" s="991"/>
      <c r="J278" s="991"/>
      <c r="K278" s="991"/>
      <c r="L278" s="991"/>
      <c r="M278" s="991"/>
      <c r="N278" s="992"/>
      <c r="O278" s="20"/>
      <c r="P278" s="280"/>
    </row>
    <row r="279" spans="2:23" ht="50.1" customHeight="1" x14ac:dyDescent="0.2">
      <c r="B279" s="273"/>
      <c r="C279" s="354"/>
      <c r="D279" s="361"/>
      <c r="E279" s="361"/>
      <c r="F279" s="932"/>
      <c r="G279" s="933"/>
      <c r="H279" s="933"/>
      <c r="I279" s="933"/>
      <c r="J279" s="933"/>
      <c r="K279" s="933"/>
      <c r="L279" s="933"/>
      <c r="M279" s="933"/>
      <c r="N279" s="934"/>
      <c r="O279" s="20"/>
    </row>
    <row r="280" spans="2:23" ht="5.0999999999999996" customHeight="1" x14ac:dyDescent="0.2">
      <c r="B280" s="273"/>
      <c r="C280" s="354"/>
      <c r="D280" s="358"/>
      <c r="E280" s="355"/>
      <c r="F280" s="355"/>
      <c r="G280" s="355"/>
      <c r="H280" s="355"/>
      <c r="I280" s="355"/>
      <c r="J280" s="355"/>
      <c r="K280" s="355"/>
      <c r="L280" s="355"/>
      <c r="M280" s="355"/>
      <c r="N280" s="356"/>
      <c r="O280" s="20"/>
    </row>
    <row r="281" spans="2:23" ht="12.75" customHeight="1" x14ac:dyDescent="0.2">
      <c r="B281" s="273"/>
      <c r="C281" s="354"/>
      <c r="D281" s="358"/>
      <c r="E281" s="360"/>
      <c r="F281" s="1054" t="str">
        <f>Translations!$B$210</f>
        <v>Trimitere la fișierele externe, dacă este cazul</v>
      </c>
      <c r="G281" s="1054"/>
      <c r="H281" s="1054"/>
      <c r="I281" s="1054"/>
      <c r="J281" s="1054"/>
      <c r="K281" s="904"/>
      <c r="L281" s="904"/>
      <c r="M281" s="904"/>
      <c r="N281" s="904"/>
      <c r="O281" s="20"/>
      <c r="W281" s="384" t="s">
        <v>417</v>
      </c>
    </row>
    <row r="282" spans="2:23" ht="5.0999999999999996" customHeight="1" thickBot="1" x14ac:dyDescent="0.25">
      <c r="B282" s="273"/>
      <c r="C282" s="354"/>
      <c r="D282" s="358"/>
      <c r="E282" s="355"/>
      <c r="F282" s="355"/>
      <c r="G282" s="355"/>
      <c r="H282" s="355"/>
      <c r="I282" s="355"/>
      <c r="J282" s="355"/>
      <c r="K282" s="355"/>
      <c r="L282" s="355"/>
      <c r="M282" s="355"/>
      <c r="N282" s="356"/>
      <c r="O282" s="20"/>
      <c r="P282" s="280"/>
      <c r="W282" s="274"/>
    </row>
    <row r="283" spans="2:23" ht="12.75" customHeight="1" x14ac:dyDescent="0.2">
      <c r="B283" s="273"/>
      <c r="C283" s="354"/>
      <c r="D283" s="358" t="s">
        <v>119</v>
      </c>
      <c r="E283" s="1075" t="str">
        <f>Translations!$B$258</f>
        <v>A fost respectată ordinea ierarhică?</v>
      </c>
      <c r="F283" s="1075"/>
      <c r="G283" s="1075"/>
      <c r="H283" s="1076"/>
      <c r="I283" s="291"/>
      <c r="J283" s="366" t="str">
        <f>Translations!$B$259</f>
        <v xml:space="preserve"> Dacă nu, de ce?</v>
      </c>
      <c r="K283" s="942"/>
      <c r="L283" s="943"/>
      <c r="M283" s="943"/>
      <c r="N283" s="959"/>
      <c r="O283" s="20"/>
      <c r="P283" s="280"/>
      <c r="W283" s="407" t="b">
        <f>AND(I283&lt;&gt;"",I283=TRUE)</f>
        <v>0</v>
      </c>
    </row>
    <row r="284" spans="2:23" ht="5.0999999999999996" customHeight="1" x14ac:dyDescent="0.2">
      <c r="B284" s="273"/>
      <c r="C284" s="354"/>
      <c r="D284" s="355"/>
      <c r="E284" s="576"/>
      <c r="F284" s="576"/>
      <c r="G284" s="576"/>
      <c r="H284" s="576"/>
      <c r="I284" s="576"/>
      <c r="J284" s="576"/>
      <c r="K284" s="576"/>
      <c r="L284" s="576"/>
      <c r="M284" s="576"/>
      <c r="N284" s="577"/>
      <c r="O284" s="20"/>
      <c r="P284" s="280"/>
      <c r="V284" s="285"/>
      <c r="W284" s="403"/>
    </row>
    <row r="285" spans="2:23" ht="12.75" customHeight="1" x14ac:dyDescent="0.2">
      <c r="B285" s="273"/>
      <c r="C285" s="354"/>
      <c r="D285" s="367"/>
      <c r="E285" s="367"/>
      <c r="F285" s="1073" t="str">
        <f>Translations!$B$264</f>
        <v>Detalii suplimentare privind orice abatere de la ierarhie</v>
      </c>
      <c r="G285" s="1073"/>
      <c r="H285" s="1073"/>
      <c r="I285" s="1073"/>
      <c r="J285" s="1073"/>
      <c r="K285" s="1073"/>
      <c r="L285" s="1073"/>
      <c r="M285" s="1073"/>
      <c r="N285" s="1074"/>
      <c r="O285" s="20"/>
      <c r="P285" s="280"/>
      <c r="V285" s="285"/>
      <c r="W285" s="403"/>
    </row>
    <row r="286" spans="2:23" ht="25.5" customHeight="1" thickBot="1" x14ac:dyDescent="0.25">
      <c r="B286" s="273"/>
      <c r="C286" s="354"/>
      <c r="D286" s="367"/>
      <c r="E286" s="367"/>
      <c r="F286" s="932"/>
      <c r="G286" s="933"/>
      <c r="H286" s="933"/>
      <c r="I286" s="933"/>
      <c r="J286" s="933"/>
      <c r="K286" s="933"/>
      <c r="L286" s="933"/>
      <c r="M286" s="933"/>
      <c r="N286" s="934"/>
      <c r="O286" s="20"/>
      <c r="P286" s="280"/>
      <c r="V286" s="285"/>
      <c r="W286" s="300" t="b">
        <f>W283</f>
        <v>0</v>
      </c>
    </row>
    <row r="287" spans="2:23" ht="5.0999999999999996" customHeight="1" x14ac:dyDescent="0.2">
      <c r="B287" s="273"/>
      <c r="C287" s="354"/>
      <c r="D287" s="358"/>
      <c r="E287" s="355"/>
      <c r="F287" s="355"/>
      <c r="G287" s="355"/>
      <c r="H287" s="355"/>
      <c r="I287" s="355"/>
      <c r="J287" s="355"/>
      <c r="K287" s="355"/>
      <c r="L287" s="355"/>
      <c r="M287" s="355"/>
      <c r="N287" s="356"/>
      <c r="O287" s="20"/>
      <c r="W287" s="406"/>
    </row>
    <row r="288" spans="2:23" ht="5.0999999999999996" customHeight="1" x14ac:dyDescent="0.2">
      <c r="B288" s="273"/>
      <c r="C288" s="351"/>
      <c r="D288" s="364"/>
      <c r="E288" s="352"/>
      <c r="F288" s="352"/>
      <c r="G288" s="352"/>
      <c r="H288" s="352"/>
      <c r="I288" s="352"/>
      <c r="J288" s="352"/>
      <c r="K288" s="352"/>
      <c r="L288" s="352"/>
      <c r="M288" s="352"/>
      <c r="N288" s="353"/>
      <c r="O288" s="20"/>
    </row>
    <row r="289" spans="1:23" ht="12.75" customHeight="1" x14ac:dyDescent="0.2">
      <c r="B289" s="273"/>
      <c r="C289" s="354"/>
      <c r="D289" s="357" t="s">
        <v>116</v>
      </c>
      <c r="E289" s="1071" t="str">
        <f>Translations!$B$404</f>
        <v>Energie termică măsurabilă produsă</v>
      </c>
      <c r="F289" s="1071"/>
      <c r="G289" s="1071"/>
      <c r="H289" s="1071"/>
      <c r="I289" s="1071"/>
      <c r="J289" s="1071"/>
      <c r="K289" s="1071"/>
      <c r="L289" s="1071"/>
      <c r="M289" s="1071"/>
      <c r="N289" s="1072"/>
      <c r="O289" s="20"/>
      <c r="P289" s="280"/>
      <c r="S289" s="285"/>
      <c r="T289" s="285"/>
    </row>
    <row r="290" spans="1:23" ht="5.0999999999999996" customHeight="1" x14ac:dyDescent="0.2">
      <c r="B290" s="273"/>
      <c r="C290" s="354"/>
      <c r="D290" s="355"/>
      <c r="E290" s="1064"/>
      <c r="F290" s="1065"/>
      <c r="G290" s="1065"/>
      <c r="H290" s="1065"/>
      <c r="I290" s="1065"/>
      <c r="J290" s="1065"/>
      <c r="K290" s="1065"/>
      <c r="L290" s="1065"/>
      <c r="M290" s="1065"/>
      <c r="N290" s="1066"/>
      <c r="O290" s="20"/>
      <c r="P290" s="280"/>
    </row>
    <row r="291" spans="1:23" ht="12.75" customHeight="1" x14ac:dyDescent="0.2">
      <c r="B291" s="273"/>
      <c r="C291" s="354"/>
      <c r="D291" s="358" t="s">
        <v>118</v>
      </c>
      <c r="E291" s="995" t="str">
        <f>Translations!$B$249</f>
        <v>Informații privind metodologia aplicată</v>
      </c>
      <c r="F291" s="995"/>
      <c r="G291" s="995"/>
      <c r="H291" s="995"/>
      <c r="I291" s="995"/>
      <c r="J291" s="995"/>
      <c r="K291" s="995"/>
      <c r="L291" s="995"/>
      <c r="M291" s="995"/>
      <c r="N291" s="1063"/>
      <c r="O291" s="20"/>
      <c r="P291" s="280"/>
    </row>
    <row r="292" spans="1:23" ht="25.5" customHeight="1" x14ac:dyDescent="0.2">
      <c r="B292" s="273"/>
      <c r="C292" s="354"/>
      <c r="D292" s="355"/>
      <c r="E292" s="355"/>
      <c r="F292" s="355"/>
      <c r="G292" s="355"/>
      <c r="H292" s="355"/>
      <c r="I292" s="1070" t="str">
        <f>Translations!$B$254</f>
        <v>Sursa de date</v>
      </c>
      <c r="J292" s="1070"/>
      <c r="K292" s="1070" t="str">
        <f>Translations!$B$255</f>
        <v>Altă sursă de date (dacă este cazul)</v>
      </c>
      <c r="L292" s="1070"/>
      <c r="M292" s="1070" t="str">
        <f>Translations!$B$255</f>
        <v>Altă sursă de date (dacă este cazul)</v>
      </c>
      <c r="N292" s="1070"/>
      <c r="O292" s="20"/>
      <c r="P292" s="280"/>
    </row>
    <row r="293" spans="1:23" ht="12.75" customHeight="1" x14ac:dyDescent="0.2">
      <c r="B293" s="273"/>
      <c r="C293" s="354"/>
      <c r="D293" s="358"/>
      <c r="E293" s="360" t="s">
        <v>864</v>
      </c>
      <c r="F293" s="1069" t="str">
        <f>Translations!$B$407</f>
        <v>Energia termică produsă</v>
      </c>
      <c r="G293" s="1069"/>
      <c r="H293" s="1067"/>
      <c r="I293" s="942"/>
      <c r="J293" s="943"/>
      <c r="K293" s="944"/>
      <c r="L293" s="945"/>
      <c r="M293" s="944"/>
      <c r="N293" s="946"/>
      <c r="O293" s="20"/>
    </row>
    <row r="294" spans="1:23" ht="12.75" customHeight="1" x14ac:dyDescent="0.2">
      <c r="B294" s="273"/>
      <c r="C294" s="354"/>
      <c r="D294" s="358"/>
      <c r="E294" s="360" t="s">
        <v>865</v>
      </c>
      <c r="F294" s="1069" t="str">
        <f>Translations!$B$838</f>
        <v>Energia termică produsă din energie electrică</v>
      </c>
      <c r="G294" s="1069"/>
      <c r="H294" s="1067"/>
      <c r="I294" s="942"/>
      <c r="J294" s="943"/>
      <c r="K294" s="944"/>
      <c r="L294" s="945"/>
      <c r="M294" s="944"/>
      <c r="N294" s="946"/>
      <c r="O294" s="20"/>
    </row>
    <row r="295" spans="1:23" ht="5.0999999999999996" customHeight="1" x14ac:dyDescent="0.2">
      <c r="C295" s="354"/>
      <c r="D295" s="358"/>
      <c r="E295" s="355"/>
      <c r="F295" s="355"/>
      <c r="G295" s="355"/>
      <c r="H295" s="355"/>
      <c r="I295" s="355"/>
      <c r="J295" s="355"/>
      <c r="K295" s="355"/>
      <c r="L295" s="355"/>
      <c r="M295" s="355"/>
      <c r="N295" s="356"/>
      <c r="O295" s="20"/>
      <c r="P295" s="280"/>
    </row>
    <row r="296" spans="1:23" ht="12.75" customHeight="1" x14ac:dyDescent="0.2">
      <c r="C296" s="354"/>
      <c r="D296" s="358"/>
      <c r="E296" s="360" t="s">
        <v>866</v>
      </c>
      <c r="F296" s="1073" t="str">
        <f>Translations!$B$257</f>
        <v>Descrierea metodologiei aplicate</v>
      </c>
      <c r="G296" s="1073"/>
      <c r="H296" s="1073"/>
      <c r="I296" s="1073"/>
      <c r="J296" s="1073"/>
      <c r="K296" s="1073"/>
      <c r="L296" s="1073"/>
      <c r="M296" s="1073"/>
      <c r="N296" s="1074"/>
      <c r="O296" s="20"/>
      <c r="P296" s="280"/>
    </row>
    <row r="297" spans="1:23" ht="5.0999999999999996" customHeight="1" x14ac:dyDescent="0.2">
      <c r="C297" s="354"/>
      <c r="D297" s="355"/>
      <c r="E297" s="359"/>
      <c r="F297" s="572"/>
      <c r="G297" s="579"/>
      <c r="H297" s="579"/>
      <c r="I297" s="579"/>
      <c r="J297" s="579"/>
      <c r="K297" s="579"/>
      <c r="L297" s="579"/>
      <c r="M297" s="579"/>
      <c r="N297" s="580"/>
      <c r="O297" s="20"/>
    </row>
    <row r="298" spans="1:23" ht="12.75" customHeight="1" x14ac:dyDescent="0.2">
      <c r="C298" s="354"/>
      <c r="D298" s="358"/>
      <c r="E298" s="360"/>
      <c r="F298" s="990" t="str">
        <f>IF(M211=EUConst_Relevant,HYPERLINK("#" &amp; Q298,EUConst_MsgDescription),"")</f>
        <v/>
      </c>
      <c r="G298" s="969"/>
      <c r="H298" s="969"/>
      <c r="I298" s="969"/>
      <c r="J298" s="969"/>
      <c r="K298" s="969"/>
      <c r="L298" s="969"/>
      <c r="M298" s="969"/>
      <c r="N298" s="970"/>
      <c r="O298" s="20"/>
      <c r="P298" s="24" t="s">
        <v>441</v>
      </c>
      <c r="Q298" s="414" t="str">
        <f>"#"&amp;ADDRESS(ROW($C$11),COLUMN($C$11))</f>
        <v>#$C$11</v>
      </c>
    </row>
    <row r="299" spans="1:23" ht="5.0999999999999996" customHeight="1" x14ac:dyDescent="0.2">
      <c r="C299" s="354"/>
      <c r="D299" s="358"/>
      <c r="E299" s="361"/>
      <c r="F299" s="991"/>
      <c r="G299" s="991"/>
      <c r="H299" s="991"/>
      <c r="I299" s="991"/>
      <c r="J299" s="991"/>
      <c r="K299" s="991"/>
      <c r="L299" s="991"/>
      <c r="M299" s="991"/>
      <c r="N299" s="992"/>
      <c r="O299" s="20"/>
      <c r="P299" s="280"/>
    </row>
    <row r="300" spans="1:23" s="278" customFormat="1" ht="50.1" customHeight="1" x14ac:dyDescent="0.2">
      <c r="A300" s="274"/>
      <c r="B300" s="12"/>
      <c r="C300" s="354"/>
      <c r="D300" s="361"/>
      <c r="E300" s="361"/>
      <c r="F300" s="932"/>
      <c r="G300" s="933"/>
      <c r="H300" s="933"/>
      <c r="I300" s="933"/>
      <c r="J300" s="933"/>
      <c r="K300" s="933"/>
      <c r="L300" s="933"/>
      <c r="M300" s="933"/>
      <c r="N300" s="934"/>
      <c r="O300" s="20"/>
      <c r="P300" s="284"/>
      <c r="Q300" s="285"/>
      <c r="R300" s="285"/>
      <c r="S300" s="274"/>
      <c r="T300" s="274"/>
      <c r="U300" s="285"/>
      <c r="V300" s="274"/>
      <c r="W300" s="293"/>
    </row>
    <row r="301" spans="1:23" ht="5.0999999999999996" customHeight="1" x14ac:dyDescent="0.2">
      <c r="C301" s="354"/>
      <c r="D301" s="358"/>
      <c r="E301" s="355"/>
      <c r="F301" s="355"/>
      <c r="G301" s="355"/>
      <c r="H301" s="355"/>
      <c r="I301" s="355"/>
      <c r="J301" s="355"/>
      <c r="K301" s="355"/>
      <c r="L301" s="355"/>
      <c r="M301" s="355"/>
      <c r="N301" s="356"/>
      <c r="O301" s="20"/>
    </row>
    <row r="302" spans="1:23" ht="12.75" customHeight="1" x14ac:dyDescent="0.2">
      <c r="C302" s="354"/>
      <c r="D302" s="358"/>
      <c r="E302" s="360"/>
      <c r="F302" s="1054" t="str">
        <f>Translations!$B$210</f>
        <v>Trimitere la fișierele externe, dacă este cazul</v>
      </c>
      <c r="G302" s="1054"/>
      <c r="H302" s="1054"/>
      <c r="I302" s="1054"/>
      <c r="J302" s="1054"/>
      <c r="K302" s="904"/>
      <c r="L302" s="904"/>
      <c r="M302" s="904"/>
      <c r="N302" s="904"/>
      <c r="O302" s="20"/>
      <c r="W302" s="384" t="s">
        <v>417</v>
      </c>
    </row>
    <row r="303" spans="1:23" ht="5.0999999999999996" customHeight="1" thickBot="1" x14ac:dyDescent="0.25">
      <c r="C303" s="354"/>
      <c r="D303" s="358"/>
      <c r="E303" s="355"/>
      <c r="F303" s="355"/>
      <c r="G303" s="355"/>
      <c r="H303" s="355"/>
      <c r="I303" s="355"/>
      <c r="J303" s="355"/>
      <c r="K303" s="355"/>
      <c r="L303" s="355"/>
      <c r="M303" s="355"/>
      <c r="N303" s="356"/>
      <c r="O303" s="20"/>
      <c r="P303" s="280"/>
    </row>
    <row r="304" spans="1:23" ht="12.75" customHeight="1" x14ac:dyDescent="0.2">
      <c r="C304" s="354"/>
      <c r="D304" s="358" t="s">
        <v>119</v>
      </c>
      <c r="E304" s="1075" t="str">
        <f>Translations!$B$258</f>
        <v>A fost respectată ordinea ierarhică?</v>
      </c>
      <c r="F304" s="1075"/>
      <c r="G304" s="1075"/>
      <c r="H304" s="1076"/>
      <c r="I304" s="291"/>
      <c r="J304" s="366" t="str">
        <f>Translations!$B$259</f>
        <v xml:space="preserve"> Dacă nu, de ce?</v>
      </c>
      <c r="K304" s="942"/>
      <c r="L304" s="943"/>
      <c r="M304" s="943"/>
      <c r="N304" s="959"/>
      <c r="O304" s="20"/>
      <c r="P304" s="280"/>
      <c r="W304" s="407" t="b">
        <f>AND(I304&lt;&gt;"",I304=TRUE)</f>
        <v>0</v>
      </c>
    </row>
    <row r="305" spans="3:23" ht="5.0999999999999996" customHeight="1" x14ac:dyDescent="0.2">
      <c r="C305" s="354"/>
      <c r="D305" s="355"/>
      <c r="E305" s="576"/>
      <c r="F305" s="576"/>
      <c r="G305" s="576"/>
      <c r="H305" s="576"/>
      <c r="I305" s="576"/>
      <c r="J305" s="576"/>
      <c r="K305" s="576"/>
      <c r="L305" s="576"/>
      <c r="M305" s="576"/>
      <c r="N305" s="577"/>
      <c r="O305" s="20"/>
      <c r="P305" s="280"/>
      <c r="W305" s="403"/>
    </row>
    <row r="306" spans="3:23" ht="12.75" customHeight="1" x14ac:dyDescent="0.2">
      <c r="C306" s="354"/>
      <c r="D306" s="367"/>
      <c r="E306" s="367"/>
      <c r="F306" s="1073" t="str">
        <f>Translations!$B$264</f>
        <v>Detalii suplimentare privind orice abatere de la ierarhie</v>
      </c>
      <c r="G306" s="1073"/>
      <c r="H306" s="1073"/>
      <c r="I306" s="1073"/>
      <c r="J306" s="1073"/>
      <c r="K306" s="1073"/>
      <c r="L306" s="1073"/>
      <c r="M306" s="1073"/>
      <c r="N306" s="1074"/>
      <c r="O306" s="20"/>
      <c r="P306" s="280"/>
      <c r="W306" s="403"/>
    </row>
    <row r="307" spans="3:23" ht="25.5" customHeight="1" thickBot="1" x14ac:dyDescent="0.25">
      <c r="C307" s="354"/>
      <c r="D307" s="367"/>
      <c r="E307" s="367"/>
      <c r="F307" s="932"/>
      <c r="G307" s="933"/>
      <c r="H307" s="933"/>
      <c r="I307" s="933"/>
      <c r="J307" s="933"/>
      <c r="K307" s="933"/>
      <c r="L307" s="933"/>
      <c r="M307" s="933"/>
      <c r="N307" s="934"/>
      <c r="O307" s="20"/>
      <c r="P307" s="280"/>
      <c r="W307" s="412" t="b">
        <f>W304</f>
        <v>0</v>
      </c>
    </row>
    <row r="308" spans="3:23" ht="5.0999999999999996" customHeight="1" x14ac:dyDescent="0.2">
      <c r="C308" s="354"/>
      <c r="D308" s="358"/>
      <c r="E308" s="355"/>
      <c r="F308" s="355"/>
      <c r="G308" s="355"/>
      <c r="H308" s="355"/>
      <c r="I308" s="355"/>
      <c r="J308" s="355"/>
      <c r="K308" s="355"/>
      <c r="L308" s="355"/>
      <c r="M308" s="355"/>
      <c r="N308" s="356"/>
      <c r="O308" s="20"/>
    </row>
    <row r="309" spans="3:23" ht="5.0999999999999996" customHeight="1" x14ac:dyDescent="0.2">
      <c r="C309" s="351"/>
      <c r="D309" s="364"/>
      <c r="E309" s="352"/>
      <c r="F309" s="352"/>
      <c r="G309" s="352"/>
      <c r="H309" s="352"/>
      <c r="I309" s="352"/>
      <c r="J309" s="352"/>
      <c r="K309" s="352"/>
      <c r="L309" s="352"/>
      <c r="M309" s="352"/>
      <c r="N309" s="353"/>
      <c r="O309" s="20"/>
    </row>
    <row r="310" spans="3:23" ht="12.75" customHeight="1" x14ac:dyDescent="0.2">
      <c r="C310" s="354"/>
      <c r="D310" s="357" t="s">
        <v>117</v>
      </c>
      <c r="E310" s="1071" t="str">
        <f>Translations!$B$359</f>
        <v>Energie termică măsurabilă importată</v>
      </c>
      <c r="F310" s="1071"/>
      <c r="G310" s="1071"/>
      <c r="H310" s="1071"/>
      <c r="I310" s="1071"/>
      <c r="J310" s="1071"/>
      <c r="K310" s="1071"/>
      <c r="L310" s="1071"/>
      <c r="M310" s="1071"/>
      <c r="N310" s="1072"/>
      <c r="O310" s="20"/>
      <c r="P310" s="280"/>
      <c r="S310" s="285"/>
      <c r="T310" s="285"/>
    </row>
    <row r="311" spans="3:23" ht="5.0999999999999996" customHeight="1" x14ac:dyDescent="0.2">
      <c r="C311" s="354"/>
      <c r="D311" s="355"/>
      <c r="E311" s="1064"/>
      <c r="F311" s="1065"/>
      <c r="G311" s="1065"/>
      <c r="H311" s="1065"/>
      <c r="I311" s="1065"/>
      <c r="J311" s="1065"/>
      <c r="K311" s="1065"/>
      <c r="L311" s="1065"/>
      <c r="M311" s="1065"/>
      <c r="N311" s="1066"/>
      <c r="O311" s="20"/>
      <c r="P311" s="280"/>
    </row>
    <row r="312" spans="3:23" ht="12.75" customHeight="1" x14ac:dyDescent="0.2">
      <c r="C312" s="354"/>
      <c r="D312" s="358" t="s">
        <v>118</v>
      </c>
      <c r="E312" s="995" t="str">
        <f>Translations!$B$409</f>
        <v>Sunt relevante alte fluxuri de energie termică măsurabilă pentru această subinstalație?</v>
      </c>
      <c r="F312" s="995"/>
      <c r="G312" s="995"/>
      <c r="H312" s="995"/>
      <c r="I312" s="995"/>
      <c r="J312" s="995"/>
      <c r="K312" s="995"/>
      <c r="L312" s="995"/>
      <c r="M312" s="996"/>
      <c r="N312" s="996"/>
      <c r="O312" s="20"/>
      <c r="P312" s="280"/>
    </row>
    <row r="313" spans="3:23" ht="12.75" customHeight="1" x14ac:dyDescent="0.2">
      <c r="C313" s="354"/>
      <c r="D313" s="358"/>
      <c r="E313" s="355"/>
      <c r="F313" s="355"/>
      <c r="G313" s="355"/>
      <c r="H313" s="355"/>
      <c r="I313" s="355"/>
      <c r="J313" s="976" t="str">
        <f>IF(M211=EUConst_NotRelevant,"",IF(AND(M312&lt;&gt;"",M312=FALSE),HYPERLINK("#" &amp; Q313,EUconst_MsgGoOn),""))</f>
        <v/>
      </c>
      <c r="K313" s="977"/>
      <c r="L313" s="977"/>
      <c r="M313" s="977"/>
      <c r="N313" s="978"/>
      <c r="O313" s="20"/>
      <c r="P313" s="24" t="s">
        <v>441</v>
      </c>
      <c r="Q313" s="414" t="str">
        <f>Q212</f>
        <v>#JUMP_G3</v>
      </c>
    </row>
    <row r="314" spans="3:23" ht="5.0999999999999996" customHeight="1" x14ac:dyDescent="0.2">
      <c r="C314" s="354"/>
      <c r="D314" s="358"/>
      <c r="E314" s="358"/>
      <c r="F314" s="358"/>
      <c r="G314" s="358"/>
      <c r="H314" s="358"/>
      <c r="I314" s="358"/>
      <c r="J314" s="358"/>
      <c r="K314" s="358"/>
      <c r="L314" s="358"/>
      <c r="M314" s="358"/>
      <c r="N314" s="365"/>
      <c r="O314" s="20"/>
      <c r="P314" s="24"/>
    </row>
    <row r="315" spans="3:23" ht="12.75" customHeight="1" x14ac:dyDescent="0.2">
      <c r="C315" s="354"/>
      <c r="D315" s="358" t="s">
        <v>119</v>
      </c>
      <c r="E315" s="995" t="str">
        <f>Translations!$B$249</f>
        <v>Informații privind metodologia aplicată</v>
      </c>
      <c r="F315" s="995"/>
      <c r="G315" s="995"/>
      <c r="H315" s="995"/>
      <c r="I315" s="995"/>
      <c r="J315" s="995"/>
      <c r="K315" s="995"/>
      <c r="L315" s="995"/>
      <c r="M315" s="995"/>
      <c r="N315" s="1063"/>
      <c r="O315" s="20"/>
      <c r="P315" s="280"/>
    </row>
    <row r="316" spans="3:23" ht="25.5" customHeight="1" thickBot="1" x14ac:dyDescent="0.25">
      <c r="C316" s="354"/>
      <c r="D316" s="355"/>
      <c r="E316" s="355"/>
      <c r="F316" s="355"/>
      <c r="G316" s="355"/>
      <c r="H316" s="399" t="str">
        <f>Translations!$B$401</f>
        <v>Relevant?</v>
      </c>
      <c r="I316" s="1070" t="str">
        <f>Translations!$B$254</f>
        <v>Sursa de date</v>
      </c>
      <c r="J316" s="1070"/>
      <c r="K316" s="1070" t="str">
        <f>Translations!$B$255</f>
        <v>Altă sursă de date (dacă este cazul)</v>
      </c>
      <c r="L316" s="1070"/>
      <c r="M316" s="1070" t="str">
        <f>Translations!$B$255</f>
        <v>Altă sursă de date (dacă este cazul)</v>
      </c>
      <c r="N316" s="1070"/>
      <c r="O316" s="20"/>
      <c r="P316" s="280"/>
      <c r="W316" s="293" t="s">
        <v>417</v>
      </c>
    </row>
    <row r="317" spans="3:23" ht="12.75" customHeight="1" thickBot="1" x14ac:dyDescent="0.25">
      <c r="C317" s="354"/>
      <c r="D317" s="358"/>
      <c r="E317" s="360" t="s">
        <v>864</v>
      </c>
      <c r="F317" s="1077" t="str">
        <f>Translations!$B$416</f>
        <v>importate (alte surse)</v>
      </c>
      <c r="G317" s="1078"/>
      <c r="H317" s="996"/>
      <c r="I317" s="937"/>
      <c r="J317" s="938"/>
      <c r="K317" s="939"/>
      <c r="L317" s="940"/>
      <c r="M317" s="939"/>
      <c r="N317" s="941"/>
      <c r="O317" s="20"/>
      <c r="V317" s="413" t="b">
        <f>OR(AND(M312&lt;&gt;"",M312=FALSE))</f>
        <v>0</v>
      </c>
      <c r="W317" s="407" t="b">
        <f>OR(AND(M312&lt;&gt;"",M312=FALSE),AND(H317&lt;&gt;"",H317=FALSE))</f>
        <v>0</v>
      </c>
    </row>
    <row r="318" spans="3:23" ht="12.75" customHeight="1" thickBot="1" x14ac:dyDescent="0.25">
      <c r="C318" s="354"/>
      <c r="D318" s="358"/>
      <c r="E318" s="360" t="s">
        <v>865</v>
      </c>
      <c r="F318" s="1084" t="str">
        <f>Translations!$B$417</f>
        <v>Fluxuri măsurabile nete</v>
      </c>
      <c r="G318" s="1085"/>
      <c r="H318" s="996"/>
      <c r="I318" s="949"/>
      <c r="J318" s="986"/>
      <c r="K318" s="951"/>
      <c r="L318" s="987"/>
      <c r="M318" s="951"/>
      <c r="N318" s="952"/>
      <c r="O318" s="20"/>
      <c r="W318" s="408" t="b">
        <f>W317</f>
        <v>0</v>
      </c>
    </row>
    <row r="319" spans="3:23" ht="12.75" customHeight="1" thickBot="1" x14ac:dyDescent="0.25">
      <c r="C319" s="354"/>
      <c r="D319" s="358"/>
      <c r="E319" s="360" t="s">
        <v>866</v>
      </c>
      <c r="F319" s="1077" t="str">
        <f>Translations!$B$418</f>
        <v>importate (din referința pentru produse)</v>
      </c>
      <c r="G319" s="1078"/>
      <c r="H319" s="996"/>
      <c r="I319" s="937"/>
      <c r="J319" s="938"/>
      <c r="K319" s="939"/>
      <c r="L319" s="940"/>
      <c r="M319" s="939"/>
      <c r="N319" s="941"/>
      <c r="O319" s="20"/>
      <c r="V319" s="400" t="b">
        <f>V317</f>
        <v>0</v>
      </c>
      <c r="W319" s="407" t="b">
        <f>OR(AND(M312&lt;&gt;"",M312=FALSE),AND(H319&lt;&gt;"",H319=FALSE))</f>
        <v>0</v>
      </c>
    </row>
    <row r="320" spans="3:23" ht="12.75" customHeight="1" thickBot="1" x14ac:dyDescent="0.25">
      <c r="C320" s="354"/>
      <c r="D320" s="358"/>
      <c r="E320" s="360" t="s">
        <v>867</v>
      </c>
      <c r="F320" s="1084" t="str">
        <f>Translations!$B$417</f>
        <v>Fluxuri măsurabile nete</v>
      </c>
      <c r="G320" s="1085"/>
      <c r="H320" s="996"/>
      <c r="I320" s="949"/>
      <c r="J320" s="986"/>
      <c r="K320" s="951"/>
      <c r="L320" s="987"/>
      <c r="M320" s="951"/>
      <c r="N320" s="952"/>
      <c r="O320" s="20"/>
      <c r="W320" s="408" t="b">
        <f>W319</f>
        <v>0</v>
      </c>
    </row>
    <row r="321" spans="1:23" ht="12.75" customHeight="1" thickBot="1" x14ac:dyDescent="0.25">
      <c r="C321" s="354"/>
      <c r="D321" s="358"/>
      <c r="E321" s="360" t="s">
        <v>868</v>
      </c>
      <c r="F321" s="1077" t="str">
        <f>Translations!$B$419</f>
        <v>importate (din pastă de celuloză)</v>
      </c>
      <c r="G321" s="1078"/>
      <c r="H321" s="996"/>
      <c r="I321" s="937"/>
      <c r="J321" s="938"/>
      <c r="K321" s="939"/>
      <c r="L321" s="940"/>
      <c r="M321" s="939"/>
      <c r="N321" s="941"/>
      <c r="O321" s="20"/>
      <c r="V321" s="400" t="b">
        <f>V319</f>
        <v>0</v>
      </c>
      <c r="W321" s="407" t="b">
        <f>OR(AND(M312&lt;&gt;"",M312=FALSE),AND(H321&lt;&gt;"",H321=FALSE))</f>
        <v>0</v>
      </c>
    </row>
    <row r="322" spans="1:23" ht="12.75" customHeight="1" thickBot="1" x14ac:dyDescent="0.25">
      <c r="C322" s="354"/>
      <c r="D322" s="358"/>
      <c r="E322" s="360" t="s">
        <v>869</v>
      </c>
      <c r="F322" s="1084" t="str">
        <f>Translations!$B$417</f>
        <v>Fluxuri măsurabile nete</v>
      </c>
      <c r="G322" s="1085"/>
      <c r="H322" s="996"/>
      <c r="I322" s="949"/>
      <c r="J322" s="986"/>
      <c r="K322" s="951"/>
      <c r="L322" s="987"/>
      <c r="M322" s="951"/>
      <c r="N322" s="952"/>
      <c r="O322" s="20"/>
      <c r="W322" s="408" t="b">
        <f>W321</f>
        <v>0</v>
      </c>
    </row>
    <row r="323" spans="1:23" ht="12.75" customHeight="1" thickBot="1" x14ac:dyDescent="0.25">
      <c r="C323" s="354"/>
      <c r="D323" s="358"/>
      <c r="E323" s="360" t="s">
        <v>870</v>
      </c>
      <c r="F323" s="1077" t="str">
        <f>Translations!$B$420</f>
        <v>importate (din referința pentru combustibil)</v>
      </c>
      <c r="G323" s="1078"/>
      <c r="H323" s="996"/>
      <c r="I323" s="937"/>
      <c r="J323" s="938"/>
      <c r="K323" s="939"/>
      <c r="L323" s="940"/>
      <c r="M323" s="939"/>
      <c r="N323" s="941"/>
      <c r="O323" s="20"/>
      <c r="V323" s="400" t="b">
        <f>V321</f>
        <v>0</v>
      </c>
      <c r="W323" s="407" t="b">
        <f>OR(AND(M312&lt;&gt;"",M312=FALSE),AND(H323&lt;&gt;"",H323=FALSE))</f>
        <v>0</v>
      </c>
    </row>
    <row r="324" spans="1:23" ht="12.75" customHeight="1" thickBot="1" x14ac:dyDescent="0.25">
      <c r="C324" s="354"/>
      <c r="D324" s="358"/>
      <c r="E324" s="360" t="s">
        <v>871</v>
      </c>
      <c r="F324" s="1084" t="str">
        <f>Translations!$B$417</f>
        <v>Fluxuri măsurabile nete</v>
      </c>
      <c r="G324" s="1085"/>
      <c r="H324" s="996"/>
      <c r="I324" s="949"/>
      <c r="J324" s="986"/>
      <c r="K324" s="951"/>
      <c r="L324" s="987"/>
      <c r="M324" s="951"/>
      <c r="N324" s="952"/>
      <c r="O324" s="20"/>
      <c r="W324" s="408" t="b">
        <f>W323</f>
        <v>0</v>
      </c>
    </row>
    <row r="325" spans="1:23" ht="12.75" customHeight="1" thickBot="1" x14ac:dyDescent="0.25">
      <c r="C325" s="354"/>
      <c r="D325" s="358"/>
      <c r="E325" s="360" t="s">
        <v>872</v>
      </c>
      <c r="F325" s="1077" t="str">
        <f>Translations!$B$421</f>
        <v>importate (din gaze reziduale)</v>
      </c>
      <c r="G325" s="1078"/>
      <c r="H325" s="996"/>
      <c r="I325" s="937"/>
      <c r="J325" s="938"/>
      <c r="K325" s="939"/>
      <c r="L325" s="940"/>
      <c r="M325" s="939"/>
      <c r="N325" s="941"/>
      <c r="O325" s="20"/>
      <c r="V325" s="400" t="b">
        <f>V323</f>
        <v>0</v>
      </c>
      <c r="W325" s="407" t="b">
        <f>OR(AND(M312&lt;&gt;"",M312=FALSE),AND(H325&lt;&gt;"",H325=FALSE))</f>
        <v>0</v>
      </c>
    </row>
    <row r="326" spans="1:23" ht="12.75" customHeight="1" thickBot="1" x14ac:dyDescent="0.25">
      <c r="C326" s="354"/>
      <c r="D326" s="358"/>
      <c r="E326" s="360" t="s">
        <v>873</v>
      </c>
      <c r="F326" s="1084" t="str">
        <f>Translations!$B$417</f>
        <v>Fluxuri măsurabile nete</v>
      </c>
      <c r="G326" s="1085"/>
      <c r="H326" s="996"/>
      <c r="I326" s="949"/>
      <c r="J326" s="986"/>
      <c r="K326" s="951"/>
      <c r="L326" s="987"/>
      <c r="M326" s="951"/>
      <c r="N326" s="952"/>
      <c r="O326" s="20"/>
      <c r="W326" s="300" t="b">
        <f>W325</f>
        <v>0</v>
      </c>
    </row>
    <row r="327" spans="1:23" ht="5.0999999999999996" customHeight="1" x14ac:dyDescent="0.2">
      <c r="C327" s="354"/>
      <c r="D327" s="358"/>
      <c r="E327" s="355"/>
      <c r="F327" s="355"/>
      <c r="G327" s="355"/>
      <c r="H327" s="355"/>
      <c r="I327" s="355"/>
      <c r="J327" s="355"/>
      <c r="K327" s="355"/>
      <c r="L327" s="355"/>
      <c r="M327" s="355"/>
      <c r="N327" s="356"/>
      <c r="O327" s="20"/>
      <c r="P327" s="280"/>
      <c r="W327" s="403"/>
    </row>
    <row r="328" spans="1:23" ht="12.75" customHeight="1" x14ac:dyDescent="0.2">
      <c r="C328" s="354"/>
      <c r="D328" s="358"/>
      <c r="E328" s="360" t="s">
        <v>874</v>
      </c>
      <c r="F328" s="1073" t="str">
        <f>Translations!$B$257</f>
        <v>Descrierea metodologiei aplicate</v>
      </c>
      <c r="G328" s="1073"/>
      <c r="H328" s="1073"/>
      <c r="I328" s="1073"/>
      <c r="J328" s="1073"/>
      <c r="K328" s="1073"/>
      <c r="L328" s="1073"/>
      <c r="M328" s="1073"/>
      <c r="N328" s="1074"/>
      <c r="O328" s="20"/>
      <c r="P328" s="280"/>
      <c r="W328" s="403"/>
    </row>
    <row r="329" spans="1:23" ht="5.0999999999999996" customHeight="1" x14ac:dyDescent="0.2">
      <c r="C329" s="354"/>
      <c r="D329" s="355"/>
      <c r="E329" s="359"/>
      <c r="F329" s="572"/>
      <c r="G329" s="579"/>
      <c r="H329" s="579"/>
      <c r="I329" s="579"/>
      <c r="J329" s="579"/>
      <c r="K329" s="579"/>
      <c r="L329" s="579"/>
      <c r="M329" s="579"/>
      <c r="N329" s="580"/>
      <c r="O329" s="20"/>
      <c r="W329" s="403"/>
    </row>
    <row r="330" spans="1:23" ht="12.75" customHeight="1" x14ac:dyDescent="0.2">
      <c r="C330" s="354"/>
      <c r="D330" s="358"/>
      <c r="E330" s="360"/>
      <c r="F330" s="990" t="str">
        <f>IF(M211=EUConst_Relevant,HYPERLINK("#" &amp; Q330,EUConst_MsgDescription),"")</f>
        <v/>
      </c>
      <c r="G330" s="969"/>
      <c r="H330" s="969"/>
      <c r="I330" s="969"/>
      <c r="J330" s="969"/>
      <c r="K330" s="969"/>
      <c r="L330" s="969"/>
      <c r="M330" s="969"/>
      <c r="N330" s="970"/>
      <c r="O330" s="20"/>
      <c r="P330" s="24" t="s">
        <v>441</v>
      </c>
      <c r="Q330" s="414" t="str">
        <f>"#"&amp;ADDRESS(ROW($C$11),COLUMN($C$11))</f>
        <v>#$C$11</v>
      </c>
      <c r="W330" s="403"/>
    </row>
    <row r="331" spans="1:23" ht="5.0999999999999996" customHeight="1" x14ac:dyDescent="0.2">
      <c r="C331" s="354"/>
      <c r="D331" s="358"/>
      <c r="E331" s="361"/>
      <c r="F331" s="991"/>
      <c r="G331" s="991"/>
      <c r="H331" s="991"/>
      <c r="I331" s="991"/>
      <c r="J331" s="991"/>
      <c r="K331" s="991"/>
      <c r="L331" s="991"/>
      <c r="M331" s="991"/>
      <c r="N331" s="992"/>
      <c r="O331" s="20"/>
      <c r="P331" s="280"/>
      <c r="W331" s="403"/>
    </row>
    <row r="332" spans="1:23" s="278" customFormat="1" ht="50.1" customHeight="1" x14ac:dyDescent="0.2">
      <c r="A332" s="285"/>
      <c r="B332" s="12"/>
      <c r="C332" s="354"/>
      <c r="D332" s="361"/>
      <c r="E332" s="361"/>
      <c r="F332" s="932"/>
      <c r="G332" s="933"/>
      <c r="H332" s="933"/>
      <c r="I332" s="933"/>
      <c r="J332" s="933"/>
      <c r="K332" s="933"/>
      <c r="L332" s="933"/>
      <c r="M332" s="933"/>
      <c r="N332" s="934"/>
      <c r="O332" s="20"/>
      <c r="P332" s="284"/>
      <c r="Q332" s="285"/>
      <c r="R332" s="285"/>
      <c r="S332" s="274"/>
      <c r="T332" s="274"/>
      <c r="U332" s="285"/>
      <c r="V332" s="285"/>
      <c r="W332" s="409" t="b">
        <f>V317</f>
        <v>0</v>
      </c>
    </row>
    <row r="333" spans="1:23" ht="5.0999999999999996" customHeight="1" x14ac:dyDescent="0.2">
      <c r="C333" s="354"/>
      <c r="D333" s="358"/>
      <c r="E333" s="355"/>
      <c r="F333" s="355"/>
      <c r="G333" s="355"/>
      <c r="H333" s="355"/>
      <c r="I333" s="355"/>
      <c r="J333" s="355"/>
      <c r="K333" s="355"/>
      <c r="L333" s="355"/>
      <c r="M333" s="355"/>
      <c r="N333" s="356"/>
      <c r="O333" s="20"/>
      <c r="W333" s="403"/>
    </row>
    <row r="334" spans="1:23" ht="12.75" customHeight="1" x14ac:dyDescent="0.2">
      <c r="C334" s="354"/>
      <c r="D334" s="358"/>
      <c r="E334" s="360"/>
      <c r="F334" s="1054" t="str">
        <f>Translations!$B$210</f>
        <v>Trimitere la fișierele externe, dacă este cazul</v>
      </c>
      <c r="G334" s="1054"/>
      <c r="H334" s="1054"/>
      <c r="I334" s="1054"/>
      <c r="J334" s="1054"/>
      <c r="K334" s="904"/>
      <c r="L334" s="904"/>
      <c r="M334" s="904"/>
      <c r="N334" s="904"/>
      <c r="O334" s="20"/>
      <c r="W334" s="409" t="b">
        <f>W332</f>
        <v>0</v>
      </c>
    </row>
    <row r="335" spans="1:23" ht="5.0999999999999996" customHeight="1" thickBot="1" x14ac:dyDescent="0.25">
      <c r="C335" s="354"/>
      <c r="D335" s="358"/>
      <c r="E335" s="355"/>
      <c r="F335" s="355"/>
      <c r="G335" s="355"/>
      <c r="H335" s="355"/>
      <c r="I335" s="355"/>
      <c r="J335" s="355"/>
      <c r="K335" s="355"/>
      <c r="L335" s="355"/>
      <c r="M335" s="355"/>
      <c r="N335" s="356"/>
      <c r="O335" s="20"/>
      <c r="P335" s="280"/>
      <c r="V335" s="285"/>
      <c r="W335" s="403"/>
    </row>
    <row r="336" spans="1:23" ht="12.75" customHeight="1" thickBot="1" x14ac:dyDescent="0.25">
      <c r="C336" s="354"/>
      <c r="D336" s="358" t="s">
        <v>119</v>
      </c>
      <c r="E336" s="1075" t="str">
        <f>Translations!$B$258</f>
        <v>A fost respectată ordinea ierarhică?</v>
      </c>
      <c r="F336" s="1075"/>
      <c r="G336" s="1075"/>
      <c r="H336" s="1076"/>
      <c r="I336" s="291"/>
      <c r="J336" s="366" t="str">
        <f>Translations!$B$259</f>
        <v xml:space="preserve"> Dacă nu, de ce?</v>
      </c>
      <c r="K336" s="942"/>
      <c r="L336" s="943"/>
      <c r="M336" s="943"/>
      <c r="N336" s="959"/>
      <c r="O336" s="20"/>
      <c r="P336" s="280"/>
      <c r="V336" s="411" t="b">
        <f>W334</f>
        <v>0</v>
      </c>
      <c r="W336" s="404" t="b">
        <f>OR(W332,AND(I336&lt;&gt;"",I336=TRUE))</f>
        <v>0</v>
      </c>
    </row>
    <row r="337" spans="1:25" ht="5.0999999999999996" customHeight="1" x14ac:dyDescent="0.2">
      <c r="C337" s="354"/>
      <c r="D337" s="355"/>
      <c r="E337" s="576"/>
      <c r="F337" s="576"/>
      <c r="G337" s="576"/>
      <c r="H337" s="576"/>
      <c r="I337" s="576"/>
      <c r="J337" s="576"/>
      <c r="K337" s="576"/>
      <c r="L337" s="576"/>
      <c r="M337" s="576"/>
      <c r="N337" s="577"/>
      <c r="O337" s="20"/>
      <c r="P337" s="280"/>
      <c r="V337" s="285"/>
      <c r="W337" s="403"/>
    </row>
    <row r="338" spans="1:25" ht="12.75" customHeight="1" x14ac:dyDescent="0.2">
      <c r="C338" s="354"/>
      <c r="D338" s="367"/>
      <c r="E338" s="367"/>
      <c r="F338" s="1073" t="str">
        <f>Translations!$B$264</f>
        <v>Detalii suplimentare privind orice abatere de la ierarhie</v>
      </c>
      <c r="G338" s="1073"/>
      <c r="H338" s="1073"/>
      <c r="I338" s="1073"/>
      <c r="J338" s="1073"/>
      <c r="K338" s="1073"/>
      <c r="L338" s="1073"/>
      <c r="M338" s="1073"/>
      <c r="N338" s="1074"/>
      <c r="O338" s="20"/>
      <c r="P338" s="280"/>
      <c r="V338" s="285"/>
      <c r="W338" s="403"/>
    </row>
    <row r="339" spans="1:25" ht="25.5" customHeight="1" x14ac:dyDescent="0.2">
      <c r="C339" s="354"/>
      <c r="D339" s="367"/>
      <c r="E339" s="367"/>
      <c r="F339" s="932"/>
      <c r="G339" s="933"/>
      <c r="H339" s="933"/>
      <c r="I339" s="933"/>
      <c r="J339" s="933"/>
      <c r="K339" s="933"/>
      <c r="L339" s="933"/>
      <c r="M339" s="933"/>
      <c r="N339" s="934"/>
      <c r="O339" s="20"/>
      <c r="P339" s="280"/>
      <c r="V339" s="285"/>
      <c r="W339" s="409" t="b">
        <f>W336</f>
        <v>0</v>
      </c>
    </row>
    <row r="340" spans="1:25" ht="5.0999999999999996" customHeight="1" x14ac:dyDescent="0.2">
      <c r="C340" s="354"/>
      <c r="D340" s="355"/>
      <c r="E340" s="576"/>
      <c r="F340" s="576"/>
      <c r="G340" s="576"/>
      <c r="H340" s="576"/>
      <c r="I340" s="576"/>
      <c r="J340" s="576"/>
      <c r="K340" s="576"/>
      <c r="L340" s="576"/>
      <c r="M340" s="576"/>
      <c r="N340" s="577"/>
      <c r="O340" s="20"/>
      <c r="P340" s="280"/>
      <c r="V340" s="285"/>
      <c r="W340" s="403"/>
    </row>
    <row r="341" spans="1:25" ht="12.75" customHeight="1" x14ac:dyDescent="0.2">
      <c r="C341" s="354"/>
      <c r="D341" s="358" t="s">
        <v>120</v>
      </c>
      <c r="E341" s="995" t="str">
        <f>Translations!$B$363</f>
        <v>Descrierea metodologiei de determinare a factorilor de emisie relevanți care pot fi atribuiți în conformitate cu secțiunile 10.1.2. și 10.1.3. din anexa VII (FAR).</v>
      </c>
      <c r="F341" s="995"/>
      <c r="G341" s="995"/>
      <c r="H341" s="995"/>
      <c r="I341" s="995"/>
      <c r="J341" s="995"/>
      <c r="K341" s="995"/>
      <c r="L341" s="995"/>
      <c r="M341" s="995"/>
      <c r="N341" s="1063"/>
      <c r="O341" s="20"/>
      <c r="P341" s="280"/>
      <c r="V341" s="285"/>
      <c r="W341" s="403"/>
    </row>
    <row r="342" spans="1:25" ht="5.0999999999999996" customHeight="1" x14ac:dyDescent="0.2">
      <c r="C342" s="354"/>
      <c r="D342" s="355"/>
      <c r="E342" s="359"/>
      <c r="F342" s="572"/>
      <c r="G342" s="579"/>
      <c r="H342" s="579"/>
      <c r="I342" s="579"/>
      <c r="J342" s="579"/>
      <c r="K342" s="579"/>
      <c r="L342" s="579"/>
      <c r="M342" s="579"/>
      <c r="N342" s="580"/>
      <c r="O342" s="20"/>
      <c r="W342" s="403"/>
    </row>
    <row r="343" spans="1:25" ht="12.75" customHeight="1" x14ac:dyDescent="0.2">
      <c r="C343" s="354"/>
      <c r="D343" s="358"/>
      <c r="E343" s="360"/>
      <c r="F343" s="990" t="str">
        <f>IF(M211=EUConst_Relevant,HYPERLINK("#" &amp; Q343,EUConst_MsgDescription),"")</f>
        <v/>
      </c>
      <c r="G343" s="969"/>
      <c r="H343" s="969"/>
      <c r="I343" s="969"/>
      <c r="J343" s="969"/>
      <c r="K343" s="969"/>
      <c r="L343" s="969"/>
      <c r="M343" s="969"/>
      <c r="N343" s="970"/>
      <c r="O343" s="20"/>
      <c r="P343" s="24" t="s">
        <v>441</v>
      </c>
      <c r="Q343" s="414" t="str">
        <f>"#"&amp;ADDRESS(ROW($C$11),COLUMN($C$11))</f>
        <v>#$C$11</v>
      </c>
      <c r="W343" s="403"/>
    </row>
    <row r="344" spans="1:25" ht="5.0999999999999996" customHeight="1" x14ac:dyDescent="0.2">
      <c r="C344" s="354"/>
      <c r="D344" s="358"/>
      <c r="E344" s="361"/>
      <c r="F344" s="991"/>
      <c r="G344" s="991"/>
      <c r="H344" s="991"/>
      <c r="I344" s="991"/>
      <c r="J344" s="991"/>
      <c r="K344" s="991"/>
      <c r="L344" s="991"/>
      <c r="M344" s="991"/>
      <c r="N344" s="992"/>
      <c r="O344" s="20"/>
      <c r="P344" s="280"/>
      <c r="W344" s="403"/>
    </row>
    <row r="345" spans="1:25" s="278" customFormat="1" ht="50.1" customHeight="1" x14ac:dyDescent="0.2">
      <c r="A345" s="285"/>
      <c r="B345" s="12"/>
      <c r="C345" s="354"/>
      <c r="D345" s="367"/>
      <c r="E345" s="368"/>
      <c r="F345" s="932"/>
      <c r="G345" s="933"/>
      <c r="H345" s="933"/>
      <c r="I345" s="933"/>
      <c r="J345" s="933"/>
      <c r="K345" s="933"/>
      <c r="L345" s="933"/>
      <c r="M345" s="933"/>
      <c r="N345" s="934"/>
      <c r="O345" s="20"/>
      <c r="P345" s="301"/>
      <c r="Q345" s="274"/>
      <c r="R345" s="285"/>
      <c r="S345" s="274"/>
      <c r="T345" s="274"/>
      <c r="U345" s="285"/>
      <c r="V345" s="285"/>
      <c r="W345" s="409" t="b">
        <f>W334</f>
        <v>0</v>
      </c>
    </row>
    <row r="346" spans="1:25" ht="5.0999999999999996" customHeight="1" x14ac:dyDescent="0.2">
      <c r="C346" s="354"/>
      <c r="D346" s="358"/>
      <c r="E346" s="355"/>
      <c r="F346" s="355"/>
      <c r="G346" s="355"/>
      <c r="H346" s="355"/>
      <c r="I346" s="355"/>
      <c r="J346" s="355"/>
      <c r="K346" s="355"/>
      <c r="L346" s="355"/>
      <c r="M346" s="355"/>
      <c r="N346" s="356"/>
      <c r="O346" s="20"/>
      <c r="W346" s="403"/>
    </row>
    <row r="347" spans="1:25" ht="12.75" customHeight="1" thickBot="1" x14ac:dyDescent="0.25">
      <c r="C347" s="354"/>
      <c r="D347" s="358"/>
      <c r="E347" s="360"/>
      <c r="F347" s="1054" t="str">
        <f>Translations!$B$210</f>
        <v>Trimitere la fișierele externe, dacă este cazul</v>
      </c>
      <c r="G347" s="1054"/>
      <c r="H347" s="1054"/>
      <c r="I347" s="1054"/>
      <c r="J347" s="1054"/>
      <c r="K347" s="904"/>
      <c r="L347" s="904"/>
      <c r="M347" s="904"/>
      <c r="N347" s="904"/>
      <c r="O347" s="20"/>
      <c r="W347" s="410" t="b">
        <f>W345</f>
        <v>0</v>
      </c>
    </row>
    <row r="348" spans="1:25" s="21" customFormat="1" ht="12.75" x14ac:dyDescent="0.2">
      <c r="A348" s="19"/>
      <c r="B348" s="38"/>
      <c r="C348" s="373"/>
      <c r="D348" s="374"/>
      <c r="E348" s="374"/>
      <c r="F348" s="374"/>
      <c r="G348" s="374"/>
      <c r="H348" s="374"/>
      <c r="I348" s="374"/>
      <c r="J348" s="374"/>
      <c r="K348" s="374"/>
      <c r="L348" s="374"/>
      <c r="M348" s="374"/>
      <c r="N348" s="375"/>
      <c r="O348" s="20"/>
      <c r="P348" s="274"/>
      <c r="Q348" s="274"/>
      <c r="R348" s="274"/>
      <c r="S348" s="25"/>
      <c r="T348" s="24"/>
      <c r="U348" s="24"/>
      <c r="V348" s="24"/>
      <c r="W348" s="267"/>
    </row>
    <row r="349" spans="1:25" s="21" customFormat="1" ht="15" thickBot="1" x14ac:dyDescent="0.25">
      <c r="A349" s="19"/>
      <c r="B349" s="38"/>
      <c r="C349" s="38"/>
      <c r="D349" s="38"/>
      <c r="E349" s="38"/>
      <c r="F349" s="38"/>
      <c r="G349" s="38"/>
      <c r="H349" s="38"/>
      <c r="I349" s="38"/>
      <c r="J349" s="38"/>
      <c r="K349" s="38"/>
      <c r="L349" s="38"/>
      <c r="M349" s="38"/>
      <c r="N349" s="38"/>
      <c r="O349" s="20"/>
      <c r="P349" s="274"/>
      <c r="Q349" s="274"/>
      <c r="R349" s="25"/>
      <c r="S349" s="25"/>
      <c r="T349" s="24"/>
      <c r="U349" s="24"/>
      <c r="V349" s="24"/>
      <c r="W349" s="267"/>
      <c r="X349" s="273"/>
      <c r="Y349" s="273"/>
    </row>
    <row r="350" spans="1:25" s="21" customFormat="1" ht="12.75" customHeight="1" thickBot="1" x14ac:dyDescent="0.3">
      <c r="A350" s="19"/>
      <c r="B350" s="38"/>
      <c r="C350" s="315"/>
      <c r="D350" s="315"/>
      <c r="E350" s="315"/>
      <c r="F350" s="315"/>
      <c r="G350" s="315"/>
      <c r="H350" s="315"/>
      <c r="I350" s="315"/>
      <c r="J350" s="315"/>
      <c r="K350" s="315"/>
      <c r="L350" s="315"/>
      <c r="M350" s="315"/>
      <c r="N350" s="315"/>
      <c r="O350" s="20"/>
      <c r="P350" s="24"/>
      <c r="Q350" s="24"/>
      <c r="R350" s="25"/>
      <c r="S350" s="25"/>
      <c r="T350" s="24"/>
      <c r="U350" s="24"/>
      <c r="V350" s="24"/>
      <c r="W350" s="267"/>
      <c r="X350" s="273"/>
      <c r="Y350" s="273"/>
    </row>
    <row r="351" spans="1:25" s="21" customFormat="1" ht="15" customHeight="1" thickBot="1" x14ac:dyDescent="0.3">
      <c r="A351" s="274"/>
      <c r="B351" s="416"/>
      <c r="C351" s="418">
        <f>C211+1</f>
        <v>3</v>
      </c>
      <c r="D351" s="1097" t="str">
        <f>Translations!$B$386</f>
        <v>Subinstalație cu abordare alternativă:</v>
      </c>
      <c r="E351" s="1098"/>
      <c r="F351" s="1098"/>
      <c r="G351" s="1098"/>
      <c r="H351" s="1099"/>
      <c r="I351" s="1100" t="str">
        <f>INDEX(EUconst_FallBackListNames,$C351)</f>
        <v>Subinstalație cu referință pentru energie termică (RR | CBAM)</v>
      </c>
      <c r="J351" s="1101"/>
      <c r="K351" s="1101"/>
      <c r="L351" s="1102"/>
      <c r="M351" s="1103" t="str">
        <f>IF(ISBLANK(INDEX(CNTR_FallBackSubInstRelevant,C351)),"",IF(INDEX(CNTR_FallBackSubInstRelevant,C351),EUConst_Relevant,EUConst_NotRelevant))</f>
        <v/>
      </c>
      <c r="N351" s="1104"/>
      <c r="O351" s="20"/>
      <c r="P351" s="417">
        <f>C351</f>
        <v>3</v>
      </c>
      <c r="Q351" s="274"/>
      <c r="R351" s="274"/>
      <c r="S351" s="274"/>
      <c r="T351" s="274"/>
      <c r="U351" s="25"/>
      <c r="V351" s="347" t="s">
        <v>891</v>
      </c>
      <c r="W351" s="398" t="b">
        <f>AND(CNTR_ExistSubInstEntries,M351=EUConst_NotRelevant)</f>
        <v>0</v>
      </c>
    </row>
    <row r="352" spans="1:25" s="21" customFormat="1" ht="12.75" customHeight="1" thickBot="1" x14ac:dyDescent="0.25">
      <c r="A352" s="274"/>
      <c r="B352" s="38"/>
      <c r="C352" s="312"/>
      <c r="D352" s="313"/>
      <c r="E352" s="313"/>
      <c r="F352" s="313"/>
      <c r="G352" s="313"/>
      <c r="H352" s="314"/>
      <c r="I352" s="1092" t="str">
        <f>IF(M351=EUConst_NotRelevant,HYPERLINK(Q352,EUconst_MsgGoToNextSubInst),IF(M351=EUConst_Relevant,HYPERLINK("",EUconst_MsgEnterThisSection),""))</f>
        <v/>
      </c>
      <c r="J352" s="1093"/>
      <c r="K352" s="1093"/>
      <c r="L352" s="1093"/>
      <c r="M352" s="1094"/>
      <c r="N352" s="1095"/>
      <c r="O352" s="20"/>
      <c r="P352" s="24" t="s">
        <v>441</v>
      </c>
      <c r="Q352" s="414" t="str">
        <f>"#JUMP_G"&amp;P351+1</f>
        <v>#JUMP_G4</v>
      </c>
      <c r="R352" s="24"/>
      <c r="S352" s="24"/>
      <c r="T352" s="24"/>
      <c r="U352" s="25"/>
      <c r="V352" s="25"/>
      <c r="W352" s="401"/>
      <c r="X352" s="273"/>
      <c r="Y352" s="273"/>
    </row>
    <row r="353" spans="2:23" ht="5.0999999999999996" customHeight="1" x14ac:dyDescent="0.2">
      <c r="C353" s="316"/>
      <c r="D353" s="317"/>
      <c r="E353" s="317"/>
      <c r="F353" s="317"/>
      <c r="G353" s="317"/>
      <c r="H353" s="317"/>
      <c r="I353" s="317"/>
      <c r="J353" s="317"/>
      <c r="K353" s="317"/>
      <c r="L353" s="317"/>
      <c r="M353" s="317"/>
      <c r="N353" s="318"/>
      <c r="O353" s="20"/>
      <c r="U353" s="25"/>
      <c r="V353" s="25"/>
      <c r="W353" s="401"/>
    </row>
    <row r="354" spans="2:23" ht="12.75" customHeight="1" x14ac:dyDescent="0.2">
      <c r="C354" s="250"/>
      <c r="D354" s="22" t="s">
        <v>112</v>
      </c>
      <c r="E354" s="917" t="str">
        <f>Translations!$B$297</f>
        <v>Limitele sistemului subinstalației</v>
      </c>
      <c r="F354" s="917"/>
      <c r="G354" s="917"/>
      <c r="H354" s="917"/>
      <c r="I354" s="917"/>
      <c r="J354" s="917"/>
      <c r="K354" s="917"/>
      <c r="L354" s="917"/>
      <c r="M354" s="917"/>
      <c r="N354" s="1031"/>
      <c r="O354" s="20"/>
      <c r="U354" s="25"/>
      <c r="V354" s="25"/>
      <c r="W354" s="401"/>
    </row>
    <row r="355" spans="2:23" ht="5.0999999999999996" customHeight="1" x14ac:dyDescent="0.2">
      <c r="B355" s="273"/>
      <c r="C355" s="250"/>
      <c r="N355" s="251"/>
      <c r="O355" s="20"/>
      <c r="U355" s="25"/>
      <c r="V355" s="25"/>
      <c r="W355" s="401"/>
    </row>
    <row r="356" spans="2:23" ht="12.75" customHeight="1" x14ac:dyDescent="0.2">
      <c r="B356" s="273"/>
      <c r="C356" s="250"/>
      <c r="D356" s="564" t="s">
        <v>118</v>
      </c>
      <c r="E356" s="963" t="str">
        <f>Translations!$B$249</f>
        <v>Informații privind metodologia aplicată</v>
      </c>
      <c r="F356" s="963"/>
      <c r="G356" s="963"/>
      <c r="H356" s="963"/>
      <c r="I356" s="963"/>
      <c r="J356" s="963"/>
      <c r="K356" s="963"/>
      <c r="L356" s="963"/>
      <c r="M356" s="963"/>
      <c r="N356" s="1003"/>
      <c r="O356" s="20"/>
      <c r="U356" s="25"/>
      <c r="V356" s="25"/>
      <c r="W356" s="401"/>
    </row>
    <row r="357" spans="2:23" ht="5.0999999999999996" customHeight="1" x14ac:dyDescent="0.2">
      <c r="B357" s="273"/>
      <c r="C357" s="250"/>
      <c r="D357" s="27"/>
      <c r="E357" s="961"/>
      <c r="F357" s="961"/>
      <c r="G357" s="961"/>
      <c r="H357" s="961"/>
      <c r="I357" s="961"/>
      <c r="J357" s="961"/>
      <c r="K357" s="961"/>
      <c r="L357" s="961"/>
      <c r="M357" s="961"/>
      <c r="N357" s="1032"/>
      <c r="O357" s="20"/>
    </row>
    <row r="358" spans="2:23" ht="50.1" customHeight="1" x14ac:dyDescent="0.2">
      <c r="B358" s="273"/>
      <c r="C358" s="250"/>
      <c r="D358" s="564"/>
      <c r="E358" s="1033"/>
      <c r="F358" s="1034"/>
      <c r="G358" s="1034"/>
      <c r="H358" s="1034"/>
      <c r="I358" s="1034"/>
      <c r="J358" s="1034"/>
      <c r="K358" s="1034"/>
      <c r="L358" s="1034"/>
      <c r="M358" s="1034"/>
      <c r="N358" s="1035"/>
      <c r="O358" s="20"/>
    </row>
    <row r="359" spans="2:23" ht="5.0999999999999996" customHeight="1" x14ac:dyDescent="0.2">
      <c r="B359" s="273"/>
      <c r="C359" s="250"/>
      <c r="D359" s="564"/>
      <c r="N359" s="251"/>
      <c r="O359" s="20"/>
    </row>
    <row r="360" spans="2:23" ht="12.75" customHeight="1" x14ac:dyDescent="0.2">
      <c r="B360" s="273"/>
      <c r="C360" s="250"/>
      <c r="D360" s="564" t="s">
        <v>119</v>
      </c>
      <c r="E360" s="1036" t="str">
        <f>Translations!$B$210</f>
        <v>Trimitere la fișierele externe, dacă este cazul</v>
      </c>
      <c r="F360" s="1036"/>
      <c r="G360" s="1036"/>
      <c r="H360" s="1036"/>
      <c r="I360" s="1036"/>
      <c r="J360" s="1037"/>
      <c r="K360" s="904"/>
      <c r="L360" s="904"/>
      <c r="M360" s="904"/>
      <c r="N360" s="904"/>
      <c r="O360" s="20"/>
    </row>
    <row r="361" spans="2:23" ht="5.0999999999999996" customHeight="1" x14ac:dyDescent="0.2">
      <c r="B361" s="273"/>
      <c r="C361" s="250"/>
      <c r="D361" s="564"/>
      <c r="N361" s="251"/>
      <c r="O361" s="20"/>
    </row>
    <row r="362" spans="2:23" ht="12.75" customHeight="1" x14ac:dyDescent="0.2">
      <c r="B362" s="273"/>
      <c r="C362" s="250"/>
      <c r="D362" s="27" t="s">
        <v>120</v>
      </c>
      <c r="E362" s="1036" t="str">
        <f>Translations!$B$305</f>
        <v>Trimitere la o diagramă detaliată separată a fluxurilor, dacă este cazul</v>
      </c>
      <c r="F362" s="1036"/>
      <c r="G362" s="1036"/>
      <c r="H362" s="1036"/>
      <c r="I362" s="1036"/>
      <c r="J362" s="1037"/>
      <c r="K362" s="904"/>
      <c r="L362" s="904"/>
      <c r="M362" s="904"/>
      <c r="N362" s="904"/>
      <c r="O362" s="20"/>
    </row>
    <row r="363" spans="2:23" ht="5.0999999999999996" customHeight="1" x14ac:dyDescent="0.2">
      <c r="B363" s="273"/>
      <c r="C363" s="250"/>
      <c r="D363" s="564"/>
      <c r="N363" s="251"/>
      <c r="O363" s="20"/>
    </row>
    <row r="364" spans="2:23" ht="5.0999999999999996" customHeight="1" x14ac:dyDescent="0.2">
      <c r="B364" s="273"/>
      <c r="C364" s="261"/>
      <c r="D364" s="264"/>
      <c r="E364" s="262"/>
      <c r="F364" s="262"/>
      <c r="G364" s="262"/>
      <c r="H364" s="262"/>
      <c r="I364" s="262"/>
      <c r="J364" s="262"/>
      <c r="K364" s="262"/>
      <c r="L364" s="262"/>
      <c r="M364" s="262"/>
      <c r="N364" s="263"/>
      <c r="O364" s="20"/>
    </row>
    <row r="365" spans="2:23" ht="12.75" customHeight="1" x14ac:dyDescent="0.2">
      <c r="B365" s="273"/>
      <c r="C365" s="250"/>
      <c r="D365" s="22" t="s">
        <v>113</v>
      </c>
      <c r="E365" s="917" t="str">
        <f>Translations!$B$388</f>
        <v>Metoda de determinare a nivelurilor anuale ale activității</v>
      </c>
      <c r="F365" s="917"/>
      <c r="G365" s="917"/>
      <c r="H365" s="917"/>
      <c r="I365" s="917"/>
      <c r="J365" s="917"/>
      <c r="K365" s="917"/>
      <c r="L365" s="917"/>
      <c r="M365" s="917"/>
      <c r="N365" s="1031"/>
      <c r="O365" s="20"/>
      <c r="P365" s="280"/>
      <c r="S365" s="285"/>
      <c r="T365" s="285"/>
    </row>
    <row r="366" spans="2:23" ht="5.0999999999999996" customHeight="1" x14ac:dyDescent="0.2">
      <c r="B366" s="273"/>
      <c r="C366" s="250"/>
      <c r="D366" s="564"/>
      <c r="E366" s="564"/>
      <c r="F366" s="564"/>
      <c r="G366" s="564"/>
      <c r="H366" s="564"/>
      <c r="I366" s="564"/>
      <c r="J366" s="564"/>
      <c r="K366" s="564"/>
      <c r="L366" s="564"/>
      <c r="M366" s="564"/>
      <c r="N366" s="565"/>
      <c r="O366" s="20"/>
      <c r="P366" s="24"/>
    </row>
    <row r="367" spans="2:23" ht="12.75" customHeight="1" x14ac:dyDescent="0.2">
      <c r="B367" s="273"/>
      <c r="C367" s="250"/>
      <c r="D367" s="564" t="s">
        <v>119</v>
      </c>
      <c r="E367" s="963" t="str">
        <f>Translations!$B$249</f>
        <v>Informații privind metodologia aplicată</v>
      </c>
      <c r="F367" s="963"/>
      <c r="G367" s="963"/>
      <c r="H367" s="963"/>
      <c r="I367" s="963"/>
      <c r="J367" s="963"/>
      <c r="K367" s="963"/>
      <c r="L367" s="963"/>
      <c r="M367" s="963"/>
      <c r="N367" s="1003"/>
      <c r="O367" s="20"/>
      <c r="P367" s="280"/>
    </row>
    <row r="368" spans="2:23" ht="25.5" customHeight="1" x14ac:dyDescent="0.2">
      <c r="B368" s="273"/>
      <c r="C368" s="250"/>
      <c r="I368" s="967" t="str">
        <f>Translations!$B$254</f>
        <v>Sursa de date</v>
      </c>
      <c r="J368" s="967"/>
      <c r="K368" s="967" t="str">
        <f>Translations!$B$255</f>
        <v>Altă sursă de date (dacă este cazul)</v>
      </c>
      <c r="L368" s="967"/>
      <c r="M368" s="967" t="str">
        <f>Translations!$B$255</f>
        <v>Altă sursă de date (dacă este cazul)</v>
      </c>
      <c r="N368" s="967"/>
      <c r="O368" s="20"/>
      <c r="P368" s="280"/>
    </row>
    <row r="369" spans="1:23" ht="12.75" customHeight="1" x14ac:dyDescent="0.2">
      <c r="B369" s="273"/>
      <c r="C369" s="250"/>
      <c r="D369" s="564"/>
      <c r="E369" s="135" t="s">
        <v>864</v>
      </c>
      <c r="F369" s="929" t="str">
        <f>Translations!$B$273</f>
        <v>Cuantificarea fluxurilor de energie termică măsurabilă</v>
      </c>
      <c r="G369" s="929"/>
      <c r="H369" s="930"/>
      <c r="I369" s="942"/>
      <c r="J369" s="943"/>
      <c r="K369" s="944"/>
      <c r="L369" s="945"/>
      <c r="M369" s="944"/>
      <c r="N369" s="946"/>
      <c r="O369" s="20"/>
    </row>
    <row r="370" spans="1:23" ht="12.75" customHeight="1" x14ac:dyDescent="0.2">
      <c r="B370" s="273"/>
      <c r="C370" s="250"/>
      <c r="D370" s="564"/>
      <c r="E370" s="135" t="s">
        <v>865</v>
      </c>
      <c r="F370" s="929" t="str">
        <f>Translations!$B$274</f>
        <v>Fluxuri de energie termică măsurabilă netă</v>
      </c>
      <c r="G370" s="929"/>
      <c r="H370" s="930"/>
      <c r="I370" s="942"/>
      <c r="J370" s="943"/>
      <c r="K370" s="944"/>
      <c r="L370" s="945"/>
      <c r="M370" s="944"/>
      <c r="N370" s="946"/>
      <c r="O370" s="20"/>
    </row>
    <row r="371" spans="1:23" ht="5.0999999999999996" customHeight="1" x14ac:dyDescent="0.2">
      <c r="B371" s="273"/>
      <c r="C371" s="250"/>
      <c r="D371" s="564"/>
      <c r="N371" s="251"/>
      <c r="O371" s="20"/>
      <c r="P371" s="280"/>
    </row>
    <row r="372" spans="1:23" ht="12.75" customHeight="1" x14ac:dyDescent="0.2">
      <c r="B372" s="273"/>
      <c r="C372" s="250"/>
      <c r="D372" s="564"/>
      <c r="E372" s="135" t="s">
        <v>866</v>
      </c>
      <c r="F372" s="931" t="str">
        <f>Translations!$B$257</f>
        <v>Descrierea metodologiei aplicate</v>
      </c>
      <c r="G372" s="931"/>
      <c r="H372" s="931"/>
      <c r="I372" s="931"/>
      <c r="J372" s="931"/>
      <c r="K372" s="931"/>
      <c r="L372" s="931"/>
      <c r="M372" s="931"/>
      <c r="N372" s="1022"/>
      <c r="O372" s="20"/>
      <c r="P372" s="280"/>
    </row>
    <row r="373" spans="1:23" ht="5.0999999999999996" customHeight="1" x14ac:dyDescent="0.2">
      <c r="B373" s="273"/>
      <c r="C373" s="250"/>
      <c r="E373" s="252"/>
      <c r="F373" s="566"/>
      <c r="G373" s="567"/>
      <c r="H373" s="567"/>
      <c r="I373" s="567"/>
      <c r="J373" s="567"/>
      <c r="K373" s="567"/>
      <c r="L373" s="567"/>
      <c r="M373" s="567"/>
      <c r="N373" s="573"/>
      <c r="O373" s="20"/>
    </row>
    <row r="374" spans="1:23" ht="12.75" customHeight="1" x14ac:dyDescent="0.2">
      <c r="C374" s="250"/>
      <c r="D374" s="564"/>
      <c r="E374" s="135"/>
      <c r="F374" s="990" t="str">
        <f>IF(M351=EUConst_Relevant,HYPERLINK("#" &amp; Q374,EUConst_MsgDescription),"")</f>
        <v/>
      </c>
      <c r="G374" s="969"/>
      <c r="H374" s="969"/>
      <c r="I374" s="969"/>
      <c r="J374" s="969"/>
      <c r="K374" s="969"/>
      <c r="L374" s="969"/>
      <c r="M374" s="969"/>
      <c r="N374" s="970"/>
      <c r="O374" s="20"/>
      <c r="P374" s="24" t="s">
        <v>441</v>
      </c>
      <c r="Q374" s="414" t="str">
        <f>"#"&amp;ADDRESS(ROW($C$11),COLUMN($C$11))</f>
        <v>#$C$11</v>
      </c>
    </row>
    <row r="375" spans="1:23" ht="5.0999999999999996" customHeight="1" x14ac:dyDescent="0.2">
      <c r="C375" s="250"/>
      <c r="D375" s="564"/>
      <c r="E375" s="26"/>
      <c r="F375" s="1049"/>
      <c r="G375" s="1049"/>
      <c r="H375" s="1049"/>
      <c r="I375" s="1049"/>
      <c r="J375" s="1049"/>
      <c r="K375" s="1049"/>
      <c r="L375" s="1049"/>
      <c r="M375" s="1049"/>
      <c r="N375" s="1050"/>
      <c r="O375" s="20"/>
      <c r="P375" s="280"/>
    </row>
    <row r="376" spans="1:23" s="278" customFormat="1" ht="50.1" customHeight="1" x14ac:dyDescent="0.2">
      <c r="A376" s="274"/>
      <c r="B376" s="12"/>
      <c r="C376" s="250"/>
      <c r="D376" s="26"/>
      <c r="E376" s="26"/>
      <c r="F376" s="932"/>
      <c r="G376" s="933"/>
      <c r="H376" s="933"/>
      <c r="I376" s="933"/>
      <c r="J376" s="933"/>
      <c r="K376" s="933"/>
      <c r="L376" s="933"/>
      <c r="M376" s="933"/>
      <c r="N376" s="934"/>
      <c r="O376" s="20"/>
      <c r="P376" s="284"/>
      <c r="Q376" s="285"/>
      <c r="R376" s="285"/>
      <c r="S376" s="274"/>
      <c r="T376" s="274"/>
      <c r="U376" s="274"/>
      <c r="V376" s="274"/>
      <c r="W376" s="293"/>
    </row>
    <row r="377" spans="1:23" ht="5.0999999999999996" customHeight="1" x14ac:dyDescent="0.2">
      <c r="C377" s="250"/>
      <c r="D377" s="564"/>
      <c r="N377" s="251"/>
      <c r="O377" s="20"/>
    </row>
    <row r="378" spans="1:23" ht="12.75" customHeight="1" x14ac:dyDescent="0.2">
      <c r="C378" s="250"/>
      <c r="D378" s="564"/>
      <c r="E378" s="135" t="s">
        <v>867</v>
      </c>
      <c r="F378" s="975" t="str">
        <f>Translations!$B$210</f>
        <v>Trimitere la fișierele externe, dacă este cazul</v>
      </c>
      <c r="G378" s="975"/>
      <c r="H378" s="975"/>
      <c r="I378" s="975"/>
      <c r="J378" s="975"/>
      <c r="K378" s="904"/>
      <c r="L378" s="904"/>
      <c r="M378" s="904"/>
      <c r="N378" s="904"/>
      <c r="O378" s="20"/>
      <c r="W378" s="384" t="s">
        <v>417</v>
      </c>
    </row>
    <row r="379" spans="1:23" ht="5.0999999999999996" customHeight="1" thickBot="1" x14ac:dyDescent="0.25">
      <c r="C379" s="250"/>
      <c r="D379" s="564"/>
      <c r="N379" s="251"/>
      <c r="O379" s="20"/>
      <c r="P379" s="280"/>
      <c r="W379" s="274"/>
    </row>
    <row r="380" spans="1:23" ht="12.75" customHeight="1" x14ac:dyDescent="0.2">
      <c r="C380" s="250"/>
      <c r="D380" s="564" t="s">
        <v>119</v>
      </c>
      <c r="E380" s="957" t="str">
        <f>Translations!$B$258</f>
        <v>A fost respectată ordinea ierarhică?</v>
      </c>
      <c r="F380" s="957"/>
      <c r="G380" s="957"/>
      <c r="H380" s="958"/>
      <c r="I380" s="291"/>
      <c r="J380" s="298" t="str">
        <f>Translations!$B$259</f>
        <v xml:space="preserve"> Dacă nu, de ce?</v>
      </c>
      <c r="K380" s="942"/>
      <c r="L380" s="943"/>
      <c r="M380" s="943"/>
      <c r="N380" s="959"/>
      <c r="O380" s="20"/>
      <c r="P380" s="280"/>
      <c r="W380" s="407" t="b">
        <f>AND(I380&lt;&gt;"",I380=TRUE)</f>
        <v>0</v>
      </c>
    </row>
    <row r="381" spans="1:23" ht="5.0999999999999996" customHeight="1" x14ac:dyDescent="0.2">
      <c r="C381" s="250"/>
      <c r="E381" s="570"/>
      <c r="F381" s="570"/>
      <c r="G381" s="570"/>
      <c r="H381" s="570"/>
      <c r="I381" s="570"/>
      <c r="J381" s="570"/>
      <c r="K381" s="570"/>
      <c r="L381" s="570"/>
      <c r="M381" s="570"/>
      <c r="N381" s="578"/>
      <c r="O381" s="20"/>
      <c r="P381" s="280"/>
      <c r="W381" s="403"/>
    </row>
    <row r="382" spans="1:23" ht="12.75" customHeight="1" x14ac:dyDescent="0.2">
      <c r="C382" s="250"/>
      <c r="D382" s="12"/>
      <c r="E382" s="12"/>
      <c r="F382" s="931" t="str">
        <f>Translations!$B$264</f>
        <v>Detalii suplimentare privind orice abatere de la ierarhie</v>
      </c>
      <c r="G382" s="931"/>
      <c r="H382" s="931"/>
      <c r="I382" s="931"/>
      <c r="J382" s="931"/>
      <c r="K382" s="931"/>
      <c r="L382" s="931"/>
      <c r="M382" s="931"/>
      <c r="N382" s="1022"/>
      <c r="O382" s="20"/>
      <c r="P382" s="280"/>
      <c r="W382" s="403"/>
    </row>
    <row r="383" spans="1:23" ht="25.5" customHeight="1" thickBot="1" x14ac:dyDescent="0.25">
      <c r="C383" s="250"/>
      <c r="D383" s="12"/>
      <c r="E383" s="12"/>
      <c r="F383" s="1023"/>
      <c r="G383" s="1024"/>
      <c r="H383" s="1024"/>
      <c r="I383" s="1024"/>
      <c r="J383" s="1024"/>
      <c r="K383" s="1024"/>
      <c r="L383" s="1024"/>
      <c r="M383" s="1024"/>
      <c r="N383" s="1025"/>
      <c r="O383" s="20"/>
      <c r="P383" s="280"/>
      <c r="W383" s="300" t="b">
        <f>W380</f>
        <v>0</v>
      </c>
    </row>
    <row r="384" spans="1:23" ht="5.0999999999999996" customHeight="1" x14ac:dyDescent="0.2">
      <c r="C384" s="250"/>
      <c r="D384" s="564"/>
      <c r="N384" s="251"/>
      <c r="O384" s="20"/>
    </row>
    <row r="385" spans="2:18" ht="12.75" customHeight="1" x14ac:dyDescent="0.2">
      <c r="C385" s="250"/>
      <c r="D385" s="27" t="s">
        <v>120</v>
      </c>
      <c r="E385" s="1026" t="str">
        <f>Translations!$B$828</f>
        <v>Descrierea metodologiei de trasare a produselor și mărfurilor fabricate</v>
      </c>
      <c r="F385" s="1026"/>
      <c r="G385" s="1026"/>
      <c r="H385" s="1026"/>
      <c r="I385" s="1026"/>
      <c r="J385" s="1026"/>
      <c r="K385" s="1026"/>
      <c r="L385" s="1026"/>
      <c r="M385" s="1026"/>
      <c r="N385" s="1027"/>
      <c r="O385" s="20"/>
    </row>
    <row r="386" spans="2:18" ht="5.0999999999999996" customHeight="1" x14ac:dyDescent="0.2">
      <c r="B386" s="273"/>
      <c r="C386" s="250"/>
      <c r="E386" s="252"/>
      <c r="F386" s="566"/>
      <c r="G386" s="567"/>
      <c r="H386" s="567"/>
      <c r="I386" s="567"/>
      <c r="J386" s="567"/>
      <c r="K386" s="567"/>
      <c r="L386" s="567"/>
      <c r="M386" s="567"/>
      <c r="N386" s="573"/>
      <c r="O386" s="20"/>
    </row>
    <row r="387" spans="2:18" ht="12.75" customHeight="1" x14ac:dyDescent="0.2">
      <c r="B387" s="273"/>
      <c r="C387" s="250"/>
      <c r="D387" s="564"/>
      <c r="E387" s="135"/>
      <c r="F387" s="990" t="str">
        <f>IF(M351=EUConst_Relevant,HYPERLINK("#" &amp; Q387,EUConst_MsgDescription),"")</f>
        <v/>
      </c>
      <c r="G387" s="969"/>
      <c r="H387" s="969"/>
      <c r="I387" s="969"/>
      <c r="J387" s="969"/>
      <c r="K387" s="969"/>
      <c r="L387" s="969"/>
      <c r="M387" s="969"/>
      <c r="N387" s="970"/>
      <c r="O387" s="20"/>
      <c r="P387" s="24" t="s">
        <v>441</v>
      </c>
      <c r="Q387" s="414" t="str">
        <f>"#"&amp;ADDRESS(ROW($C$11),COLUMN($C$11))</f>
        <v>#$C$11</v>
      </c>
    </row>
    <row r="388" spans="2:18" ht="5.0999999999999996" customHeight="1" x14ac:dyDescent="0.2">
      <c r="B388" s="273"/>
      <c r="C388" s="250"/>
      <c r="D388" s="564"/>
      <c r="E388" s="26"/>
      <c r="F388" s="1049"/>
      <c r="G388" s="1049"/>
      <c r="H388" s="1049"/>
      <c r="I388" s="1049"/>
      <c r="J388" s="1049"/>
      <c r="K388" s="1049"/>
      <c r="L388" s="1049"/>
      <c r="M388" s="1049"/>
      <c r="N388" s="1050"/>
      <c r="O388" s="20"/>
      <c r="P388" s="280"/>
    </row>
    <row r="389" spans="2:18" ht="50.1" customHeight="1" x14ac:dyDescent="0.2">
      <c r="B389" s="273"/>
      <c r="C389" s="250"/>
      <c r="D389" s="564"/>
      <c r="E389" s="296"/>
      <c r="F389" s="942"/>
      <c r="G389" s="943"/>
      <c r="H389" s="943"/>
      <c r="I389" s="943"/>
      <c r="J389" s="943"/>
      <c r="K389" s="943"/>
      <c r="L389" s="943"/>
      <c r="M389" s="943"/>
      <c r="N389" s="959"/>
      <c r="O389" s="20"/>
    </row>
    <row r="390" spans="2:18" ht="5.0999999999999996" customHeight="1" x14ac:dyDescent="0.2">
      <c r="B390" s="273"/>
      <c r="C390" s="385"/>
      <c r="D390" s="387"/>
      <c r="E390" s="392"/>
      <c r="F390" s="575"/>
      <c r="G390" s="575"/>
      <c r="H390" s="575"/>
      <c r="I390" s="575"/>
      <c r="J390" s="575"/>
      <c r="K390" s="575"/>
      <c r="L390" s="575"/>
      <c r="M390" s="575"/>
      <c r="N390" s="393"/>
      <c r="O390" s="20"/>
      <c r="P390" s="280"/>
      <c r="R390" s="285"/>
    </row>
    <row r="391" spans="2:18" ht="12.75" customHeight="1" x14ac:dyDescent="0.2">
      <c r="B391" s="273"/>
      <c r="C391" s="394"/>
      <c r="D391" s="395"/>
      <c r="E391" s="395"/>
      <c r="F391" s="395"/>
      <c r="G391" s="395"/>
      <c r="H391" s="395"/>
      <c r="I391" s="395"/>
      <c r="J391" s="395"/>
      <c r="K391" s="395"/>
      <c r="L391" s="395"/>
      <c r="M391" s="395"/>
      <c r="N391" s="396"/>
      <c r="O391" s="20"/>
    </row>
    <row r="392" spans="2:18" ht="15" customHeight="1" x14ac:dyDescent="0.2">
      <c r="B392" s="273"/>
      <c r="C392" s="354"/>
      <c r="D392" s="1058" t="str">
        <f>Translations!$B$329</f>
        <v>Datele necesare pentru determinarea ratei de îmbunătățire a indicelui de referință în conformitate cu articolul 10a alineatul (2) din directivă</v>
      </c>
      <c r="E392" s="1059"/>
      <c r="F392" s="1059"/>
      <c r="G392" s="1059"/>
      <c r="H392" s="1059"/>
      <c r="I392" s="1059"/>
      <c r="J392" s="1059"/>
      <c r="K392" s="1059"/>
      <c r="L392" s="1059"/>
      <c r="M392" s="1059"/>
      <c r="N392" s="1060"/>
      <c r="O392" s="20"/>
    </row>
    <row r="393" spans="2:18" ht="5.0999999999999996" customHeight="1" x14ac:dyDescent="0.2">
      <c r="B393" s="273"/>
      <c r="C393" s="354"/>
      <c r="D393" s="355"/>
      <c r="E393" s="355"/>
      <c r="F393" s="355"/>
      <c r="G393" s="355"/>
      <c r="H393" s="355"/>
      <c r="I393" s="355"/>
      <c r="J393" s="355"/>
      <c r="K393" s="355"/>
      <c r="L393" s="355"/>
      <c r="M393" s="355"/>
      <c r="N393" s="356"/>
      <c r="O393" s="20"/>
    </row>
    <row r="394" spans="2:18" ht="12.75" customHeight="1" x14ac:dyDescent="0.2">
      <c r="B394" s="273"/>
      <c r="C394" s="354"/>
      <c r="D394" s="357" t="s">
        <v>114</v>
      </c>
      <c r="E394" s="1061" t="str">
        <f>Translations!$B$330</f>
        <v>Emisii care pot fi atribuite în mod direct</v>
      </c>
      <c r="F394" s="1061"/>
      <c r="G394" s="1061"/>
      <c r="H394" s="1061"/>
      <c r="I394" s="1061"/>
      <c r="J394" s="1061"/>
      <c r="K394" s="1061"/>
      <c r="L394" s="1061"/>
      <c r="M394" s="1061"/>
      <c r="N394" s="1062"/>
      <c r="O394" s="20"/>
    </row>
    <row r="395" spans="2:18" ht="5.0999999999999996" customHeight="1" x14ac:dyDescent="0.2">
      <c r="B395" s="273"/>
      <c r="C395" s="354"/>
      <c r="D395" s="355"/>
      <c r="E395" s="359"/>
      <c r="F395" s="572"/>
      <c r="G395" s="579"/>
      <c r="H395" s="579"/>
      <c r="I395" s="579"/>
      <c r="J395" s="579"/>
      <c r="K395" s="579"/>
      <c r="L395" s="579"/>
      <c r="M395" s="579"/>
      <c r="N395" s="580"/>
      <c r="O395" s="20"/>
    </row>
    <row r="396" spans="2:18" ht="12.75" customHeight="1" x14ac:dyDescent="0.2">
      <c r="B396" s="273"/>
      <c r="C396" s="354"/>
      <c r="D396" s="358"/>
      <c r="E396" s="360"/>
      <c r="F396" s="990" t="str">
        <f>IF(M351=EUConst_Relevant,HYPERLINK("#" &amp; Q396,EUConst_MsgDescription),"")</f>
        <v/>
      </c>
      <c r="G396" s="969"/>
      <c r="H396" s="969"/>
      <c r="I396" s="969"/>
      <c r="J396" s="969"/>
      <c r="K396" s="969"/>
      <c r="L396" s="969"/>
      <c r="M396" s="969"/>
      <c r="N396" s="970"/>
      <c r="O396" s="20"/>
      <c r="P396" s="24" t="s">
        <v>441</v>
      </c>
      <c r="Q396" s="414" t="str">
        <f>"#"&amp;ADDRESS(ROW($C$11),COLUMN($C$11))</f>
        <v>#$C$11</v>
      </c>
    </row>
    <row r="397" spans="2:18" ht="5.0999999999999996" customHeight="1" x14ac:dyDescent="0.2">
      <c r="B397" s="273"/>
      <c r="C397" s="354"/>
      <c r="D397" s="358"/>
      <c r="E397" s="361"/>
      <c r="F397" s="991"/>
      <c r="G397" s="991"/>
      <c r="H397" s="991"/>
      <c r="I397" s="991"/>
      <c r="J397" s="991"/>
      <c r="K397" s="991"/>
      <c r="L397" s="991"/>
      <c r="M397" s="991"/>
      <c r="N397" s="992"/>
      <c r="O397" s="20"/>
      <c r="P397" s="280"/>
    </row>
    <row r="398" spans="2:18" ht="50.1" customHeight="1" x14ac:dyDescent="0.2">
      <c r="B398" s="273"/>
      <c r="C398" s="354"/>
      <c r="D398" s="355"/>
      <c r="E398" s="355"/>
      <c r="F398" s="972"/>
      <c r="G398" s="973"/>
      <c r="H398" s="973"/>
      <c r="I398" s="973"/>
      <c r="J398" s="973"/>
      <c r="K398" s="973"/>
      <c r="L398" s="973"/>
      <c r="M398" s="973"/>
      <c r="N398" s="974"/>
      <c r="O398" s="20"/>
    </row>
    <row r="399" spans="2:18" ht="5.0999999999999996" customHeight="1" x14ac:dyDescent="0.2">
      <c r="B399" s="273"/>
      <c r="C399" s="354"/>
      <c r="D399" s="355"/>
      <c r="E399" s="355"/>
      <c r="F399" s="355"/>
      <c r="G399" s="355"/>
      <c r="H399" s="355"/>
      <c r="I399" s="355"/>
      <c r="J399" s="355"/>
      <c r="K399" s="355"/>
      <c r="L399" s="355"/>
      <c r="M399" s="355"/>
      <c r="N399" s="356"/>
      <c r="O399" s="20"/>
    </row>
    <row r="400" spans="2:18" ht="12.75" customHeight="1" x14ac:dyDescent="0.2">
      <c r="B400" s="273"/>
      <c r="C400" s="354"/>
      <c r="D400" s="355"/>
      <c r="E400" s="355"/>
      <c r="F400" s="1054" t="str">
        <f>Translations!$B$210</f>
        <v>Trimitere la fișierele externe, dacă este cazul</v>
      </c>
      <c r="G400" s="1054"/>
      <c r="H400" s="1054"/>
      <c r="I400" s="1054"/>
      <c r="J400" s="1054"/>
      <c r="K400" s="904"/>
      <c r="L400" s="904"/>
      <c r="M400" s="904"/>
      <c r="N400" s="904"/>
      <c r="O400" s="20"/>
    </row>
    <row r="401" spans="2:23" ht="5.0999999999999996" customHeight="1" x14ac:dyDescent="0.2">
      <c r="B401" s="273"/>
      <c r="C401" s="354"/>
      <c r="D401" s="358"/>
      <c r="E401" s="355"/>
      <c r="F401" s="355"/>
      <c r="G401" s="355"/>
      <c r="H401" s="355"/>
      <c r="I401" s="355"/>
      <c r="J401" s="355"/>
      <c r="K401" s="355"/>
      <c r="L401" s="355"/>
      <c r="M401" s="355"/>
      <c r="N401" s="356"/>
      <c r="O401" s="20"/>
    </row>
    <row r="402" spans="2:23" ht="5.0999999999999996" customHeight="1" x14ac:dyDescent="0.2">
      <c r="B402" s="273"/>
      <c r="C402" s="351"/>
      <c r="D402" s="364"/>
      <c r="E402" s="352"/>
      <c r="F402" s="352"/>
      <c r="G402" s="352"/>
      <c r="H402" s="352"/>
      <c r="I402" s="352"/>
      <c r="J402" s="352"/>
      <c r="K402" s="352"/>
      <c r="L402" s="352"/>
      <c r="M402" s="352"/>
      <c r="N402" s="353"/>
      <c r="O402" s="20"/>
    </row>
    <row r="403" spans="2:23" ht="12.75" customHeight="1" x14ac:dyDescent="0.2">
      <c r="B403" s="273"/>
      <c r="C403" s="354"/>
      <c r="D403" s="357" t="s">
        <v>115</v>
      </c>
      <c r="E403" s="1071" t="str">
        <f>Translations!$B$831</f>
        <v>Aportul de energie pentru această subinstalație și factorul de emisie relevant</v>
      </c>
      <c r="F403" s="1071"/>
      <c r="G403" s="1071"/>
      <c r="H403" s="1071"/>
      <c r="I403" s="1071"/>
      <c r="J403" s="1071"/>
      <c r="K403" s="1071"/>
      <c r="L403" s="1071"/>
      <c r="M403" s="1071"/>
      <c r="N403" s="1072"/>
      <c r="O403" s="20"/>
    </row>
    <row r="404" spans="2:23" ht="5.0999999999999996" customHeight="1" x14ac:dyDescent="0.2">
      <c r="B404" s="273"/>
      <c r="C404" s="354"/>
      <c r="D404" s="355"/>
      <c r="E404" s="1064"/>
      <c r="F404" s="1065"/>
      <c r="G404" s="1065"/>
      <c r="H404" s="1065"/>
      <c r="I404" s="1065"/>
      <c r="J404" s="1065"/>
      <c r="K404" s="1065"/>
      <c r="L404" s="1065"/>
      <c r="M404" s="1065"/>
      <c r="N404" s="1066"/>
      <c r="O404" s="20"/>
    </row>
    <row r="405" spans="2:23" ht="12.75" customHeight="1" x14ac:dyDescent="0.2">
      <c r="B405" s="273"/>
      <c r="C405" s="354"/>
      <c r="D405" s="358" t="s">
        <v>118</v>
      </c>
      <c r="E405" s="995" t="str">
        <f>Translations!$B$249</f>
        <v>Informații privind metodologia aplicată</v>
      </c>
      <c r="F405" s="995"/>
      <c r="G405" s="995"/>
      <c r="H405" s="995"/>
      <c r="I405" s="995"/>
      <c r="J405" s="995"/>
      <c r="K405" s="995"/>
      <c r="L405" s="995"/>
      <c r="M405" s="995"/>
      <c r="N405" s="1063"/>
      <c r="O405" s="20"/>
      <c r="P405" s="280"/>
    </row>
    <row r="406" spans="2:23" ht="25.5" customHeight="1" x14ac:dyDescent="0.2">
      <c r="B406" s="273"/>
      <c r="C406" s="354"/>
      <c r="D406" s="355"/>
      <c r="E406" s="355"/>
      <c r="F406" s="372"/>
      <c r="G406" s="355"/>
      <c r="H406" s="399" t="str">
        <f>Translations!$B$401</f>
        <v>Relevant?</v>
      </c>
      <c r="I406" s="1070" t="str">
        <f>Translations!$B$254</f>
        <v>Sursa de date</v>
      </c>
      <c r="J406" s="1070"/>
      <c r="K406" s="1070" t="str">
        <f>Translations!$B$255</f>
        <v>Altă sursă de date (dacă este cazul)</v>
      </c>
      <c r="L406" s="1070"/>
      <c r="M406" s="1070" t="str">
        <f>Translations!$B$255</f>
        <v>Altă sursă de date (dacă este cazul)</v>
      </c>
      <c r="N406" s="1070"/>
      <c r="O406" s="20"/>
    </row>
    <row r="407" spans="2:23" ht="12.75" customHeight="1" x14ac:dyDescent="0.2">
      <c r="B407" s="273"/>
      <c r="C407" s="354"/>
      <c r="D407" s="358"/>
      <c r="E407" s="360" t="s">
        <v>864</v>
      </c>
      <c r="F407" s="1077" t="str">
        <f>Translations!$B$833</f>
        <v>Aportul de combustibil și de materiale</v>
      </c>
      <c r="G407" s="1077"/>
      <c r="H407" s="1078"/>
      <c r="I407" s="937"/>
      <c r="J407" s="938"/>
      <c r="K407" s="939"/>
      <c r="L407" s="940"/>
      <c r="M407" s="939"/>
      <c r="N407" s="941"/>
      <c r="O407" s="20"/>
    </row>
    <row r="408" spans="2:23" ht="12.75" customHeight="1" x14ac:dyDescent="0.2">
      <c r="B408" s="273"/>
      <c r="C408" s="354"/>
      <c r="D408" s="358"/>
      <c r="E408" s="360" t="s">
        <v>865</v>
      </c>
      <c r="F408" s="1079" t="str">
        <f>Translations!$B$402</f>
        <v>Puterea calorifică netă</v>
      </c>
      <c r="G408" s="1079"/>
      <c r="H408" s="1080"/>
      <c r="I408" s="1081"/>
      <c r="J408" s="1112"/>
      <c r="K408" s="993"/>
      <c r="L408" s="994"/>
      <c r="M408" s="993"/>
      <c r="N408" s="994"/>
      <c r="O408" s="20"/>
    </row>
    <row r="409" spans="2:23" ht="12.75" customHeight="1" thickBot="1" x14ac:dyDescent="0.25">
      <c r="B409" s="273"/>
      <c r="C409" s="354"/>
      <c r="D409" s="358"/>
      <c r="E409" s="360" t="s">
        <v>866</v>
      </c>
      <c r="F409" s="1075" t="str">
        <f>Translations!$B$353</f>
        <v>Factorul de emisie ponderat</v>
      </c>
      <c r="G409" s="1075"/>
      <c r="H409" s="1076"/>
      <c r="I409" s="822"/>
      <c r="J409" s="824"/>
      <c r="K409" s="1113"/>
      <c r="L409" s="1114"/>
      <c r="M409" s="1113"/>
      <c r="N409" s="1114"/>
      <c r="O409" s="20"/>
    </row>
    <row r="410" spans="2:23" ht="12.75" customHeight="1" x14ac:dyDescent="0.2">
      <c r="B410" s="273"/>
      <c r="C410" s="354"/>
      <c r="D410" s="358"/>
      <c r="E410" s="360" t="s">
        <v>867</v>
      </c>
      <c r="F410" s="1077" t="str">
        <f>Translations!$B$403</f>
        <v>Aportul combustibililor generat de gazele reziduale</v>
      </c>
      <c r="G410" s="1078"/>
      <c r="H410" s="1107"/>
      <c r="I410" s="937"/>
      <c r="J410" s="1110"/>
      <c r="K410" s="939"/>
      <c r="L410" s="941"/>
      <c r="M410" s="939"/>
      <c r="N410" s="941"/>
      <c r="O410" s="20"/>
      <c r="W410" s="415" t="b">
        <f>AND(H410&lt;&gt;"",H410=FALSE)</f>
        <v>0</v>
      </c>
    </row>
    <row r="411" spans="2:23" ht="12.75" customHeight="1" x14ac:dyDescent="0.2">
      <c r="B411" s="273"/>
      <c r="C411" s="354"/>
      <c r="D411" s="358"/>
      <c r="E411" s="360" t="s">
        <v>868</v>
      </c>
      <c r="F411" s="1079" t="str">
        <f>Translations!$B$402</f>
        <v>Puterea calorifică netă</v>
      </c>
      <c r="G411" s="1080"/>
      <c r="H411" s="1108"/>
      <c r="I411" s="1081"/>
      <c r="J411" s="1112"/>
      <c r="K411" s="993"/>
      <c r="L411" s="994"/>
      <c r="M411" s="993"/>
      <c r="N411" s="994"/>
      <c r="O411" s="20"/>
      <c r="W411" s="403" t="b">
        <f>W410</f>
        <v>0</v>
      </c>
    </row>
    <row r="412" spans="2:23" ht="12.75" customHeight="1" thickBot="1" x14ac:dyDescent="0.25">
      <c r="B412" s="273"/>
      <c r="C412" s="354"/>
      <c r="D412" s="358"/>
      <c r="E412" s="360" t="s">
        <v>869</v>
      </c>
      <c r="F412" s="1084" t="str">
        <f>Translations!$B$375</f>
        <v>Factorul de emisie</v>
      </c>
      <c r="G412" s="1085"/>
      <c r="H412" s="1109"/>
      <c r="I412" s="949"/>
      <c r="J412" s="950"/>
      <c r="K412" s="951"/>
      <c r="L412" s="952"/>
      <c r="M412" s="951"/>
      <c r="N412" s="952"/>
      <c r="O412" s="20"/>
      <c r="W412" s="412" t="b">
        <f>W411</f>
        <v>0</v>
      </c>
    </row>
    <row r="413" spans="2:23" ht="30" customHeight="1" x14ac:dyDescent="0.2">
      <c r="B413" s="273"/>
      <c r="C413" s="354"/>
      <c r="D413" s="358"/>
      <c r="E413" s="360" t="s">
        <v>870</v>
      </c>
      <c r="F413" s="1085" t="str">
        <f>Translations!$B$837</f>
        <v>Consumul de energie electrică pentru producerea de energie termică</v>
      </c>
      <c r="G413" s="1111"/>
      <c r="H413" s="544"/>
      <c r="I413" s="949"/>
      <c r="J413" s="950"/>
      <c r="K413" s="951"/>
      <c r="L413" s="952"/>
      <c r="M413" s="951"/>
      <c r="N413" s="952"/>
      <c r="O413" s="20"/>
      <c r="W413" s="415" t="b">
        <f>AND(H413&lt;&gt;"",H413=FALSE)</f>
        <v>0</v>
      </c>
    </row>
    <row r="414" spans="2:23" ht="5.0999999999999996" customHeight="1" x14ac:dyDescent="0.2">
      <c r="B414" s="273"/>
      <c r="C414" s="354"/>
      <c r="D414" s="358"/>
      <c r="E414" s="355"/>
      <c r="F414" s="355"/>
      <c r="G414" s="355"/>
      <c r="H414" s="355"/>
      <c r="I414" s="355"/>
      <c r="J414" s="355"/>
      <c r="K414" s="355"/>
      <c r="L414" s="355"/>
      <c r="M414" s="355"/>
      <c r="N414" s="356"/>
      <c r="O414" s="20"/>
    </row>
    <row r="415" spans="2:23" ht="12.75" customHeight="1" x14ac:dyDescent="0.2">
      <c r="B415" s="273"/>
      <c r="C415" s="354"/>
      <c r="D415" s="358"/>
      <c r="E415" s="360" t="s">
        <v>871</v>
      </c>
      <c r="F415" s="1073" t="str">
        <f>Translations!$B$257</f>
        <v>Descrierea metodologiei aplicate</v>
      </c>
      <c r="G415" s="1073"/>
      <c r="H415" s="1073"/>
      <c r="I415" s="1073"/>
      <c r="J415" s="1073"/>
      <c r="K415" s="1073"/>
      <c r="L415" s="1073"/>
      <c r="M415" s="1073"/>
      <c r="N415" s="1074"/>
      <c r="O415" s="20"/>
    </row>
    <row r="416" spans="2:23" ht="5.0999999999999996" customHeight="1" x14ac:dyDescent="0.2">
      <c r="B416" s="273"/>
      <c r="C416" s="354"/>
      <c r="D416" s="355"/>
      <c r="E416" s="359"/>
      <c r="F416" s="369"/>
      <c r="G416" s="370"/>
      <c r="H416" s="370"/>
      <c r="I416" s="370"/>
      <c r="J416" s="370"/>
      <c r="K416" s="370"/>
      <c r="L416" s="370"/>
      <c r="M416" s="370"/>
      <c r="N416" s="371"/>
      <c r="O416" s="20"/>
    </row>
    <row r="417" spans="2:23" ht="12.75" customHeight="1" x14ac:dyDescent="0.2">
      <c r="B417" s="273"/>
      <c r="C417" s="354"/>
      <c r="D417" s="358"/>
      <c r="E417" s="360"/>
      <c r="F417" s="990" t="str">
        <f>IF(M351=EUConst_Relevant,HYPERLINK("#" &amp; Q417,EUConst_MsgDescription),"")</f>
        <v/>
      </c>
      <c r="G417" s="969"/>
      <c r="H417" s="969"/>
      <c r="I417" s="969"/>
      <c r="J417" s="969"/>
      <c r="K417" s="969"/>
      <c r="L417" s="969"/>
      <c r="M417" s="969"/>
      <c r="N417" s="970"/>
      <c r="O417" s="20"/>
      <c r="P417" s="24" t="s">
        <v>441</v>
      </c>
      <c r="Q417" s="414" t="str">
        <f>"#"&amp;ADDRESS(ROW($C$11),COLUMN($C$11))</f>
        <v>#$C$11</v>
      </c>
    </row>
    <row r="418" spans="2:23" ht="5.0999999999999996" customHeight="1" x14ac:dyDescent="0.2">
      <c r="B418" s="273"/>
      <c r="C418" s="354"/>
      <c r="D418" s="358"/>
      <c r="E418" s="361"/>
      <c r="F418" s="991"/>
      <c r="G418" s="991"/>
      <c r="H418" s="991"/>
      <c r="I418" s="991"/>
      <c r="J418" s="991"/>
      <c r="K418" s="991"/>
      <c r="L418" s="991"/>
      <c r="M418" s="991"/>
      <c r="N418" s="992"/>
      <c r="O418" s="20"/>
      <c r="P418" s="280"/>
    </row>
    <row r="419" spans="2:23" ht="50.1" customHeight="1" x14ac:dyDescent="0.2">
      <c r="B419" s="273"/>
      <c r="C419" s="354"/>
      <c r="D419" s="361"/>
      <c r="E419" s="361"/>
      <c r="F419" s="932"/>
      <c r="G419" s="933"/>
      <c r="H419" s="933"/>
      <c r="I419" s="933"/>
      <c r="J419" s="933"/>
      <c r="K419" s="933"/>
      <c r="L419" s="933"/>
      <c r="M419" s="933"/>
      <c r="N419" s="934"/>
      <c r="O419" s="20"/>
    </row>
    <row r="420" spans="2:23" ht="5.0999999999999996" customHeight="1" x14ac:dyDescent="0.2">
      <c r="B420" s="273"/>
      <c r="C420" s="354"/>
      <c r="D420" s="358"/>
      <c r="E420" s="355"/>
      <c r="F420" s="355"/>
      <c r="G420" s="355"/>
      <c r="H420" s="355"/>
      <c r="I420" s="355"/>
      <c r="J420" s="355"/>
      <c r="K420" s="355"/>
      <c r="L420" s="355"/>
      <c r="M420" s="355"/>
      <c r="N420" s="356"/>
      <c r="O420" s="20"/>
    </row>
    <row r="421" spans="2:23" ht="12.75" customHeight="1" x14ac:dyDescent="0.2">
      <c r="B421" s="273"/>
      <c r="C421" s="354"/>
      <c r="D421" s="358"/>
      <c r="E421" s="360"/>
      <c r="F421" s="1054" t="str">
        <f>Translations!$B$210</f>
        <v>Trimitere la fișierele externe, dacă este cazul</v>
      </c>
      <c r="G421" s="1054"/>
      <c r="H421" s="1054"/>
      <c r="I421" s="1054"/>
      <c r="J421" s="1054"/>
      <c r="K421" s="904"/>
      <c r="L421" s="904"/>
      <c r="M421" s="904"/>
      <c r="N421" s="904"/>
      <c r="O421" s="20"/>
      <c r="W421" s="384" t="s">
        <v>417</v>
      </c>
    </row>
    <row r="422" spans="2:23" ht="5.0999999999999996" customHeight="1" thickBot="1" x14ac:dyDescent="0.25">
      <c r="B422" s="273"/>
      <c r="C422" s="354"/>
      <c r="D422" s="358"/>
      <c r="E422" s="355"/>
      <c r="F422" s="355"/>
      <c r="G422" s="355"/>
      <c r="H422" s="355"/>
      <c r="I422" s="355"/>
      <c r="J422" s="355"/>
      <c r="K422" s="355"/>
      <c r="L422" s="355"/>
      <c r="M422" s="355"/>
      <c r="N422" s="356"/>
      <c r="O422" s="20"/>
      <c r="P422" s="280"/>
      <c r="W422" s="274"/>
    </row>
    <row r="423" spans="2:23" ht="12.75" customHeight="1" x14ac:dyDescent="0.2">
      <c r="B423" s="273"/>
      <c r="C423" s="354"/>
      <c r="D423" s="358" t="s">
        <v>119</v>
      </c>
      <c r="E423" s="1075" t="str">
        <f>Translations!$B$258</f>
        <v>A fost respectată ordinea ierarhică?</v>
      </c>
      <c r="F423" s="1075"/>
      <c r="G423" s="1075"/>
      <c r="H423" s="1076"/>
      <c r="I423" s="291"/>
      <c r="J423" s="366" t="str">
        <f>Translations!$B$259</f>
        <v xml:space="preserve"> Dacă nu, de ce?</v>
      </c>
      <c r="K423" s="942"/>
      <c r="L423" s="943"/>
      <c r="M423" s="943"/>
      <c r="N423" s="959"/>
      <c r="O423" s="20"/>
      <c r="P423" s="280"/>
      <c r="W423" s="407" t="b">
        <f>AND(I423&lt;&gt;"",I423=TRUE)</f>
        <v>0</v>
      </c>
    </row>
    <row r="424" spans="2:23" ht="5.0999999999999996" customHeight="1" x14ac:dyDescent="0.2">
      <c r="B424" s="273"/>
      <c r="C424" s="354"/>
      <c r="D424" s="355"/>
      <c r="E424" s="576"/>
      <c r="F424" s="576"/>
      <c r="G424" s="576"/>
      <c r="H424" s="576"/>
      <c r="I424" s="576"/>
      <c r="J424" s="576"/>
      <c r="K424" s="576"/>
      <c r="L424" s="576"/>
      <c r="M424" s="576"/>
      <c r="N424" s="577"/>
      <c r="O424" s="20"/>
      <c r="P424" s="280"/>
      <c r="V424" s="285"/>
      <c r="W424" s="403"/>
    </row>
    <row r="425" spans="2:23" ht="12.75" customHeight="1" x14ac:dyDescent="0.2">
      <c r="B425" s="273"/>
      <c r="C425" s="354"/>
      <c r="D425" s="367"/>
      <c r="E425" s="367"/>
      <c r="F425" s="1073" t="str">
        <f>Translations!$B$264</f>
        <v>Detalii suplimentare privind orice abatere de la ierarhie</v>
      </c>
      <c r="G425" s="1073"/>
      <c r="H425" s="1073"/>
      <c r="I425" s="1073"/>
      <c r="J425" s="1073"/>
      <c r="K425" s="1073"/>
      <c r="L425" s="1073"/>
      <c r="M425" s="1073"/>
      <c r="N425" s="1074"/>
      <c r="O425" s="20"/>
      <c r="P425" s="280"/>
      <c r="V425" s="285"/>
      <c r="W425" s="403"/>
    </row>
    <row r="426" spans="2:23" ht="25.5" customHeight="1" thickBot="1" x14ac:dyDescent="0.25">
      <c r="B426" s="273"/>
      <c r="C426" s="354"/>
      <c r="D426" s="367"/>
      <c r="E426" s="367"/>
      <c r="F426" s="932"/>
      <c r="G426" s="933"/>
      <c r="H426" s="933"/>
      <c r="I426" s="933"/>
      <c r="J426" s="933"/>
      <c r="K426" s="933"/>
      <c r="L426" s="933"/>
      <c r="M426" s="933"/>
      <c r="N426" s="934"/>
      <c r="O426" s="20"/>
      <c r="P426" s="280"/>
      <c r="V426" s="285"/>
      <c r="W426" s="300" t="b">
        <f>W423</f>
        <v>0</v>
      </c>
    </row>
    <row r="427" spans="2:23" ht="5.0999999999999996" customHeight="1" x14ac:dyDescent="0.2">
      <c r="B427" s="273"/>
      <c r="C427" s="354"/>
      <c r="D427" s="358"/>
      <c r="E427" s="355"/>
      <c r="F427" s="355"/>
      <c r="G427" s="355"/>
      <c r="H427" s="355"/>
      <c r="I427" s="355"/>
      <c r="J427" s="355"/>
      <c r="K427" s="355"/>
      <c r="L427" s="355"/>
      <c r="M427" s="355"/>
      <c r="N427" s="356"/>
      <c r="O427" s="20"/>
      <c r="W427" s="406"/>
    </row>
    <row r="428" spans="2:23" ht="5.0999999999999996" customHeight="1" x14ac:dyDescent="0.2">
      <c r="B428" s="273"/>
      <c r="C428" s="351"/>
      <c r="D428" s="364"/>
      <c r="E428" s="352"/>
      <c r="F428" s="352"/>
      <c r="G428" s="352"/>
      <c r="H428" s="352"/>
      <c r="I428" s="352"/>
      <c r="J428" s="352"/>
      <c r="K428" s="352"/>
      <c r="L428" s="352"/>
      <c r="M428" s="352"/>
      <c r="N428" s="353"/>
      <c r="O428" s="20"/>
    </row>
    <row r="429" spans="2:23" ht="12.75" customHeight="1" x14ac:dyDescent="0.2">
      <c r="B429" s="273"/>
      <c r="C429" s="354"/>
      <c r="D429" s="357" t="s">
        <v>116</v>
      </c>
      <c r="E429" s="1071" t="str">
        <f>Translations!$B$404</f>
        <v>Energie termică măsurabilă produsă</v>
      </c>
      <c r="F429" s="1071"/>
      <c r="G429" s="1071"/>
      <c r="H429" s="1071"/>
      <c r="I429" s="1071"/>
      <c r="J429" s="1071"/>
      <c r="K429" s="1071"/>
      <c r="L429" s="1071"/>
      <c r="M429" s="1071"/>
      <c r="N429" s="1072"/>
      <c r="O429" s="20"/>
      <c r="P429" s="280"/>
      <c r="S429" s="285"/>
      <c r="T429" s="285"/>
    </row>
    <row r="430" spans="2:23" ht="5.0999999999999996" customHeight="1" x14ac:dyDescent="0.2">
      <c r="B430" s="273"/>
      <c r="C430" s="354"/>
      <c r="D430" s="355"/>
      <c r="E430" s="1064"/>
      <c r="F430" s="1065"/>
      <c r="G430" s="1065"/>
      <c r="H430" s="1065"/>
      <c r="I430" s="1065"/>
      <c r="J430" s="1065"/>
      <c r="K430" s="1065"/>
      <c r="L430" s="1065"/>
      <c r="M430" s="1065"/>
      <c r="N430" s="1066"/>
      <c r="O430" s="20"/>
      <c r="P430" s="280"/>
    </row>
    <row r="431" spans="2:23" ht="12.75" customHeight="1" x14ac:dyDescent="0.2">
      <c r="B431" s="273"/>
      <c r="C431" s="354"/>
      <c r="D431" s="358" t="s">
        <v>118</v>
      </c>
      <c r="E431" s="995" t="str">
        <f>Translations!$B$249</f>
        <v>Informații privind metodologia aplicată</v>
      </c>
      <c r="F431" s="995"/>
      <c r="G431" s="995"/>
      <c r="H431" s="995"/>
      <c r="I431" s="995"/>
      <c r="J431" s="995"/>
      <c r="K431" s="995"/>
      <c r="L431" s="995"/>
      <c r="M431" s="995"/>
      <c r="N431" s="1063"/>
      <c r="O431" s="20"/>
      <c r="P431" s="280"/>
    </row>
    <row r="432" spans="2:23" ht="25.5" customHeight="1" x14ac:dyDescent="0.2">
      <c r="B432" s="273"/>
      <c r="C432" s="354"/>
      <c r="D432" s="355"/>
      <c r="E432" s="355"/>
      <c r="F432" s="355"/>
      <c r="G432" s="355"/>
      <c r="H432" s="355"/>
      <c r="I432" s="1070" t="str">
        <f>Translations!$B$254</f>
        <v>Sursa de date</v>
      </c>
      <c r="J432" s="1070"/>
      <c r="K432" s="1070" t="str">
        <f>Translations!$B$255</f>
        <v>Altă sursă de date (dacă este cazul)</v>
      </c>
      <c r="L432" s="1070"/>
      <c r="M432" s="1070" t="str">
        <f>Translations!$B$255</f>
        <v>Altă sursă de date (dacă este cazul)</v>
      </c>
      <c r="N432" s="1070"/>
      <c r="O432" s="20"/>
      <c r="P432" s="280"/>
    </row>
    <row r="433" spans="1:23" ht="12.75" customHeight="1" x14ac:dyDescent="0.2">
      <c r="B433" s="273"/>
      <c r="C433" s="354"/>
      <c r="D433" s="358"/>
      <c r="E433" s="360" t="s">
        <v>864</v>
      </c>
      <c r="F433" s="1069" t="str">
        <f>Translations!$B$407</f>
        <v>Energia termică produsă</v>
      </c>
      <c r="G433" s="1069"/>
      <c r="H433" s="1067"/>
      <c r="I433" s="942"/>
      <c r="J433" s="943"/>
      <c r="K433" s="944"/>
      <c r="L433" s="945"/>
      <c r="M433" s="944"/>
      <c r="N433" s="946"/>
      <c r="O433" s="20"/>
    </row>
    <row r="434" spans="1:23" ht="12.75" customHeight="1" x14ac:dyDescent="0.2">
      <c r="B434" s="273"/>
      <c r="C434" s="354"/>
      <c r="D434" s="358"/>
      <c r="E434" s="360" t="s">
        <v>865</v>
      </c>
      <c r="F434" s="1069" t="str">
        <f>Translations!$B$838</f>
        <v>Energia termică produsă din energie electrică</v>
      </c>
      <c r="G434" s="1069"/>
      <c r="H434" s="1067"/>
      <c r="I434" s="942"/>
      <c r="J434" s="943"/>
      <c r="K434" s="944"/>
      <c r="L434" s="945"/>
      <c r="M434" s="944"/>
      <c r="N434" s="946"/>
      <c r="O434" s="20"/>
    </row>
    <row r="435" spans="1:23" ht="5.0999999999999996" customHeight="1" x14ac:dyDescent="0.2">
      <c r="C435" s="354"/>
      <c r="D435" s="358"/>
      <c r="E435" s="355"/>
      <c r="F435" s="355"/>
      <c r="G435" s="355"/>
      <c r="H435" s="355"/>
      <c r="I435" s="355"/>
      <c r="J435" s="355"/>
      <c r="K435" s="355"/>
      <c r="L435" s="355"/>
      <c r="M435" s="355"/>
      <c r="N435" s="356"/>
      <c r="O435" s="20"/>
      <c r="P435" s="280"/>
    </row>
    <row r="436" spans="1:23" ht="12.75" customHeight="1" x14ac:dyDescent="0.2">
      <c r="C436" s="354"/>
      <c r="D436" s="358"/>
      <c r="E436" s="360" t="s">
        <v>866</v>
      </c>
      <c r="F436" s="1073" t="str">
        <f>Translations!$B$257</f>
        <v>Descrierea metodologiei aplicate</v>
      </c>
      <c r="G436" s="1073"/>
      <c r="H436" s="1073"/>
      <c r="I436" s="1073"/>
      <c r="J436" s="1073"/>
      <c r="K436" s="1073"/>
      <c r="L436" s="1073"/>
      <c r="M436" s="1073"/>
      <c r="N436" s="1074"/>
      <c r="O436" s="20"/>
      <c r="P436" s="280"/>
    </row>
    <row r="437" spans="1:23" ht="5.0999999999999996" customHeight="1" x14ac:dyDescent="0.2">
      <c r="C437" s="354"/>
      <c r="D437" s="355"/>
      <c r="E437" s="359"/>
      <c r="F437" s="572"/>
      <c r="G437" s="579"/>
      <c r="H437" s="579"/>
      <c r="I437" s="579"/>
      <c r="J437" s="579"/>
      <c r="K437" s="579"/>
      <c r="L437" s="579"/>
      <c r="M437" s="579"/>
      <c r="N437" s="580"/>
      <c r="O437" s="20"/>
    </row>
    <row r="438" spans="1:23" ht="12.75" customHeight="1" x14ac:dyDescent="0.2">
      <c r="C438" s="354"/>
      <c r="D438" s="358"/>
      <c r="E438" s="360"/>
      <c r="F438" s="990" t="str">
        <f>IF(M351=EUConst_Relevant,HYPERLINK("#" &amp; Q438,EUConst_MsgDescription),"")</f>
        <v/>
      </c>
      <c r="G438" s="969"/>
      <c r="H438" s="969"/>
      <c r="I438" s="969"/>
      <c r="J438" s="969"/>
      <c r="K438" s="969"/>
      <c r="L438" s="969"/>
      <c r="M438" s="969"/>
      <c r="N438" s="970"/>
      <c r="O438" s="20"/>
      <c r="P438" s="24" t="s">
        <v>441</v>
      </c>
      <c r="Q438" s="414" t="str">
        <f>"#"&amp;ADDRESS(ROW($C$11),COLUMN($C$11))</f>
        <v>#$C$11</v>
      </c>
    </row>
    <row r="439" spans="1:23" ht="5.0999999999999996" customHeight="1" x14ac:dyDescent="0.2">
      <c r="C439" s="354"/>
      <c r="D439" s="358"/>
      <c r="E439" s="361"/>
      <c r="F439" s="991"/>
      <c r="G439" s="991"/>
      <c r="H439" s="991"/>
      <c r="I439" s="991"/>
      <c r="J439" s="991"/>
      <c r="K439" s="991"/>
      <c r="L439" s="991"/>
      <c r="M439" s="991"/>
      <c r="N439" s="992"/>
      <c r="O439" s="20"/>
      <c r="P439" s="280"/>
    </row>
    <row r="440" spans="1:23" s="278" customFormat="1" ht="50.1" customHeight="1" x14ac:dyDescent="0.2">
      <c r="A440" s="274"/>
      <c r="B440" s="12"/>
      <c r="C440" s="354"/>
      <c r="D440" s="361"/>
      <c r="E440" s="361"/>
      <c r="F440" s="932"/>
      <c r="G440" s="933"/>
      <c r="H440" s="933"/>
      <c r="I440" s="933"/>
      <c r="J440" s="933"/>
      <c r="K440" s="933"/>
      <c r="L440" s="933"/>
      <c r="M440" s="933"/>
      <c r="N440" s="934"/>
      <c r="O440" s="20"/>
      <c r="P440" s="284"/>
      <c r="Q440" s="285"/>
      <c r="R440" s="285"/>
      <c r="S440" s="274"/>
      <c r="T440" s="274"/>
      <c r="U440" s="285"/>
      <c r="V440" s="274"/>
      <c r="W440" s="293"/>
    </row>
    <row r="441" spans="1:23" ht="5.0999999999999996" customHeight="1" x14ac:dyDescent="0.2">
      <c r="C441" s="354"/>
      <c r="D441" s="358"/>
      <c r="E441" s="355"/>
      <c r="F441" s="355"/>
      <c r="G441" s="355"/>
      <c r="H441" s="355"/>
      <c r="I441" s="355"/>
      <c r="J441" s="355"/>
      <c r="K441" s="355"/>
      <c r="L441" s="355"/>
      <c r="M441" s="355"/>
      <c r="N441" s="356"/>
      <c r="O441" s="20"/>
    </row>
    <row r="442" spans="1:23" ht="12.75" customHeight="1" x14ac:dyDescent="0.2">
      <c r="C442" s="354"/>
      <c r="D442" s="358"/>
      <c r="E442" s="360"/>
      <c r="F442" s="1054" t="str">
        <f>Translations!$B$210</f>
        <v>Trimitere la fișierele externe, dacă este cazul</v>
      </c>
      <c r="G442" s="1054"/>
      <c r="H442" s="1054"/>
      <c r="I442" s="1054"/>
      <c r="J442" s="1054"/>
      <c r="K442" s="904"/>
      <c r="L442" s="904"/>
      <c r="M442" s="904"/>
      <c r="N442" s="904"/>
      <c r="O442" s="20"/>
      <c r="W442" s="384" t="s">
        <v>417</v>
      </c>
    </row>
    <row r="443" spans="1:23" ht="5.0999999999999996" customHeight="1" thickBot="1" x14ac:dyDescent="0.25">
      <c r="C443" s="354"/>
      <c r="D443" s="358"/>
      <c r="E443" s="355"/>
      <c r="F443" s="355"/>
      <c r="G443" s="355"/>
      <c r="H443" s="355"/>
      <c r="I443" s="355"/>
      <c r="J443" s="355"/>
      <c r="K443" s="355"/>
      <c r="L443" s="355"/>
      <c r="M443" s="355"/>
      <c r="N443" s="356"/>
      <c r="O443" s="20"/>
      <c r="P443" s="280"/>
    </row>
    <row r="444" spans="1:23" ht="12.75" customHeight="1" x14ac:dyDescent="0.2">
      <c r="C444" s="354"/>
      <c r="D444" s="358" t="s">
        <v>119</v>
      </c>
      <c r="E444" s="1075" t="str">
        <f>Translations!$B$258</f>
        <v>A fost respectată ordinea ierarhică?</v>
      </c>
      <c r="F444" s="1075"/>
      <c r="G444" s="1075"/>
      <c r="H444" s="1076"/>
      <c r="I444" s="291"/>
      <c r="J444" s="366" t="str">
        <f>Translations!$B$259</f>
        <v xml:space="preserve"> Dacă nu, de ce?</v>
      </c>
      <c r="K444" s="942"/>
      <c r="L444" s="943"/>
      <c r="M444" s="943"/>
      <c r="N444" s="959"/>
      <c r="O444" s="20"/>
      <c r="P444" s="280"/>
      <c r="W444" s="407" t="b">
        <f>AND(I444&lt;&gt;"",I444=TRUE)</f>
        <v>0</v>
      </c>
    </row>
    <row r="445" spans="1:23" ht="5.0999999999999996" customHeight="1" x14ac:dyDescent="0.2">
      <c r="C445" s="354"/>
      <c r="D445" s="355"/>
      <c r="E445" s="576"/>
      <c r="F445" s="576"/>
      <c r="G445" s="576"/>
      <c r="H445" s="576"/>
      <c r="I445" s="576"/>
      <c r="J445" s="576"/>
      <c r="K445" s="576"/>
      <c r="L445" s="576"/>
      <c r="M445" s="576"/>
      <c r="N445" s="577"/>
      <c r="O445" s="20"/>
      <c r="P445" s="280"/>
      <c r="W445" s="403"/>
    </row>
    <row r="446" spans="1:23" ht="12.75" customHeight="1" x14ac:dyDescent="0.2">
      <c r="C446" s="354"/>
      <c r="D446" s="367"/>
      <c r="E446" s="367"/>
      <c r="F446" s="1073" t="str">
        <f>Translations!$B$264</f>
        <v>Detalii suplimentare privind orice abatere de la ierarhie</v>
      </c>
      <c r="G446" s="1073"/>
      <c r="H446" s="1073"/>
      <c r="I446" s="1073"/>
      <c r="J446" s="1073"/>
      <c r="K446" s="1073"/>
      <c r="L446" s="1073"/>
      <c r="M446" s="1073"/>
      <c r="N446" s="1074"/>
      <c r="O446" s="20"/>
      <c r="P446" s="280"/>
      <c r="W446" s="403"/>
    </row>
    <row r="447" spans="1:23" ht="25.5" customHeight="1" thickBot="1" x14ac:dyDescent="0.25">
      <c r="C447" s="354"/>
      <c r="D447" s="367"/>
      <c r="E447" s="367"/>
      <c r="F447" s="932"/>
      <c r="G447" s="933"/>
      <c r="H447" s="933"/>
      <c r="I447" s="933"/>
      <c r="J447" s="933"/>
      <c r="K447" s="933"/>
      <c r="L447" s="933"/>
      <c r="M447" s="933"/>
      <c r="N447" s="934"/>
      <c r="O447" s="20"/>
      <c r="P447" s="280"/>
      <c r="W447" s="412" t="b">
        <f>W444</f>
        <v>0</v>
      </c>
    </row>
    <row r="448" spans="1:23" ht="5.0999999999999996" customHeight="1" x14ac:dyDescent="0.2">
      <c r="C448" s="354"/>
      <c r="D448" s="358"/>
      <c r="E448" s="355"/>
      <c r="F448" s="355"/>
      <c r="G448" s="355"/>
      <c r="H448" s="355"/>
      <c r="I448" s="355"/>
      <c r="J448" s="355"/>
      <c r="K448" s="355"/>
      <c r="L448" s="355"/>
      <c r="M448" s="355"/>
      <c r="N448" s="356"/>
      <c r="O448" s="20"/>
    </row>
    <row r="449" spans="3:23" ht="5.0999999999999996" customHeight="1" x14ac:dyDescent="0.2">
      <c r="C449" s="351"/>
      <c r="D449" s="364"/>
      <c r="E449" s="352"/>
      <c r="F449" s="352"/>
      <c r="G449" s="352"/>
      <c r="H449" s="352"/>
      <c r="I449" s="352"/>
      <c r="J449" s="352"/>
      <c r="K449" s="352"/>
      <c r="L449" s="352"/>
      <c r="M449" s="352"/>
      <c r="N449" s="353"/>
      <c r="O449" s="20"/>
    </row>
    <row r="450" spans="3:23" ht="12.75" customHeight="1" x14ac:dyDescent="0.2">
      <c r="C450" s="354"/>
      <c r="D450" s="357" t="s">
        <v>117</v>
      </c>
      <c r="E450" s="1071" t="str">
        <f>Translations!$B$359</f>
        <v>Energie termică măsurabilă importată</v>
      </c>
      <c r="F450" s="1071"/>
      <c r="G450" s="1071"/>
      <c r="H450" s="1071"/>
      <c r="I450" s="1071"/>
      <c r="J450" s="1071"/>
      <c r="K450" s="1071"/>
      <c r="L450" s="1071"/>
      <c r="M450" s="1071"/>
      <c r="N450" s="1072"/>
      <c r="O450" s="20"/>
      <c r="P450" s="280"/>
      <c r="S450" s="285"/>
      <c r="T450" s="285"/>
    </row>
    <row r="451" spans="3:23" ht="5.0999999999999996" customHeight="1" x14ac:dyDescent="0.2">
      <c r="C451" s="354"/>
      <c r="D451" s="355"/>
      <c r="E451" s="1064"/>
      <c r="F451" s="1065"/>
      <c r="G451" s="1065"/>
      <c r="H451" s="1065"/>
      <c r="I451" s="1065"/>
      <c r="J451" s="1065"/>
      <c r="K451" s="1065"/>
      <c r="L451" s="1065"/>
      <c r="M451" s="1065"/>
      <c r="N451" s="1066"/>
      <c r="O451" s="20"/>
      <c r="P451" s="280"/>
    </row>
    <row r="452" spans="3:23" ht="12.75" customHeight="1" x14ac:dyDescent="0.2">
      <c r="C452" s="354"/>
      <c r="D452" s="358" t="s">
        <v>118</v>
      </c>
      <c r="E452" s="995" t="str">
        <f>Translations!$B$409</f>
        <v>Sunt relevante alte fluxuri de energie termică măsurabilă pentru această subinstalație?</v>
      </c>
      <c r="F452" s="995"/>
      <c r="G452" s="995"/>
      <c r="H452" s="995"/>
      <c r="I452" s="995"/>
      <c r="J452" s="995"/>
      <c r="K452" s="995"/>
      <c r="L452" s="995"/>
      <c r="M452" s="996"/>
      <c r="N452" s="996"/>
      <c r="O452" s="20"/>
      <c r="P452" s="280"/>
    </row>
    <row r="453" spans="3:23" ht="12.75" customHeight="1" x14ac:dyDescent="0.2">
      <c r="C453" s="354"/>
      <c r="D453" s="358"/>
      <c r="E453" s="355"/>
      <c r="F453" s="355"/>
      <c r="G453" s="355"/>
      <c r="H453" s="355"/>
      <c r="I453" s="355"/>
      <c r="J453" s="976" t="str">
        <f>IF(M351=EUConst_NotRelevant,"",IF(AND(M452&lt;&gt;"",M452=FALSE),HYPERLINK("#" &amp; Q453,EUconst_MsgGoOn),""))</f>
        <v/>
      </c>
      <c r="K453" s="977"/>
      <c r="L453" s="977"/>
      <c r="M453" s="977"/>
      <c r="N453" s="978"/>
      <c r="O453" s="20"/>
      <c r="P453" s="24" t="s">
        <v>441</v>
      </c>
      <c r="Q453" s="414" t="str">
        <f>Q352</f>
        <v>#JUMP_G4</v>
      </c>
    </row>
    <row r="454" spans="3:23" ht="5.0999999999999996" customHeight="1" x14ac:dyDescent="0.2">
      <c r="C454" s="354"/>
      <c r="D454" s="358"/>
      <c r="E454" s="358"/>
      <c r="F454" s="358"/>
      <c r="G454" s="358"/>
      <c r="H454" s="358"/>
      <c r="I454" s="358"/>
      <c r="J454" s="358"/>
      <c r="K454" s="358"/>
      <c r="L454" s="358"/>
      <c r="M454" s="358"/>
      <c r="N454" s="365"/>
      <c r="O454" s="20"/>
      <c r="P454" s="24"/>
    </row>
    <row r="455" spans="3:23" ht="12.75" customHeight="1" x14ac:dyDescent="0.2">
      <c r="C455" s="354"/>
      <c r="D455" s="358" t="s">
        <v>119</v>
      </c>
      <c r="E455" s="995" t="str">
        <f>Translations!$B$249</f>
        <v>Informații privind metodologia aplicată</v>
      </c>
      <c r="F455" s="995"/>
      <c r="G455" s="995"/>
      <c r="H455" s="995"/>
      <c r="I455" s="995"/>
      <c r="J455" s="995"/>
      <c r="K455" s="995"/>
      <c r="L455" s="995"/>
      <c r="M455" s="995"/>
      <c r="N455" s="1063"/>
      <c r="O455" s="20"/>
      <c r="P455" s="280"/>
    </row>
    <row r="456" spans="3:23" ht="25.5" customHeight="1" thickBot="1" x14ac:dyDescent="0.25">
      <c r="C456" s="354"/>
      <c r="D456" s="355"/>
      <c r="E456" s="355"/>
      <c r="F456" s="355"/>
      <c r="G456" s="355"/>
      <c r="H456" s="399" t="str">
        <f>Translations!$B$401</f>
        <v>Relevant?</v>
      </c>
      <c r="I456" s="1070" t="str">
        <f>Translations!$B$254</f>
        <v>Sursa de date</v>
      </c>
      <c r="J456" s="1070"/>
      <c r="K456" s="1070" t="str">
        <f>Translations!$B$255</f>
        <v>Altă sursă de date (dacă este cazul)</v>
      </c>
      <c r="L456" s="1070"/>
      <c r="M456" s="1070" t="str">
        <f>Translations!$B$255</f>
        <v>Altă sursă de date (dacă este cazul)</v>
      </c>
      <c r="N456" s="1070"/>
      <c r="O456" s="20"/>
      <c r="P456" s="280"/>
      <c r="W456" s="293" t="s">
        <v>417</v>
      </c>
    </row>
    <row r="457" spans="3:23" ht="12.75" customHeight="1" thickBot="1" x14ac:dyDescent="0.25">
      <c r="C457" s="354"/>
      <c r="D457" s="358"/>
      <c r="E457" s="360" t="s">
        <v>864</v>
      </c>
      <c r="F457" s="1077" t="str">
        <f>Translations!$B$416</f>
        <v>importate (alte surse)</v>
      </c>
      <c r="G457" s="1078"/>
      <c r="H457" s="996"/>
      <c r="I457" s="937"/>
      <c r="J457" s="938"/>
      <c r="K457" s="939"/>
      <c r="L457" s="940"/>
      <c r="M457" s="939"/>
      <c r="N457" s="941"/>
      <c r="O457" s="20"/>
      <c r="V457" s="413" t="b">
        <f>OR(AND(M452&lt;&gt;"",M452=FALSE))</f>
        <v>0</v>
      </c>
      <c r="W457" s="407" t="b">
        <f>OR(AND(M452&lt;&gt;"",M452=FALSE),AND(H457&lt;&gt;"",H457=FALSE))</f>
        <v>0</v>
      </c>
    </row>
    <row r="458" spans="3:23" ht="12.75" customHeight="1" thickBot="1" x14ac:dyDescent="0.25">
      <c r="C458" s="354"/>
      <c r="D458" s="358"/>
      <c r="E458" s="360" t="s">
        <v>865</v>
      </c>
      <c r="F458" s="1084" t="str">
        <f>Translations!$B$417</f>
        <v>Fluxuri măsurabile nete</v>
      </c>
      <c r="G458" s="1085"/>
      <c r="H458" s="996"/>
      <c r="I458" s="949"/>
      <c r="J458" s="986"/>
      <c r="K458" s="951"/>
      <c r="L458" s="987"/>
      <c r="M458" s="951"/>
      <c r="N458" s="952"/>
      <c r="O458" s="20"/>
      <c r="W458" s="408" t="b">
        <f>W457</f>
        <v>0</v>
      </c>
    </row>
    <row r="459" spans="3:23" ht="12.75" customHeight="1" thickBot="1" x14ac:dyDescent="0.25">
      <c r="C459" s="354"/>
      <c r="D459" s="358"/>
      <c r="E459" s="360" t="s">
        <v>866</v>
      </c>
      <c r="F459" s="1077" t="str">
        <f>Translations!$B$418</f>
        <v>importate (din referința pentru produse)</v>
      </c>
      <c r="G459" s="1078"/>
      <c r="H459" s="996"/>
      <c r="I459" s="937"/>
      <c r="J459" s="938"/>
      <c r="K459" s="939"/>
      <c r="L459" s="940"/>
      <c r="M459" s="939"/>
      <c r="N459" s="941"/>
      <c r="O459" s="20"/>
      <c r="V459" s="400" t="b">
        <f>V457</f>
        <v>0</v>
      </c>
      <c r="W459" s="407" t="b">
        <f>OR(AND(M452&lt;&gt;"",M452=FALSE),AND(H459&lt;&gt;"",H459=FALSE))</f>
        <v>0</v>
      </c>
    </row>
    <row r="460" spans="3:23" ht="12.75" customHeight="1" thickBot="1" x14ac:dyDescent="0.25">
      <c r="C460" s="354"/>
      <c r="D460" s="358"/>
      <c r="E460" s="360" t="s">
        <v>867</v>
      </c>
      <c r="F460" s="1084" t="str">
        <f>Translations!$B$417</f>
        <v>Fluxuri măsurabile nete</v>
      </c>
      <c r="G460" s="1085"/>
      <c r="H460" s="996"/>
      <c r="I460" s="949"/>
      <c r="J460" s="986"/>
      <c r="K460" s="951"/>
      <c r="L460" s="987"/>
      <c r="M460" s="951"/>
      <c r="N460" s="952"/>
      <c r="O460" s="20"/>
      <c r="W460" s="408" t="b">
        <f>W459</f>
        <v>0</v>
      </c>
    </row>
    <row r="461" spans="3:23" ht="12.75" customHeight="1" thickBot="1" x14ac:dyDescent="0.25">
      <c r="C461" s="354"/>
      <c r="D461" s="358"/>
      <c r="E461" s="360" t="s">
        <v>868</v>
      </c>
      <c r="F461" s="1077" t="str">
        <f>Translations!$B$419</f>
        <v>importate (din pastă de celuloză)</v>
      </c>
      <c r="G461" s="1078"/>
      <c r="H461" s="996"/>
      <c r="I461" s="937"/>
      <c r="J461" s="938"/>
      <c r="K461" s="939"/>
      <c r="L461" s="940"/>
      <c r="M461" s="939"/>
      <c r="N461" s="941"/>
      <c r="O461" s="20"/>
      <c r="V461" s="400" t="b">
        <f>V459</f>
        <v>0</v>
      </c>
      <c r="W461" s="407" t="b">
        <f>OR(AND(M452&lt;&gt;"",M452=FALSE),AND(H461&lt;&gt;"",H461=FALSE))</f>
        <v>0</v>
      </c>
    </row>
    <row r="462" spans="3:23" ht="12.75" customHeight="1" thickBot="1" x14ac:dyDescent="0.25">
      <c r="C462" s="354"/>
      <c r="D462" s="358"/>
      <c r="E462" s="360" t="s">
        <v>869</v>
      </c>
      <c r="F462" s="1084" t="str">
        <f>Translations!$B$417</f>
        <v>Fluxuri măsurabile nete</v>
      </c>
      <c r="G462" s="1085"/>
      <c r="H462" s="996"/>
      <c r="I462" s="949"/>
      <c r="J462" s="986"/>
      <c r="K462" s="951"/>
      <c r="L462" s="987"/>
      <c r="M462" s="951"/>
      <c r="N462" s="952"/>
      <c r="O462" s="20"/>
      <c r="W462" s="408" t="b">
        <f>W461</f>
        <v>0</v>
      </c>
    </row>
    <row r="463" spans="3:23" ht="12.75" customHeight="1" thickBot="1" x14ac:dyDescent="0.25">
      <c r="C463" s="354"/>
      <c r="D463" s="358"/>
      <c r="E463" s="360" t="s">
        <v>870</v>
      </c>
      <c r="F463" s="1077" t="str">
        <f>Translations!$B$420</f>
        <v>importate (din referința pentru combustibil)</v>
      </c>
      <c r="G463" s="1078"/>
      <c r="H463" s="996"/>
      <c r="I463" s="937"/>
      <c r="J463" s="938"/>
      <c r="K463" s="939"/>
      <c r="L463" s="940"/>
      <c r="M463" s="939"/>
      <c r="N463" s="941"/>
      <c r="O463" s="20"/>
      <c r="V463" s="400" t="b">
        <f>V461</f>
        <v>0</v>
      </c>
      <c r="W463" s="407" t="b">
        <f>OR(AND(M452&lt;&gt;"",M452=FALSE),AND(H463&lt;&gt;"",H463=FALSE))</f>
        <v>0</v>
      </c>
    </row>
    <row r="464" spans="3:23" ht="12.75" customHeight="1" thickBot="1" x14ac:dyDescent="0.25">
      <c r="C464" s="354"/>
      <c r="D464" s="358"/>
      <c r="E464" s="360" t="s">
        <v>871</v>
      </c>
      <c r="F464" s="1084" t="str">
        <f>Translations!$B$417</f>
        <v>Fluxuri măsurabile nete</v>
      </c>
      <c r="G464" s="1085"/>
      <c r="H464" s="996"/>
      <c r="I464" s="949"/>
      <c r="J464" s="986"/>
      <c r="K464" s="951"/>
      <c r="L464" s="987"/>
      <c r="M464" s="951"/>
      <c r="N464" s="952"/>
      <c r="O464" s="20"/>
      <c r="W464" s="408" t="b">
        <f>W463</f>
        <v>0</v>
      </c>
    </row>
    <row r="465" spans="1:23" ht="12.75" customHeight="1" thickBot="1" x14ac:dyDescent="0.25">
      <c r="C465" s="354"/>
      <c r="D465" s="358"/>
      <c r="E465" s="1190">
        <v>9</v>
      </c>
      <c r="F465" s="1077" t="str">
        <f>Translations!$B$421</f>
        <v>importate (din gaze reziduale)</v>
      </c>
      <c r="G465" s="1078"/>
      <c r="H465" s="996"/>
      <c r="I465" s="937"/>
      <c r="J465" s="938"/>
      <c r="K465" s="939"/>
      <c r="L465" s="940"/>
      <c r="M465" s="939"/>
      <c r="N465" s="941"/>
      <c r="O465" s="20"/>
      <c r="V465" s="400" t="b">
        <f>V463</f>
        <v>0</v>
      </c>
      <c r="W465" s="407" t="b">
        <f>OR(AND(M452&lt;&gt;"",M452=FALSE),AND(H465&lt;&gt;"",H465=FALSE))</f>
        <v>0</v>
      </c>
    </row>
    <row r="466" spans="1:23" ht="12.75" customHeight="1" thickBot="1" x14ac:dyDescent="0.25">
      <c r="C466" s="354"/>
      <c r="D466" s="358"/>
      <c r="E466" s="360" t="s">
        <v>873</v>
      </c>
      <c r="F466" s="1084" t="str">
        <f>Translations!$B$417</f>
        <v>Fluxuri măsurabile nete</v>
      </c>
      <c r="G466" s="1085"/>
      <c r="H466" s="996"/>
      <c r="I466" s="949"/>
      <c r="J466" s="986"/>
      <c r="K466" s="951"/>
      <c r="L466" s="987"/>
      <c r="M466" s="951"/>
      <c r="N466" s="952"/>
      <c r="O466" s="20"/>
      <c r="W466" s="300" t="b">
        <f>W465</f>
        <v>0</v>
      </c>
    </row>
    <row r="467" spans="1:23" ht="5.0999999999999996" customHeight="1" x14ac:dyDescent="0.2">
      <c r="C467" s="354"/>
      <c r="D467" s="358"/>
      <c r="E467" s="355"/>
      <c r="F467" s="355"/>
      <c r="G467" s="355"/>
      <c r="H467" s="355"/>
      <c r="I467" s="355"/>
      <c r="J467" s="355"/>
      <c r="K467" s="355"/>
      <c r="L467" s="355"/>
      <c r="M467" s="355"/>
      <c r="N467" s="356"/>
      <c r="O467" s="20"/>
      <c r="P467" s="280"/>
      <c r="W467" s="403"/>
    </row>
    <row r="468" spans="1:23" ht="12.75" customHeight="1" x14ac:dyDescent="0.2">
      <c r="C468" s="354"/>
      <c r="D468" s="358"/>
      <c r="E468" s="360" t="s">
        <v>874</v>
      </c>
      <c r="F468" s="1073" t="str">
        <f>Translations!$B$257</f>
        <v>Descrierea metodologiei aplicate</v>
      </c>
      <c r="G468" s="1073"/>
      <c r="H468" s="1073"/>
      <c r="I468" s="1073"/>
      <c r="J468" s="1073"/>
      <c r="K468" s="1073"/>
      <c r="L468" s="1073"/>
      <c r="M468" s="1073"/>
      <c r="N468" s="1074"/>
      <c r="O468" s="20"/>
      <c r="P468" s="280"/>
      <c r="W468" s="403"/>
    </row>
    <row r="469" spans="1:23" ht="5.0999999999999996" customHeight="1" x14ac:dyDescent="0.2">
      <c r="C469" s="354"/>
      <c r="D469" s="355"/>
      <c r="E469" s="359"/>
      <c r="F469" s="572"/>
      <c r="G469" s="579"/>
      <c r="H469" s="579"/>
      <c r="I469" s="579"/>
      <c r="J469" s="579"/>
      <c r="K469" s="579"/>
      <c r="L469" s="579"/>
      <c r="M469" s="579"/>
      <c r="N469" s="580"/>
      <c r="O469" s="20"/>
      <c r="W469" s="403"/>
    </row>
    <row r="470" spans="1:23" ht="12.75" customHeight="1" x14ac:dyDescent="0.2">
      <c r="C470" s="354"/>
      <c r="D470" s="358"/>
      <c r="E470" s="360"/>
      <c r="F470" s="990" t="str">
        <f>IF(M351=EUConst_Relevant,HYPERLINK("#" &amp; Q470,EUConst_MsgDescription),"")</f>
        <v/>
      </c>
      <c r="G470" s="969"/>
      <c r="H470" s="969"/>
      <c r="I470" s="969"/>
      <c r="J470" s="969"/>
      <c r="K470" s="969"/>
      <c r="L470" s="969"/>
      <c r="M470" s="969"/>
      <c r="N470" s="970"/>
      <c r="O470" s="20"/>
      <c r="P470" s="24" t="s">
        <v>441</v>
      </c>
      <c r="Q470" s="414" t="str">
        <f>"#"&amp;ADDRESS(ROW($C$11),COLUMN($C$11))</f>
        <v>#$C$11</v>
      </c>
      <c r="W470" s="403"/>
    </row>
    <row r="471" spans="1:23" ht="5.0999999999999996" customHeight="1" x14ac:dyDescent="0.2">
      <c r="C471" s="354"/>
      <c r="D471" s="358"/>
      <c r="E471" s="361"/>
      <c r="F471" s="991"/>
      <c r="G471" s="991"/>
      <c r="H471" s="991"/>
      <c r="I471" s="991"/>
      <c r="J471" s="991"/>
      <c r="K471" s="991"/>
      <c r="L471" s="991"/>
      <c r="M471" s="991"/>
      <c r="N471" s="992"/>
      <c r="O471" s="20"/>
      <c r="P471" s="280"/>
      <c r="W471" s="403"/>
    </row>
    <row r="472" spans="1:23" s="278" customFormat="1" ht="50.1" customHeight="1" x14ac:dyDescent="0.2">
      <c r="A472" s="285"/>
      <c r="B472" s="12"/>
      <c r="C472" s="354"/>
      <c r="D472" s="361"/>
      <c r="E472" s="361"/>
      <c r="F472" s="932"/>
      <c r="G472" s="933"/>
      <c r="H472" s="933"/>
      <c r="I472" s="933"/>
      <c r="J472" s="933"/>
      <c r="K472" s="933"/>
      <c r="L472" s="933"/>
      <c r="M472" s="933"/>
      <c r="N472" s="934"/>
      <c r="O472" s="20"/>
      <c r="P472" s="284"/>
      <c r="Q472" s="285"/>
      <c r="R472" s="285"/>
      <c r="S472" s="274"/>
      <c r="T472" s="274"/>
      <c r="U472" s="285"/>
      <c r="V472" s="285"/>
      <c r="W472" s="409" t="b">
        <f>V457</f>
        <v>0</v>
      </c>
    </row>
    <row r="473" spans="1:23" ht="5.0999999999999996" customHeight="1" x14ac:dyDescent="0.2">
      <c r="C473" s="354"/>
      <c r="D473" s="358"/>
      <c r="E473" s="355"/>
      <c r="F473" s="355"/>
      <c r="G473" s="355"/>
      <c r="H473" s="355"/>
      <c r="I473" s="355"/>
      <c r="J473" s="355"/>
      <c r="K473" s="355"/>
      <c r="L473" s="355"/>
      <c r="M473" s="355"/>
      <c r="N473" s="356"/>
      <c r="O473" s="20"/>
      <c r="W473" s="403"/>
    </row>
    <row r="474" spans="1:23" ht="12.75" customHeight="1" x14ac:dyDescent="0.2">
      <c r="C474" s="354"/>
      <c r="D474" s="358"/>
      <c r="E474" s="360"/>
      <c r="F474" s="1054" t="str">
        <f>Translations!$B$210</f>
        <v>Trimitere la fișierele externe, dacă este cazul</v>
      </c>
      <c r="G474" s="1054"/>
      <c r="H474" s="1054"/>
      <c r="I474" s="1054"/>
      <c r="J474" s="1054"/>
      <c r="K474" s="904"/>
      <c r="L474" s="904"/>
      <c r="M474" s="904"/>
      <c r="N474" s="904"/>
      <c r="O474" s="20"/>
      <c r="W474" s="409" t="b">
        <f>W472</f>
        <v>0</v>
      </c>
    </row>
    <row r="475" spans="1:23" ht="5.0999999999999996" customHeight="1" thickBot="1" x14ac:dyDescent="0.25">
      <c r="C475" s="354"/>
      <c r="D475" s="358"/>
      <c r="E475" s="355"/>
      <c r="F475" s="355"/>
      <c r="G475" s="355"/>
      <c r="H475" s="355"/>
      <c r="I475" s="355"/>
      <c r="J475" s="355"/>
      <c r="K475" s="355"/>
      <c r="L475" s="355"/>
      <c r="M475" s="355"/>
      <c r="N475" s="356"/>
      <c r="O475" s="20"/>
      <c r="P475" s="280"/>
      <c r="V475" s="285"/>
      <c r="W475" s="403"/>
    </row>
    <row r="476" spans="1:23" ht="12.75" customHeight="1" thickBot="1" x14ac:dyDescent="0.25">
      <c r="C476" s="354"/>
      <c r="D476" s="358" t="s">
        <v>119</v>
      </c>
      <c r="E476" s="1075" t="str">
        <f>Translations!$B$258</f>
        <v>A fost respectată ordinea ierarhică?</v>
      </c>
      <c r="F476" s="1075"/>
      <c r="G476" s="1075"/>
      <c r="H476" s="1076"/>
      <c r="I476" s="291"/>
      <c r="J476" s="366" t="str">
        <f>Translations!$B$259</f>
        <v xml:space="preserve"> Dacă nu, de ce?</v>
      </c>
      <c r="K476" s="942"/>
      <c r="L476" s="943"/>
      <c r="M476" s="943"/>
      <c r="N476" s="959"/>
      <c r="O476" s="20"/>
      <c r="P476" s="280"/>
      <c r="V476" s="411" t="b">
        <f>W474</f>
        <v>0</v>
      </c>
      <c r="W476" s="404" t="b">
        <f>OR(W472,AND(I476&lt;&gt;"",I476=TRUE))</f>
        <v>0</v>
      </c>
    </row>
    <row r="477" spans="1:23" ht="5.0999999999999996" customHeight="1" x14ac:dyDescent="0.2">
      <c r="C477" s="354"/>
      <c r="D477" s="355"/>
      <c r="E477" s="576"/>
      <c r="F477" s="576"/>
      <c r="G477" s="576"/>
      <c r="H477" s="576"/>
      <c r="I477" s="576"/>
      <c r="J477" s="576"/>
      <c r="K477" s="576"/>
      <c r="L477" s="576"/>
      <c r="M477" s="576"/>
      <c r="N477" s="577"/>
      <c r="O477" s="20"/>
      <c r="P477" s="280"/>
      <c r="V477" s="285"/>
      <c r="W477" s="403"/>
    </row>
    <row r="478" spans="1:23" ht="12.75" customHeight="1" x14ac:dyDescent="0.2">
      <c r="C478" s="354"/>
      <c r="D478" s="367"/>
      <c r="E478" s="367"/>
      <c r="F478" s="1073" t="str">
        <f>Translations!$B$264</f>
        <v>Detalii suplimentare privind orice abatere de la ierarhie</v>
      </c>
      <c r="G478" s="1073"/>
      <c r="H478" s="1073"/>
      <c r="I478" s="1073"/>
      <c r="J478" s="1073"/>
      <c r="K478" s="1073"/>
      <c r="L478" s="1073"/>
      <c r="M478" s="1073"/>
      <c r="N478" s="1074"/>
      <c r="O478" s="20"/>
      <c r="P478" s="280"/>
      <c r="V478" s="285"/>
      <c r="W478" s="403"/>
    </row>
    <row r="479" spans="1:23" ht="25.5" customHeight="1" x14ac:dyDescent="0.2">
      <c r="C479" s="354"/>
      <c r="D479" s="367"/>
      <c r="E479" s="367"/>
      <c r="F479" s="932"/>
      <c r="G479" s="933"/>
      <c r="H479" s="933"/>
      <c r="I479" s="933"/>
      <c r="J479" s="933"/>
      <c r="K479" s="933"/>
      <c r="L479" s="933"/>
      <c r="M479" s="933"/>
      <c r="N479" s="934"/>
      <c r="O479" s="20"/>
      <c r="P479" s="280"/>
      <c r="V479" s="285"/>
      <c r="W479" s="409" t="b">
        <f>W476</f>
        <v>0</v>
      </c>
    </row>
    <row r="480" spans="1:23" ht="5.0999999999999996" customHeight="1" x14ac:dyDescent="0.2">
      <c r="C480" s="354"/>
      <c r="D480" s="355"/>
      <c r="E480" s="576"/>
      <c r="F480" s="576"/>
      <c r="G480" s="576"/>
      <c r="H480" s="576"/>
      <c r="I480" s="576"/>
      <c r="J480" s="576"/>
      <c r="K480" s="576"/>
      <c r="L480" s="576"/>
      <c r="M480" s="576"/>
      <c r="N480" s="577"/>
      <c r="O480" s="20"/>
      <c r="P480" s="280"/>
      <c r="V480" s="285"/>
      <c r="W480" s="403"/>
    </row>
    <row r="481" spans="1:25" ht="12.75" customHeight="1" x14ac:dyDescent="0.2">
      <c r="C481" s="354"/>
      <c r="D481" s="358" t="s">
        <v>120</v>
      </c>
      <c r="E481" s="995" t="str">
        <f>Translations!$B$363</f>
        <v>Descrierea metodologiei de determinare a factorilor de emisie relevanți care pot fi atribuiți în conformitate cu secțiunile 10.1.2. și 10.1.3. din anexa VII (FAR).</v>
      </c>
      <c r="F481" s="995"/>
      <c r="G481" s="995"/>
      <c r="H481" s="995"/>
      <c r="I481" s="995"/>
      <c r="J481" s="995"/>
      <c r="K481" s="995"/>
      <c r="L481" s="995"/>
      <c r="M481" s="995"/>
      <c r="N481" s="1063"/>
      <c r="O481" s="20"/>
      <c r="P481" s="280"/>
      <c r="V481" s="285"/>
      <c r="W481" s="403"/>
    </row>
    <row r="482" spans="1:25" ht="5.0999999999999996" customHeight="1" x14ac:dyDescent="0.2">
      <c r="C482" s="354"/>
      <c r="D482" s="355"/>
      <c r="E482" s="359"/>
      <c r="F482" s="572"/>
      <c r="G482" s="579"/>
      <c r="H482" s="579"/>
      <c r="I482" s="579"/>
      <c r="J482" s="579"/>
      <c r="K482" s="579"/>
      <c r="L482" s="579"/>
      <c r="M482" s="579"/>
      <c r="N482" s="580"/>
      <c r="O482" s="20"/>
      <c r="W482" s="403"/>
    </row>
    <row r="483" spans="1:25" ht="12.75" customHeight="1" x14ac:dyDescent="0.2">
      <c r="C483" s="354"/>
      <c r="D483" s="358"/>
      <c r="E483" s="360"/>
      <c r="F483" s="990" t="str">
        <f>IF(M351=EUConst_Relevant,HYPERLINK("#" &amp; Q483,EUConst_MsgDescription),"")</f>
        <v/>
      </c>
      <c r="G483" s="969"/>
      <c r="H483" s="969"/>
      <c r="I483" s="969"/>
      <c r="J483" s="969"/>
      <c r="K483" s="969"/>
      <c r="L483" s="969"/>
      <c r="M483" s="969"/>
      <c r="N483" s="970"/>
      <c r="O483" s="20"/>
      <c r="P483" s="24" t="s">
        <v>441</v>
      </c>
      <c r="Q483" s="414" t="str">
        <f>"#"&amp;ADDRESS(ROW($C$11),COLUMN($C$11))</f>
        <v>#$C$11</v>
      </c>
      <c r="W483" s="403"/>
    </row>
    <row r="484" spans="1:25" ht="5.0999999999999996" customHeight="1" x14ac:dyDescent="0.2">
      <c r="C484" s="354"/>
      <c r="D484" s="358"/>
      <c r="E484" s="361"/>
      <c r="F484" s="991"/>
      <c r="G484" s="991"/>
      <c r="H484" s="991"/>
      <c r="I484" s="991"/>
      <c r="J484" s="991"/>
      <c r="K484" s="991"/>
      <c r="L484" s="991"/>
      <c r="M484" s="991"/>
      <c r="N484" s="992"/>
      <c r="O484" s="20"/>
      <c r="P484" s="280"/>
      <c r="W484" s="403"/>
    </row>
    <row r="485" spans="1:25" s="278" customFormat="1" ht="50.1" customHeight="1" x14ac:dyDescent="0.2">
      <c r="A485" s="285"/>
      <c r="B485" s="12"/>
      <c r="C485" s="354"/>
      <c r="D485" s="367"/>
      <c r="E485" s="368"/>
      <c r="F485" s="932"/>
      <c r="G485" s="933"/>
      <c r="H485" s="933"/>
      <c r="I485" s="933"/>
      <c r="J485" s="933"/>
      <c r="K485" s="933"/>
      <c r="L485" s="933"/>
      <c r="M485" s="933"/>
      <c r="N485" s="934"/>
      <c r="O485" s="20"/>
      <c r="P485" s="301"/>
      <c r="Q485" s="274"/>
      <c r="R485" s="285"/>
      <c r="S485" s="274"/>
      <c r="T485" s="274"/>
      <c r="U485" s="285"/>
      <c r="V485" s="285"/>
      <c r="W485" s="409" t="b">
        <f>W474</f>
        <v>0</v>
      </c>
    </row>
    <row r="486" spans="1:25" ht="5.0999999999999996" customHeight="1" x14ac:dyDescent="0.2">
      <c r="C486" s="354"/>
      <c r="D486" s="358"/>
      <c r="E486" s="355"/>
      <c r="F486" s="355"/>
      <c r="G486" s="355"/>
      <c r="H486" s="355"/>
      <c r="I486" s="355"/>
      <c r="J486" s="355"/>
      <c r="K486" s="355"/>
      <c r="L486" s="355"/>
      <c r="M486" s="355"/>
      <c r="N486" s="356"/>
      <c r="O486" s="20"/>
      <c r="W486" s="403"/>
    </row>
    <row r="487" spans="1:25" ht="12.75" customHeight="1" thickBot="1" x14ac:dyDescent="0.25">
      <c r="C487" s="354"/>
      <c r="D487" s="358"/>
      <c r="E487" s="360"/>
      <c r="F487" s="1054" t="str">
        <f>Translations!$B$210</f>
        <v>Trimitere la fișierele externe, dacă este cazul</v>
      </c>
      <c r="G487" s="1054"/>
      <c r="H487" s="1054"/>
      <c r="I487" s="1054"/>
      <c r="J487" s="1054"/>
      <c r="K487" s="904"/>
      <c r="L487" s="904"/>
      <c r="M487" s="904"/>
      <c r="N487" s="904"/>
      <c r="O487" s="20"/>
      <c r="W487" s="410" t="b">
        <f>W485</f>
        <v>0</v>
      </c>
    </row>
    <row r="488" spans="1:25" s="21" customFormat="1" ht="12.75" x14ac:dyDescent="0.2">
      <c r="A488" s="19"/>
      <c r="B488" s="38"/>
      <c r="C488" s="373"/>
      <c r="D488" s="374"/>
      <c r="E488" s="374"/>
      <c r="F488" s="374"/>
      <c r="G488" s="374"/>
      <c r="H488" s="374"/>
      <c r="I488" s="374"/>
      <c r="J488" s="374"/>
      <c r="K488" s="374"/>
      <c r="L488" s="374"/>
      <c r="M488" s="374"/>
      <c r="N488" s="375"/>
      <c r="O488" s="20"/>
      <c r="P488" s="274"/>
      <c r="Q488" s="274"/>
      <c r="R488" s="274"/>
      <c r="S488" s="25"/>
      <c r="T488" s="24"/>
      <c r="U488" s="24"/>
      <c r="V488" s="24"/>
      <c r="W488" s="267"/>
    </row>
    <row r="489" spans="1:25" s="21" customFormat="1" ht="15" thickBot="1" x14ac:dyDescent="0.25">
      <c r="A489" s="19"/>
      <c r="B489" s="38"/>
      <c r="C489" s="38"/>
      <c r="D489" s="38"/>
      <c r="E489" s="38"/>
      <c r="F489" s="38"/>
      <c r="G489" s="38"/>
      <c r="H489" s="38"/>
      <c r="I489" s="38"/>
      <c r="J489" s="38"/>
      <c r="K489" s="38"/>
      <c r="L489" s="38"/>
      <c r="M489" s="38"/>
      <c r="N489" s="38"/>
      <c r="O489" s="20"/>
      <c r="P489" s="274"/>
      <c r="Q489" s="274"/>
      <c r="R489" s="25"/>
      <c r="S489" s="25"/>
      <c r="T489" s="24"/>
      <c r="U489" s="24"/>
      <c r="V489" s="24"/>
      <c r="W489" s="267"/>
      <c r="X489" s="273"/>
      <c r="Y489" s="273"/>
    </row>
    <row r="490" spans="1:25" s="21" customFormat="1" ht="12.75" customHeight="1" thickBot="1" x14ac:dyDescent="0.3">
      <c r="A490" s="19"/>
      <c r="B490" s="38"/>
      <c r="C490" s="315"/>
      <c r="D490" s="315"/>
      <c r="E490" s="315"/>
      <c r="F490" s="315"/>
      <c r="G490" s="315"/>
      <c r="H490" s="315"/>
      <c r="I490" s="315"/>
      <c r="J490" s="315"/>
      <c r="K490" s="315"/>
      <c r="L490" s="315"/>
      <c r="M490" s="315"/>
      <c r="N490" s="315"/>
      <c r="O490" s="20"/>
      <c r="P490" s="24"/>
      <c r="Q490" s="24"/>
      <c r="R490" s="25"/>
      <c r="S490" s="25"/>
      <c r="T490" s="24"/>
      <c r="U490" s="24"/>
      <c r="V490" s="24"/>
      <c r="W490" s="267"/>
      <c r="X490" s="273"/>
      <c r="Y490" s="273"/>
    </row>
    <row r="491" spans="1:25" s="21" customFormat="1" ht="15" customHeight="1" thickBot="1" x14ac:dyDescent="0.3">
      <c r="A491" s="274"/>
      <c r="B491" s="416"/>
      <c r="C491" s="418">
        <f>C351+1</f>
        <v>4</v>
      </c>
      <c r="D491" s="1097" t="str">
        <f>Translations!$B$386</f>
        <v>Subinstalație cu abordare alternativă:</v>
      </c>
      <c r="E491" s="1098"/>
      <c r="F491" s="1098"/>
      <c r="G491" s="1098"/>
      <c r="H491" s="1099"/>
      <c r="I491" s="1100" t="str">
        <f>INDEX(EUconst_FallBackListNames,$C491)</f>
        <v>Subinstalație de termoficare</v>
      </c>
      <c r="J491" s="1101"/>
      <c r="K491" s="1101"/>
      <c r="L491" s="1102"/>
      <c r="M491" s="1103" t="str">
        <f>IF(ISBLANK(INDEX(CNTR_FallBackSubInstRelevant,C491)),"",IF(INDEX(CNTR_FallBackSubInstRelevant,C491),EUConst_Relevant,EUConst_NotRelevant))</f>
        <v/>
      </c>
      <c r="N491" s="1104"/>
      <c r="O491" s="20"/>
      <c r="P491" s="417">
        <f>C491</f>
        <v>4</v>
      </c>
      <c r="Q491" s="274"/>
      <c r="R491" s="274"/>
      <c r="S491" s="274"/>
      <c r="T491" s="274"/>
      <c r="U491" s="25"/>
      <c r="V491" s="347" t="s">
        <v>891</v>
      </c>
      <c r="W491" s="398" t="b">
        <f>AND(CNTR_ExistSubInstEntries,M491=EUConst_NotRelevant)</f>
        <v>0</v>
      </c>
    </row>
    <row r="492" spans="1:25" s="21" customFormat="1" ht="12.75" customHeight="1" thickBot="1" x14ac:dyDescent="0.25">
      <c r="A492" s="274"/>
      <c r="B492" s="38"/>
      <c r="C492" s="312"/>
      <c r="D492" s="313"/>
      <c r="E492" s="313"/>
      <c r="F492" s="313"/>
      <c r="G492" s="313"/>
      <c r="H492" s="314"/>
      <c r="I492" s="1092" t="str">
        <f>IF(M491=EUConst_NotRelevant,HYPERLINK(Q492,EUconst_MsgGoToNextSubInst),IF(M491=EUConst_Relevant,HYPERLINK("",EUconst_MsgEnterThisSection),""))</f>
        <v/>
      </c>
      <c r="J492" s="1093"/>
      <c r="K492" s="1093"/>
      <c r="L492" s="1093"/>
      <c r="M492" s="1094"/>
      <c r="N492" s="1095"/>
      <c r="O492" s="20"/>
      <c r="P492" s="24" t="s">
        <v>441</v>
      </c>
      <c r="Q492" s="414" t="str">
        <f>"#JUMP_G"&amp;P491+1</f>
        <v>#JUMP_G5</v>
      </c>
      <c r="R492" s="24"/>
      <c r="S492" s="24"/>
      <c r="T492" s="24"/>
      <c r="U492" s="25"/>
      <c r="V492" s="25"/>
      <c r="W492" s="401"/>
      <c r="X492" s="273"/>
      <c r="Y492" s="273"/>
    </row>
    <row r="493" spans="1:25" ht="5.0999999999999996" customHeight="1" x14ac:dyDescent="0.2">
      <c r="C493" s="316"/>
      <c r="D493" s="317"/>
      <c r="E493" s="317"/>
      <c r="F493" s="317"/>
      <c r="G493" s="317"/>
      <c r="H493" s="317"/>
      <c r="I493" s="317"/>
      <c r="J493" s="317"/>
      <c r="K493" s="317"/>
      <c r="L493" s="317"/>
      <c r="M493" s="317"/>
      <c r="N493" s="318"/>
      <c r="O493" s="20"/>
      <c r="U493" s="25"/>
      <c r="V493" s="25"/>
      <c r="W493" s="401"/>
    </row>
    <row r="494" spans="1:25" ht="12.75" customHeight="1" x14ac:dyDescent="0.2">
      <c r="C494" s="250"/>
      <c r="D494" s="22" t="s">
        <v>112</v>
      </c>
      <c r="E494" s="917" t="str">
        <f>Translations!$B$297</f>
        <v>Limitele sistemului subinstalației</v>
      </c>
      <c r="F494" s="917"/>
      <c r="G494" s="917"/>
      <c r="H494" s="917"/>
      <c r="I494" s="917"/>
      <c r="J494" s="917"/>
      <c r="K494" s="917"/>
      <c r="L494" s="917"/>
      <c r="M494" s="917"/>
      <c r="N494" s="1031"/>
      <c r="O494" s="20"/>
      <c r="U494" s="25"/>
      <c r="V494" s="25"/>
      <c r="W494" s="401"/>
    </row>
    <row r="495" spans="1:25" ht="5.0999999999999996" customHeight="1" x14ac:dyDescent="0.2">
      <c r="B495" s="273"/>
      <c r="C495" s="250"/>
      <c r="N495" s="251"/>
      <c r="O495" s="20"/>
      <c r="U495" s="25"/>
      <c r="V495" s="25"/>
      <c r="W495" s="401"/>
    </row>
    <row r="496" spans="1:25" ht="12.75" customHeight="1" x14ac:dyDescent="0.2">
      <c r="B496" s="273"/>
      <c r="C496" s="250"/>
      <c r="D496" s="564" t="s">
        <v>118</v>
      </c>
      <c r="E496" s="963" t="str">
        <f>Translations!$B$249</f>
        <v>Informații privind metodologia aplicată</v>
      </c>
      <c r="F496" s="963"/>
      <c r="G496" s="963"/>
      <c r="H496" s="963"/>
      <c r="I496" s="963"/>
      <c r="J496" s="963"/>
      <c r="K496" s="963"/>
      <c r="L496" s="963"/>
      <c r="M496" s="963"/>
      <c r="N496" s="1003"/>
      <c r="O496" s="20"/>
      <c r="U496" s="25"/>
      <c r="V496" s="25"/>
      <c r="W496" s="401"/>
    </row>
    <row r="497" spans="2:20" ht="5.0999999999999996" customHeight="1" x14ac:dyDescent="0.2">
      <c r="B497" s="273"/>
      <c r="C497" s="250"/>
      <c r="D497" s="27"/>
      <c r="E497" s="961"/>
      <c r="F497" s="961"/>
      <c r="G497" s="961"/>
      <c r="H497" s="961"/>
      <c r="I497" s="961"/>
      <c r="J497" s="961"/>
      <c r="K497" s="961"/>
      <c r="L497" s="961"/>
      <c r="M497" s="961"/>
      <c r="N497" s="1032"/>
      <c r="O497" s="20"/>
    </row>
    <row r="498" spans="2:20" ht="50.1" customHeight="1" x14ac:dyDescent="0.2">
      <c r="B498" s="273"/>
      <c r="C498" s="250"/>
      <c r="D498" s="564"/>
      <c r="E498" s="1033"/>
      <c r="F498" s="1034"/>
      <c r="G498" s="1034"/>
      <c r="H498" s="1034"/>
      <c r="I498" s="1034"/>
      <c r="J498" s="1034"/>
      <c r="K498" s="1034"/>
      <c r="L498" s="1034"/>
      <c r="M498" s="1034"/>
      <c r="N498" s="1035"/>
      <c r="O498" s="20"/>
    </row>
    <row r="499" spans="2:20" ht="5.0999999999999996" customHeight="1" x14ac:dyDescent="0.2">
      <c r="B499" s="273"/>
      <c r="C499" s="250"/>
      <c r="D499" s="564"/>
      <c r="N499" s="251"/>
      <c r="O499" s="20"/>
    </row>
    <row r="500" spans="2:20" ht="12.75" customHeight="1" x14ac:dyDescent="0.2">
      <c r="B500" s="273"/>
      <c r="C500" s="250"/>
      <c r="D500" s="564" t="s">
        <v>119</v>
      </c>
      <c r="E500" s="1036" t="str">
        <f>Translations!$B$210</f>
        <v>Trimitere la fișierele externe, dacă este cazul</v>
      </c>
      <c r="F500" s="1036"/>
      <c r="G500" s="1036"/>
      <c r="H500" s="1036"/>
      <c r="I500" s="1036"/>
      <c r="J500" s="1037"/>
      <c r="K500" s="904"/>
      <c r="L500" s="904"/>
      <c r="M500" s="904"/>
      <c r="N500" s="904"/>
      <c r="O500" s="20"/>
    </row>
    <row r="501" spans="2:20" ht="5.0999999999999996" customHeight="1" x14ac:dyDescent="0.2">
      <c r="B501" s="273"/>
      <c r="C501" s="250"/>
      <c r="D501" s="564"/>
      <c r="N501" s="251"/>
      <c r="O501" s="20"/>
    </row>
    <row r="502" spans="2:20" ht="12.75" customHeight="1" x14ac:dyDescent="0.2">
      <c r="B502" s="273"/>
      <c r="C502" s="250"/>
      <c r="D502" s="27" t="s">
        <v>120</v>
      </c>
      <c r="E502" s="1036" t="str">
        <f>Translations!$B$305</f>
        <v>Trimitere la o diagramă detaliată separată a fluxurilor, dacă este cazul</v>
      </c>
      <c r="F502" s="1036"/>
      <c r="G502" s="1036"/>
      <c r="H502" s="1036"/>
      <c r="I502" s="1036"/>
      <c r="J502" s="1037"/>
      <c r="K502" s="904"/>
      <c r="L502" s="904"/>
      <c r="M502" s="904"/>
      <c r="N502" s="904"/>
      <c r="O502" s="20"/>
    </row>
    <row r="503" spans="2:20" ht="5.0999999999999996" customHeight="1" x14ac:dyDescent="0.2">
      <c r="B503" s="273"/>
      <c r="C503" s="250"/>
      <c r="D503" s="564"/>
      <c r="N503" s="251"/>
      <c r="O503" s="20"/>
    </row>
    <row r="504" spans="2:20" ht="5.0999999999999996" customHeight="1" x14ac:dyDescent="0.2">
      <c r="B504" s="273"/>
      <c r="C504" s="261"/>
      <c r="D504" s="264"/>
      <c r="E504" s="262"/>
      <c r="F504" s="262"/>
      <c r="G504" s="262"/>
      <c r="H504" s="262"/>
      <c r="I504" s="262"/>
      <c r="J504" s="262"/>
      <c r="K504" s="262"/>
      <c r="L504" s="262"/>
      <c r="M504" s="262"/>
      <c r="N504" s="263"/>
      <c r="O504" s="20"/>
    </row>
    <row r="505" spans="2:20" ht="12.75" customHeight="1" x14ac:dyDescent="0.2">
      <c r="B505" s="273"/>
      <c r="C505" s="250"/>
      <c r="D505" s="22" t="s">
        <v>113</v>
      </c>
      <c r="E505" s="917" t="str">
        <f>Translations!$B$388</f>
        <v>Metoda de determinare a nivelurilor anuale ale activității</v>
      </c>
      <c r="F505" s="917"/>
      <c r="G505" s="917"/>
      <c r="H505" s="917"/>
      <c r="I505" s="917"/>
      <c r="J505" s="917"/>
      <c r="K505" s="917"/>
      <c r="L505" s="917"/>
      <c r="M505" s="917"/>
      <c r="N505" s="1031"/>
      <c r="O505" s="20"/>
      <c r="P505" s="280"/>
      <c r="S505" s="285"/>
      <c r="T505" s="285"/>
    </row>
    <row r="506" spans="2:20" ht="5.0999999999999996" customHeight="1" x14ac:dyDescent="0.2">
      <c r="B506" s="273"/>
      <c r="C506" s="250"/>
      <c r="D506" s="564"/>
      <c r="E506" s="564"/>
      <c r="F506" s="564"/>
      <c r="G506" s="564"/>
      <c r="H506" s="564"/>
      <c r="I506" s="564"/>
      <c r="J506" s="564"/>
      <c r="K506" s="564"/>
      <c r="L506" s="564"/>
      <c r="M506" s="564"/>
      <c r="N506" s="565"/>
      <c r="O506" s="20"/>
      <c r="P506" s="24"/>
    </row>
    <row r="507" spans="2:20" ht="12.75" customHeight="1" x14ac:dyDescent="0.2">
      <c r="B507" s="273"/>
      <c r="C507" s="250"/>
      <c r="D507" s="564" t="s">
        <v>119</v>
      </c>
      <c r="E507" s="963" t="str">
        <f>Translations!$B$249</f>
        <v>Informații privind metodologia aplicată</v>
      </c>
      <c r="F507" s="963"/>
      <c r="G507" s="963"/>
      <c r="H507" s="963"/>
      <c r="I507" s="963"/>
      <c r="J507" s="963"/>
      <c r="K507" s="963"/>
      <c r="L507" s="963"/>
      <c r="M507" s="963"/>
      <c r="N507" s="1003"/>
      <c r="O507" s="20"/>
      <c r="P507" s="280"/>
    </row>
    <row r="508" spans="2:20" ht="25.5" customHeight="1" x14ac:dyDescent="0.2">
      <c r="B508" s="273"/>
      <c r="C508" s="250"/>
      <c r="I508" s="967" t="str">
        <f>Translations!$B$254</f>
        <v>Sursa de date</v>
      </c>
      <c r="J508" s="967"/>
      <c r="K508" s="967" t="str">
        <f>Translations!$B$255</f>
        <v>Altă sursă de date (dacă este cazul)</v>
      </c>
      <c r="L508" s="967"/>
      <c r="M508" s="967" t="str">
        <f>Translations!$B$255</f>
        <v>Altă sursă de date (dacă este cazul)</v>
      </c>
      <c r="N508" s="967"/>
      <c r="O508" s="20"/>
      <c r="P508" s="280"/>
    </row>
    <row r="509" spans="2:20" ht="12.75" customHeight="1" x14ac:dyDescent="0.2">
      <c r="B509" s="273"/>
      <c r="C509" s="250"/>
      <c r="D509" s="564"/>
      <c r="E509" s="135" t="s">
        <v>864</v>
      </c>
      <c r="F509" s="929" t="str">
        <f>Translations!$B$273</f>
        <v>Cuantificarea fluxurilor de energie termică măsurabilă</v>
      </c>
      <c r="G509" s="929"/>
      <c r="H509" s="930"/>
      <c r="I509" s="942"/>
      <c r="J509" s="943"/>
      <c r="K509" s="944"/>
      <c r="L509" s="945"/>
      <c r="M509" s="944"/>
      <c r="N509" s="946"/>
      <c r="O509" s="20"/>
    </row>
    <row r="510" spans="2:20" ht="12.75" customHeight="1" x14ac:dyDescent="0.2">
      <c r="B510" s="273"/>
      <c r="C510" s="250"/>
      <c r="D510" s="564"/>
      <c r="E510" s="135" t="s">
        <v>865</v>
      </c>
      <c r="F510" s="929" t="str">
        <f>Translations!$B$274</f>
        <v>Fluxuri de energie termică măsurabilă netă</v>
      </c>
      <c r="G510" s="929"/>
      <c r="H510" s="930"/>
      <c r="I510" s="942"/>
      <c r="J510" s="943"/>
      <c r="K510" s="944"/>
      <c r="L510" s="945"/>
      <c r="M510" s="944"/>
      <c r="N510" s="946"/>
      <c r="O510" s="20"/>
    </row>
    <row r="511" spans="2:20" ht="5.0999999999999996" customHeight="1" x14ac:dyDescent="0.2">
      <c r="B511" s="273"/>
      <c r="C511" s="250"/>
      <c r="D511" s="564"/>
      <c r="N511" s="251"/>
      <c r="O511" s="20"/>
      <c r="P511" s="280"/>
    </row>
    <row r="512" spans="2:20" ht="12.75" customHeight="1" x14ac:dyDescent="0.2">
      <c r="B512" s="273"/>
      <c r="C512" s="250"/>
      <c r="D512" s="564"/>
      <c r="E512" s="135" t="s">
        <v>866</v>
      </c>
      <c r="F512" s="931" t="str">
        <f>Translations!$B$257</f>
        <v>Descrierea metodologiei aplicate</v>
      </c>
      <c r="G512" s="931"/>
      <c r="H512" s="931"/>
      <c r="I512" s="931"/>
      <c r="J512" s="931"/>
      <c r="K512" s="931"/>
      <c r="L512" s="931"/>
      <c r="M512" s="931"/>
      <c r="N512" s="1022"/>
      <c r="O512" s="20"/>
      <c r="P512" s="280"/>
    </row>
    <row r="513" spans="1:23" ht="5.0999999999999996" customHeight="1" x14ac:dyDescent="0.2">
      <c r="B513" s="273"/>
      <c r="C513" s="250"/>
      <c r="E513" s="252"/>
      <c r="F513" s="566"/>
      <c r="G513" s="567"/>
      <c r="H513" s="567"/>
      <c r="I513" s="567"/>
      <c r="J513" s="567"/>
      <c r="K513" s="567"/>
      <c r="L513" s="567"/>
      <c r="M513" s="567"/>
      <c r="N513" s="573"/>
      <c r="O513" s="20"/>
    </row>
    <row r="514" spans="1:23" ht="12.75" customHeight="1" x14ac:dyDescent="0.2">
      <c r="C514" s="250"/>
      <c r="D514" s="564"/>
      <c r="E514" s="135"/>
      <c r="F514" s="990" t="str">
        <f>IF(M491=EUConst_Relevant,HYPERLINK("#" &amp; Q514,EUConst_MsgDescription),"")</f>
        <v/>
      </c>
      <c r="G514" s="969"/>
      <c r="H514" s="969"/>
      <c r="I514" s="969"/>
      <c r="J514" s="969"/>
      <c r="K514" s="969"/>
      <c r="L514" s="969"/>
      <c r="M514" s="969"/>
      <c r="N514" s="970"/>
      <c r="O514" s="20"/>
      <c r="P514" s="24" t="s">
        <v>441</v>
      </c>
      <c r="Q514" s="414" t="str">
        <f>"#"&amp;ADDRESS(ROW($C$11),COLUMN($C$11))</f>
        <v>#$C$11</v>
      </c>
    </row>
    <row r="515" spans="1:23" ht="5.0999999999999996" customHeight="1" x14ac:dyDescent="0.2">
      <c r="C515" s="250"/>
      <c r="D515" s="564"/>
      <c r="E515" s="26"/>
      <c r="F515" s="1049"/>
      <c r="G515" s="1049"/>
      <c r="H515" s="1049"/>
      <c r="I515" s="1049"/>
      <c r="J515" s="1049"/>
      <c r="K515" s="1049"/>
      <c r="L515" s="1049"/>
      <c r="M515" s="1049"/>
      <c r="N515" s="1050"/>
      <c r="O515" s="20"/>
      <c r="P515" s="280"/>
    </row>
    <row r="516" spans="1:23" s="278" customFormat="1" ht="50.1" customHeight="1" x14ac:dyDescent="0.2">
      <c r="A516" s="274"/>
      <c r="B516" s="12"/>
      <c r="C516" s="250"/>
      <c r="D516" s="26"/>
      <c r="E516" s="26"/>
      <c r="F516" s="932"/>
      <c r="G516" s="933"/>
      <c r="H516" s="933"/>
      <c r="I516" s="933"/>
      <c r="J516" s="933"/>
      <c r="K516" s="933"/>
      <c r="L516" s="933"/>
      <c r="M516" s="933"/>
      <c r="N516" s="934"/>
      <c r="O516" s="20"/>
      <c r="P516" s="284"/>
      <c r="Q516" s="285"/>
      <c r="R516" s="285"/>
      <c r="S516" s="274"/>
      <c r="T516" s="274"/>
      <c r="U516" s="274"/>
      <c r="V516" s="274"/>
      <c r="W516" s="293"/>
    </row>
    <row r="517" spans="1:23" ht="5.0999999999999996" customHeight="1" x14ac:dyDescent="0.2">
      <c r="C517" s="250"/>
      <c r="D517" s="564"/>
      <c r="N517" s="251"/>
      <c r="O517" s="20"/>
    </row>
    <row r="518" spans="1:23" ht="12.75" customHeight="1" x14ac:dyDescent="0.2">
      <c r="C518" s="250"/>
      <c r="D518" s="564"/>
      <c r="E518" s="135" t="s">
        <v>867</v>
      </c>
      <c r="F518" s="975" t="str">
        <f>Translations!$B$210</f>
        <v>Trimitere la fișierele externe, dacă este cazul</v>
      </c>
      <c r="G518" s="975"/>
      <c r="H518" s="975"/>
      <c r="I518" s="975"/>
      <c r="J518" s="975"/>
      <c r="K518" s="904"/>
      <c r="L518" s="904"/>
      <c r="M518" s="904"/>
      <c r="N518" s="904"/>
      <c r="O518" s="20"/>
      <c r="W518" s="384" t="s">
        <v>417</v>
      </c>
    </row>
    <row r="519" spans="1:23" ht="5.0999999999999996" customHeight="1" thickBot="1" x14ac:dyDescent="0.25">
      <c r="C519" s="250"/>
      <c r="D519" s="564"/>
      <c r="N519" s="251"/>
      <c r="O519" s="20"/>
      <c r="P519" s="280"/>
      <c r="W519" s="274"/>
    </row>
    <row r="520" spans="1:23" ht="12.75" customHeight="1" x14ac:dyDescent="0.2">
      <c r="C520" s="250"/>
      <c r="D520" s="564" t="s">
        <v>119</v>
      </c>
      <c r="E520" s="957" t="str">
        <f>Translations!$B$258</f>
        <v>A fost respectată ordinea ierarhică?</v>
      </c>
      <c r="F520" s="957"/>
      <c r="G520" s="957"/>
      <c r="H520" s="958"/>
      <c r="I520" s="291"/>
      <c r="J520" s="298" t="str">
        <f>Translations!$B$259</f>
        <v xml:space="preserve"> Dacă nu, de ce?</v>
      </c>
      <c r="K520" s="942"/>
      <c r="L520" s="943"/>
      <c r="M520" s="943"/>
      <c r="N520" s="959"/>
      <c r="O520" s="20"/>
      <c r="P520" s="280"/>
      <c r="W520" s="407" t="b">
        <f>AND(I520&lt;&gt;"",I520=TRUE)</f>
        <v>0</v>
      </c>
    </row>
    <row r="521" spans="1:23" ht="5.0999999999999996" customHeight="1" x14ac:dyDescent="0.2">
      <c r="C521" s="250"/>
      <c r="E521" s="570"/>
      <c r="F521" s="570"/>
      <c r="G521" s="570"/>
      <c r="H521" s="570"/>
      <c r="I521" s="570"/>
      <c r="J521" s="570"/>
      <c r="K521" s="570"/>
      <c r="L521" s="570"/>
      <c r="M521" s="570"/>
      <c r="N521" s="578"/>
      <c r="O521" s="20"/>
      <c r="P521" s="280"/>
      <c r="W521" s="403"/>
    </row>
    <row r="522" spans="1:23" ht="12.75" customHeight="1" x14ac:dyDescent="0.2">
      <c r="C522" s="250"/>
      <c r="D522" s="12"/>
      <c r="E522" s="12"/>
      <c r="F522" s="931" t="str">
        <f>Translations!$B$264</f>
        <v>Detalii suplimentare privind orice abatere de la ierarhie</v>
      </c>
      <c r="G522" s="931"/>
      <c r="H522" s="931"/>
      <c r="I522" s="931"/>
      <c r="J522" s="931"/>
      <c r="K522" s="931"/>
      <c r="L522" s="931"/>
      <c r="M522" s="931"/>
      <c r="N522" s="1022"/>
      <c r="O522" s="20"/>
      <c r="P522" s="280"/>
      <c r="W522" s="403"/>
    </row>
    <row r="523" spans="1:23" ht="25.5" customHeight="1" thickBot="1" x14ac:dyDescent="0.25">
      <c r="C523" s="250"/>
      <c r="D523" s="12"/>
      <c r="E523" s="12"/>
      <c r="F523" s="1023"/>
      <c r="G523" s="1024"/>
      <c r="H523" s="1024"/>
      <c r="I523" s="1024"/>
      <c r="J523" s="1024"/>
      <c r="K523" s="1024"/>
      <c r="L523" s="1024"/>
      <c r="M523" s="1024"/>
      <c r="N523" s="1025"/>
      <c r="O523" s="20"/>
      <c r="P523" s="280"/>
      <c r="W523" s="300" t="b">
        <f>W520</f>
        <v>0</v>
      </c>
    </row>
    <row r="524" spans="1:23" ht="5.0999999999999996" customHeight="1" x14ac:dyDescent="0.2">
      <c r="C524" s="250"/>
      <c r="D524" s="564"/>
      <c r="N524" s="251"/>
      <c r="O524" s="20"/>
    </row>
    <row r="525" spans="1:23" ht="12.75" customHeight="1" x14ac:dyDescent="0.2">
      <c r="C525" s="250"/>
      <c r="D525" s="27" t="s">
        <v>120</v>
      </c>
      <c r="E525" s="1026" t="str">
        <f>Translations!$B$828</f>
        <v>Descrierea metodologiei de trasare a produselor și mărfurilor fabricate</v>
      </c>
      <c r="F525" s="1026"/>
      <c r="G525" s="1026"/>
      <c r="H525" s="1026"/>
      <c r="I525" s="1026"/>
      <c r="J525" s="1026"/>
      <c r="K525" s="1026"/>
      <c r="L525" s="1026"/>
      <c r="M525" s="1026"/>
      <c r="N525" s="1027"/>
      <c r="O525" s="20"/>
    </row>
    <row r="526" spans="1:23" ht="5.0999999999999996" customHeight="1" x14ac:dyDescent="0.2">
      <c r="B526" s="273"/>
      <c r="C526" s="250"/>
      <c r="E526" s="252"/>
      <c r="F526" s="566"/>
      <c r="G526" s="567"/>
      <c r="H526" s="567"/>
      <c r="I526" s="567"/>
      <c r="J526" s="567"/>
      <c r="K526" s="567"/>
      <c r="L526" s="567"/>
      <c r="M526" s="567"/>
      <c r="N526" s="573"/>
      <c r="O526" s="20"/>
    </row>
    <row r="527" spans="1:23" ht="12.75" customHeight="1" x14ac:dyDescent="0.2">
      <c r="B527" s="273"/>
      <c r="C527" s="250"/>
      <c r="D527" s="564"/>
      <c r="E527" s="135"/>
      <c r="F527" s="990" t="str">
        <f>IF(M491=EUConst_Relevant,HYPERLINK("#" &amp; Q527,EUConst_MsgDescription),"")</f>
        <v/>
      </c>
      <c r="G527" s="969"/>
      <c r="H527" s="969"/>
      <c r="I527" s="969"/>
      <c r="J527" s="969"/>
      <c r="K527" s="969"/>
      <c r="L527" s="969"/>
      <c r="M527" s="969"/>
      <c r="N527" s="970"/>
      <c r="O527" s="20"/>
      <c r="P527" s="24" t="s">
        <v>441</v>
      </c>
      <c r="Q527" s="414" t="str">
        <f>"#"&amp;ADDRESS(ROW($C$11),COLUMN($C$11))</f>
        <v>#$C$11</v>
      </c>
    </row>
    <row r="528" spans="1:23" ht="5.0999999999999996" customHeight="1" x14ac:dyDescent="0.2">
      <c r="B528" s="273"/>
      <c r="C528" s="250"/>
      <c r="D528" s="564"/>
      <c r="E528" s="26"/>
      <c r="F528" s="1049"/>
      <c r="G528" s="1049"/>
      <c r="H528" s="1049"/>
      <c r="I528" s="1049"/>
      <c r="J528" s="1049"/>
      <c r="K528" s="1049"/>
      <c r="L528" s="1049"/>
      <c r="M528" s="1049"/>
      <c r="N528" s="1050"/>
      <c r="O528" s="20"/>
      <c r="P528" s="280"/>
    </row>
    <row r="529" spans="2:18" ht="50.1" customHeight="1" x14ac:dyDescent="0.2">
      <c r="B529" s="273"/>
      <c r="C529" s="250"/>
      <c r="D529" s="564"/>
      <c r="E529" s="296"/>
      <c r="F529" s="942"/>
      <c r="G529" s="943"/>
      <c r="H529" s="943"/>
      <c r="I529" s="943"/>
      <c r="J529" s="943"/>
      <c r="K529" s="943"/>
      <c r="L529" s="943"/>
      <c r="M529" s="943"/>
      <c r="N529" s="959"/>
      <c r="O529" s="20"/>
    </row>
    <row r="530" spans="2:18" ht="5.0999999999999996" customHeight="1" x14ac:dyDescent="0.2">
      <c r="B530" s="273"/>
      <c r="C530" s="385"/>
      <c r="D530" s="387"/>
      <c r="E530" s="392"/>
      <c r="F530" s="575"/>
      <c r="G530" s="575"/>
      <c r="H530" s="575"/>
      <c r="I530" s="575"/>
      <c r="J530" s="575"/>
      <c r="K530" s="575"/>
      <c r="L530" s="575"/>
      <c r="M530" s="575"/>
      <c r="N530" s="393"/>
      <c r="O530" s="20"/>
      <c r="P530" s="280"/>
      <c r="R530" s="285"/>
    </row>
    <row r="531" spans="2:18" ht="12.75" customHeight="1" x14ac:dyDescent="0.2">
      <c r="B531" s="273"/>
      <c r="C531" s="394"/>
      <c r="D531" s="395"/>
      <c r="E531" s="395"/>
      <c r="F531" s="395"/>
      <c r="G531" s="395"/>
      <c r="H531" s="395"/>
      <c r="I531" s="395"/>
      <c r="J531" s="395"/>
      <c r="K531" s="395"/>
      <c r="L531" s="395"/>
      <c r="M531" s="395"/>
      <c r="N531" s="396"/>
      <c r="O531" s="20"/>
    </row>
    <row r="532" spans="2:18" ht="15" customHeight="1" x14ac:dyDescent="0.2">
      <c r="B532" s="273"/>
      <c r="C532" s="354"/>
      <c r="D532" s="1058" t="str">
        <f>Translations!$B$329</f>
        <v>Datele necesare pentru determinarea ratei de îmbunătățire a indicelui de referință în conformitate cu articolul 10a alineatul (2) din directivă</v>
      </c>
      <c r="E532" s="1059"/>
      <c r="F532" s="1059"/>
      <c r="G532" s="1059"/>
      <c r="H532" s="1059"/>
      <c r="I532" s="1059"/>
      <c r="J532" s="1059"/>
      <c r="K532" s="1059"/>
      <c r="L532" s="1059"/>
      <c r="M532" s="1059"/>
      <c r="N532" s="1060"/>
      <c r="O532" s="20"/>
    </row>
    <row r="533" spans="2:18" ht="5.0999999999999996" customHeight="1" x14ac:dyDescent="0.2">
      <c r="B533" s="273"/>
      <c r="C533" s="354"/>
      <c r="D533" s="355"/>
      <c r="E533" s="355"/>
      <c r="F533" s="355"/>
      <c r="G533" s="355"/>
      <c r="H533" s="355"/>
      <c r="I533" s="355"/>
      <c r="J533" s="355"/>
      <c r="K533" s="355"/>
      <c r="L533" s="355"/>
      <c r="M533" s="355"/>
      <c r="N533" s="356"/>
      <c r="O533" s="20"/>
    </row>
    <row r="534" spans="2:18" ht="12.75" customHeight="1" x14ac:dyDescent="0.2">
      <c r="B534" s="273"/>
      <c r="C534" s="354"/>
      <c r="D534" s="357" t="s">
        <v>114</v>
      </c>
      <c r="E534" s="1061" t="str">
        <f>Translations!$B$330</f>
        <v>Emisii care pot fi atribuite în mod direct</v>
      </c>
      <c r="F534" s="1061"/>
      <c r="G534" s="1061"/>
      <c r="H534" s="1061"/>
      <c r="I534" s="1061"/>
      <c r="J534" s="1061"/>
      <c r="K534" s="1061"/>
      <c r="L534" s="1061"/>
      <c r="M534" s="1061"/>
      <c r="N534" s="1062"/>
      <c r="O534" s="20"/>
    </row>
    <row r="535" spans="2:18" ht="5.0999999999999996" customHeight="1" x14ac:dyDescent="0.2">
      <c r="B535" s="273"/>
      <c r="C535" s="354"/>
      <c r="D535" s="355"/>
      <c r="E535" s="359"/>
      <c r="F535" s="572"/>
      <c r="G535" s="579"/>
      <c r="H535" s="579"/>
      <c r="I535" s="579"/>
      <c r="J535" s="579"/>
      <c r="K535" s="579"/>
      <c r="L535" s="579"/>
      <c r="M535" s="579"/>
      <c r="N535" s="580"/>
      <c r="O535" s="20"/>
    </row>
    <row r="536" spans="2:18" ht="12.75" customHeight="1" x14ac:dyDescent="0.2">
      <c r="B536" s="273"/>
      <c r="C536" s="354"/>
      <c r="D536" s="358"/>
      <c r="E536" s="360"/>
      <c r="F536" s="990" t="str">
        <f>IF(M491=EUConst_Relevant,HYPERLINK("#" &amp; Q536,EUConst_MsgDescription),"")</f>
        <v/>
      </c>
      <c r="G536" s="969"/>
      <c r="H536" s="969"/>
      <c r="I536" s="969"/>
      <c r="J536" s="969"/>
      <c r="K536" s="969"/>
      <c r="L536" s="969"/>
      <c r="M536" s="969"/>
      <c r="N536" s="970"/>
      <c r="O536" s="20"/>
      <c r="P536" s="24" t="s">
        <v>441</v>
      </c>
      <c r="Q536" s="414" t="str">
        <f>"#"&amp;ADDRESS(ROW($C$11),COLUMN($C$11))</f>
        <v>#$C$11</v>
      </c>
    </row>
    <row r="537" spans="2:18" ht="5.0999999999999996" customHeight="1" x14ac:dyDescent="0.2">
      <c r="B537" s="273"/>
      <c r="C537" s="354"/>
      <c r="D537" s="358"/>
      <c r="E537" s="361"/>
      <c r="F537" s="991"/>
      <c r="G537" s="991"/>
      <c r="H537" s="991"/>
      <c r="I537" s="991"/>
      <c r="J537" s="991"/>
      <c r="K537" s="991"/>
      <c r="L537" s="991"/>
      <c r="M537" s="991"/>
      <c r="N537" s="992"/>
      <c r="O537" s="20"/>
      <c r="P537" s="280"/>
    </row>
    <row r="538" spans="2:18" ht="50.1" customHeight="1" x14ac:dyDescent="0.2">
      <c r="B538" s="273"/>
      <c r="C538" s="354"/>
      <c r="D538" s="355"/>
      <c r="E538" s="355"/>
      <c r="F538" s="972"/>
      <c r="G538" s="973"/>
      <c r="H538" s="973"/>
      <c r="I538" s="973"/>
      <c r="J538" s="973"/>
      <c r="K538" s="973"/>
      <c r="L538" s="973"/>
      <c r="M538" s="973"/>
      <c r="N538" s="974"/>
      <c r="O538" s="20"/>
    </row>
    <row r="539" spans="2:18" ht="5.0999999999999996" customHeight="1" x14ac:dyDescent="0.2">
      <c r="B539" s="273"/>
      <c r="C539" s="354"/>
      <c r="D539" s="355"/>
      <c r="E539" s="355"/>
      <c r="F539" s="355"/>
      <c r="G539" s="355"/>
      <c r="H539" s="355"/>
      <c r="I539" s="355"/>
      <c r="J539" s="355"/>
      <c r="K539" s="355"/>
      <c r="L539" s="355"/>
      <c r="M539" s="355"/>
      <c r="N539" s="356"/>
      <c r="O539" s="20"/>
    </row>
    <row r="540" spans="2:18" ht="12.75" customHeight="1" x14ac:dyDescent="0.2">
      <c r="B540" s="273"/>
      <c r="C540" s="354"/>
      <c r="D540" s="355"/>
      <c r="E540" s="355"/>
      <c r="F540" s="1054" t="str">
        <f>Translations!$B$210</f>
        <v>Trimitere la fișierele externe, dacă este cazul</v>
      </c>
      <c r="G540" s="1054"/>
      <c r="H540" s="1054"/>
      <c r="I540" s="1054"/>
      <c r="J540" s="1054"/>
      <c r="K540" s="904"/>
      <c r="L540" s="904"/>
      <c r="M540" s="904"/>
      <c r="N540" s="904"/>
      <c r="O540" s="20"/>
    </row>
    <row r="541" spans="2:18" ht="5.0999999999999996" customHeight="1" x14ac:dyDescent="0.2">
      <c r="B541" s="273"/>
      <c r="C541" s="354"/>
      <c r="D541" s="358"/>
      <c r="E541" s="355"/>
      <c r="F541" s="355"/>
      <c r="G541" s="355"/>
      <c r="H541" s="355"/>
      <c r="I541" s="355"/>
      <c r="J541" s="355"/>
      <c r="K541" s="355"/>
      <c r="L541" s="355"/>
      <c r="M541" s="355"/>
      <c r="N541" s="356"/>
      <c r="O541" s="20"/>
    </row>
    <row r="542" spans="2:18" ht="5.0999999999999996" customHeight="1" x14ac:dyDescent="0.2">
      <c r="B542" s="273"/>
      <c r="C542" s="351"/>
      <c r="D542" s="364"/>
      <c r="E542" s="352"/>
      <c r="F542" s="352"/>
      <c r="G542" s="352"/>
      <c r="H542" s="352"/>
      <c r="I542" s="352"/>
      <c r="J542" s="352"/>
      <c r="K542" s="352"/>
      <c r="L542" s="352"/>
      <c r="M542" s="352"/>
      <c r="N542" s="353"/>
      <c r="O542" s="20"/>
    </row>
    <row r="543" spans="2:18" ht="12.75" customHeight="1" x14ac:dyDescent="0.2">
      <c r="B543" s="273"/>
      <c r="C543" s="354"/>
      <c r="D543" s="357" t="s">
        <v>115</v>
      </c>
      <c r="E543" s="1071" t="str">
        <f>Translations!$B$831</f>
        <v>Aportul de energie pentru această subinstalație și factorul de emisie relevant</v>
      </c>
      <c r="F543" s="1071"/>
      <c r="G543" s="1071"/>
      <c r="H543" s="1071"/>
      <c r="I543" s="1071"/>
      <c r="J543" s="1071"/>
      <c r="K543" s="1071"/>
      <c r="L543" s="1071"/>
      <c r="M543" s="1071"/>
      <c r="N543" s="1072"/>
      <c r="O543" s="20"/>
    </row>
    <row r="544" spans="2:18" ht="5.0999999999999996" customHeight="1" x14ac:dyDescent="0.2">
      <c r="B544" s="273"/>
      <c r="C544" s="354"/>
      <c r="D544" s="355"/>
      <c r="E544" s="1064"/>
      <c r="F544" s="1065"/>
      <c r="G544" s="1065"/>
      <c r="H544" s="1065"/>
      <c r="I544" s="1065"/>
      <c r="J544" s="1065"/>
      <c r="K544" s="1065"/>
      <c r="L544" s="1065"/>
      <c r="M544" s="1065"/>
      <c r="N544" s="1066"/>
      <c r="O544" s="20"/>
    </row>
    <row r="545" spans="2:23" ht="12.75" customHeight="1" x14ac:dyDescent="0.2">
      <c r="B545" s="273"/>
      <c r="C545" s="354"/>
      <c r="D545" s="358" t="s">
        <v>118</v>
      </c>
      <c r="E545" s="995" t="str">
        <f>Translations!$B$249</f>
        <v>Informații privind metodologia aplicată</v>
      </c>
      <c r="F545" s="995"/>
      <c r="G545" s="995"/>
      <c r="H545" s="995"/>
      <c r="I545" s="995"/>
      <c r="J545" s="995"/>
      <c r="K545" s="995"/>
      <c r="L545" s="995"/>
      <c r="M545" s="995"/>
      <c r="N545" s="1063"/>
      <c r="O545" s="20"/>
      <c r="P545" s="280"/>
    </row>
    <row r="546" spans="2:23" ht="25.5" customHeight="1" x14ac:dyDescent="0.2">
      <c r="B546" s="273"/>
      <c r="C546" s="354"/>
      <c r="D546" s="355"/>
      <c r="E546" s="355"/>
      <c r="F546" s="372"/>
      <c r="G546" s="355"/>
      <c r="H546" s="399" t="str">
        <f>Translations!$B$401</f>
        <v>Relevant?</v>
      </c>
      <c r="I546" s="1070" t="str">
        <f>Translations!$B$254</f>
        <v>Sursa de date</v>
      </c>
      <c r="J546" s="1070"/>
      <c r="K546" s="1070" t="str">
        <f>Translations!$B$255</f>
        <v>Altă sursă de date (dacă este cazul)</v>
      </c>
      <c r="L546" s="1070"/>
      <c r="M546" s="1070" t="str">
        <f>Translations!$B$255</f>
        <v>Altă sursă de date (dacă este cazul)</v>
      </c>
      <c r="N546" s="1070"/>
      <c r="O546" s="20"/>
    </row>
    <row r="547" spans="2:23" ht="12.75" customHeight="1" x14ac:dyDescent="0.2">
      <c r="B547" s="273"/>
      <c r="C547" s="354"/>
      <c r="D547" s="358"/>
      <c r="E547" s="360" t="s">
        <v>864</v>
      </c>
      <c r="F547" s="1077" t="str">
        <f>Translations!$B$833</f>
        <v>Aportul de combustibil și de materiale</v>
      </c>
      <c r="G547" s="1077"/>
      <c r="H547" s="1078"/>
      <c r="I547" s="937"/>
      <c r="J547" s="938"/>
      <c r="K547" s="939"/>
      <c r="L547" s="940"/>
      <c r="M547" s="939"/>
      <c r="N547" s="941"/>
      <c r="O547" s="20"/>
    </row>
    <row r="548" spans="2:23" ht="12.75" customHeight="1" x14ac:dyDescent="0.2">
      <c r="B548" s="273"/>
      <c r="C548" s="354"/>
      <c r="D548" s="358"/>
      <c r="E548" s="360" t="s">
        <v>865</v>
      </c>
      <c r="F548" s="1079" t="str">
        <f>Translations!$B$402</f>
        <v>Puterea calorifică netă</v>
      </c>
      <c r="G548" s="1079"/>
      <c r="H548" s="1080"/>
      <c r="I548" s="1081"/>
      <c r="J548" s="1112"/>
      <c r="K548" s="993"/>
      <c r="L548" s="994"/>
      <c r="M548" s="993"/>
      <c r="N548" s="994"/>
      <c r="O548" s="20"/>
    </row>
    <row r="549" spans="2:23" ht="12.75" customHeight="1" thickBot="1" x14ac:dyDescent="0.25">
      <c r="B549" s="273"/>
      <c r="C549" s="354"/>
      <c r="D549" s="358"/>
      <c r="E549" s="360" t="s">
        <v>866</v>
      </c>
      <c r="F549" s="1075" t="str">
        <f>Translations!$B$353</f>
        <v>Factorul de emisie ponderat</v>
      </c>
      <c r="G549" s="1075"/>
      <c r="H549" s="1076"/>
      <c r="I549" s="822"/>
      <c r="J549" s="824"/>
      <c r="K549" s="1113"/>
      <c r="L549" s="1114"/>
      <c r="M549" s="1113"/>
      <c r="N549" s="1114"/>
      <c r="O549" s="20"/>
    </row>
    <row r="550" spans="2:23" ht="12.75" customHeight="1" x14ac:dyDescent="0.2">
      <c r="B550" s="273"/>
      <c r="C550" s="354"/>
      <c r="D550" s="358"/>
      <c r="E550" s="360" t="s">
        <v>867</v>
      </c>
      <c r="F550" s="1077" t="str">
        <f>Translations!$B$403</f>
        <v>Aportul combustibililor generat de gazele reziduale</v>
      </c>
      <c r="G550" s="1078"/>
      <c r="H550" s="1107"/>
      <c r="I550" s="937"/>
      <c r="J550" s="1110"/>
      <c r="K550" s="939"/>
      <c r="L550" s="941"/>
      <c r="M550" s="939"/>
      <c r="N550" s="941"/>
      <c r="O550" s="20"/>
      <c r="W550" s="415" t="b">
        <f>AND(H550&lt;&gt;"",H550=FALSE)</f>
        <v>0</v>
      </c>
    </row>
    <row r="551" spans="2:23" ht="12.75" customHeight="1" x14ac:dyDescent="0.2">
      <c r="B551" s="273"/>
      <c r="C551" s="354"/>
      <c r="D551" s="358"/>
      <c r="E551" s="360" t="s">
        <v>868</v>
      </c>
      <c r="F551" s="1079" t="str">
        <f>Translations!$B$402</f>
        <v>Puterea calorifică netă</v>
      </c>
      <c r="G551" s="1080"/>
      <c r="H551" s="1108"/>
      <c r="I551" s="1081"/>
      <c r="J551" s="1112"/>
      <c r="K551" s="993"/>
      <c r="L551" s="994"/>
      <c r="M551" s="993"/>
      <c r="N551" s="994"/>
      <c r="O551" s="20"/>
      <c r="W551" s="403" t="b">
        <f>W550</f>
        <v>0</v>
      </c>
    </row>
    <row r="552" spans="2:23" ht="12.75" customHeight="1" thickBot="1" x14ac:dyDescent="0.25">
      <c r="B552" s="273"/>
      <c r="C552" s="354"/>
      <c r="D552" s="358"/>
      <c r="E552" s="360" t="s">
        <v>869</v>
      </c>
      <c r="F552" s="1084" t="str">
        <f>Translations!$B$375</f>
        <v>Factorul de emisie</v>
      </c>
      <c r="G552" s="1085"/>
      <c r="H552" s="1109"/>
      <c r="I552" s="949"/>
      <c r="J552" s="950"/>
      <c r="K552" s="951"/>
      <c r="L552" s="952"/>
      <c r="M552" s="951"/>
      <c r="N552" s="952"/>
      <c r="O552" s="20"/>
      <c r="W552" s="412" t="b">
        <f>W551</f>
        <v>0</v>
      </c>
    </row>
    <row r="553" spans="2:23" ht="12.75" customHeight="1" x14ac:dyDescent="0.2">
      <c r="B553" s="273"/>
      <c r="C553" s="354"/>
      <c r="D553" s="358"/>
      <c r="E553" s="360" t="s">
        <v>870</v>
      </c>
      <c r="F553" s="1085" t="str">
        <f>Translations!$B$837</f>
        <v>Consumul de energie electrică pentru producerea de energie termică</v>
      </c>
      <c r="G553" s="1111"/>
      <c r="H553" s="544"/>
      <c r="I553" s="949"/>
      <c r="J553" s="950"/>
      <c r="K553" s="951"/>
      <c r="L553" s="952"/>
      <c r="M553" s="951"/>
      <c r="N553" s="952"/>
      <c r="O553" s="20"/>
      <c r="W553" s="415" t="b">
        <f>AND(H553&lt;&gt;"",H553=FALSE)</f>
        <v>0</v>
      </c>
    </row>
    <row r="554" spans="2:23" ht="5.0999999999999996" customHeight="1" x14ac:dyDescent="0.2">
      <c r="B554" s="273"/>
      <c r="C554" s="354"/>
      <c r="D554" s="358"/>
      <c r="E554" s="355"/>
      <c r="F554" s="355"/>
      <c r="G554" s="355"/>
      <c r="H554" s="355"/>
      <c r="I554" s="355"/>
      <c r="J554" s="355"/>
      <c r="K554" s="355"/>
      <c r="L554" s="355"/>
      <c r="M554" s="355"/>
      <c r="N554" s="356"/>
      <c r="O554" s="20"/>
    </row>
    <row r="555" spans="2:23" ht="12.75" customHeight="1" x14ac:dyDescent="0.2">
      <c r="B555" s="273"/>
      <c r="C555" s="354"/>
      <c r="D555" s="358"/>
      <c r="E555" s="360" t="s">
        <v>871</v>
      </c>
      <c r="F555" s="1073" t="str">
        <f>Translations!$B$257</f>
        <v>Descrierea metodologiei aplicate</v>
      </c>
      <c r="G555" s="1073"/>
      <c r="H555" s="1073"/>
      <c r="I555" s="1073"/>
      <c r="J555" s="1073"/>
      <c r="K555" s="1073"/>
      <c r="L555" s="1073"/>
      <c r="M555" s="1073"/>
      <c r="N555" s="1074"/>
      <c r="O555" s="20"/>
    </row>
    <row r="556" spans="2:23" ht="5.0999999999999996" customHeight="1" x14ac:dyDescent="0.2">
      <c r="B556" s="273"/>
      <c r="C556" s="354"/>
      <c r="D556" s="355"/>
      <c r="E556" s="359"/>
      <c r="F556" s="369"/>
      <c r="G556" s="370"/>
      <c r="H556" s="370"/>
      <c r="I556" s="370"/>
      <c r="J556" s="370"/>
      <c r="K556" s="370"/>
      <c r="L556" s="370"/>
      <c r="M556" s="370"/>
      <c r="N556" s="371"/>
      <c r="O556" s="20"/>
    </row>
    <row r="557" spans="2:23" ht="12.75" customHeight="1" x14ac:dyDescent="0.2">
      <c r="B557" s="273"/>
      <c r="C557" s="354"/>
      <c r="D557" s="358"/>
      <c r="E557" s="360"/>
      <c r="F557" s="990" t="str">
        <f>IF(M491=EUConst_Relevant,HYPERLINK("#" &amp; Q557,EUConst_MsgDescription),"")</f>
        <v/>
      </c>
      <c r="G557" s="969"/>
      <c r="H557" s="969"/>
      <c r="I557" s="969"/>
      <c r="J557" s="969"/>
      <c r="K557" s="969"/>
      <c r="L557" s="969"/>
      <c r="M557" s="969"/>
      <c r="N557" s="970"/>
      <c r="O557" s="20"/>
      <c r="P557" s="24" t="s">
        <v>441</v>
      </c>
      <c r="Q557" s="414" t="str">
        <f>"#"&amp;ADDRESS(ROW($C$11),COLUMN($C$11))</f>
        <v>#$C$11</v>
      </c>
    </row>
    <row r="558" spans="2:23" ht="5.0999999999999996" customHeight="1" x14ac:dyDescent="0.2">
      <c r="B558" s="273"/>
      <c r="C558" s="354"/>
      <c r="D558" s="358"/>
      <c r="E558" s="361"/>
      <c r="F558" s="991"/>
      <c r="G558" s="991"/>
      <c r="H558" s="991"/>
      <c r="I558" s="991"/>
      <c r="J558" s="991"/>
      <c r="K558" s="991"/>
      <c r="L558" s="991"/>
      <c r="M558" s="991"/>
      <c r="N558" s="992"/>
      <c r="O558" s="20"/>
      <c r="P558" s="280"/>
    </row>
    <row r="559" spans="2:23" ht="50.1" customHeight="1" x14ac:dyDescent="0.2">
      <c r="B559" s="273"/>
      <c r="C559" s="354"/>
      <c r="D559" s="361"/>
      <c r="E559" s="361"/>
      <c r="F559" s="932"/>
      <c r="G559" s="933"/>
      <c r="H559" s="933"/>
      <c r="I559" s="933"/>
      <c r="J559" s="933"/>
      <c r="K559" s="933"/>
      <c r="L559" s="933"/>
      <c r="M559" s="933"/>
      <c r="N559" s="934"/>
      <c r="O559" s="20"/>
    </row>
    <row r="560" spans="2:23" ht="5.0999999999999996" customHeight="1" x14ac:dyDescent="0.2">
      <c r="B560" s="273"/>
      <c r="C560" s="354"/>
      <c r="D560" s="358"/>
      <c r="E560" s="355"/>
      <c r="F560" s="355"/>
      <c r="G560" s="355"/>
      <c r="H560" s="355"/>
      <c r="I560" s="355"/>
      <c r="J560" s="355"/>
      <c r="K560" s="355"/>
      <c r="L560" s="355"/>
      <c r="M560" s="355"/>
      <c r="N560" s="356"/>
      <c r="O560" s="20"/>
    </row>
    <row r="561" spans="2:23" ht="12.75" customHeight="1" x14ac:dyDescent="0.2">
      <c r="B561" s="273"/>
      <c r="C561" s="354"/>
      <c r="D561" s="358"/>
      <c r="E561" s="360"/>
      <c r="F561" s="1054" t="str">
        <f>Translations!$B$210</f>
        <v>Trimitere la fișierele externe, dacă este cazul</v>
      </c>
      <c r="G561" s="1054"/>
      <c r="H561" s="1054"/>
      <c r="I561" s="1054"/>
      <c r="J561" s="1054"/>
      <c r="K561" s="904"/>
      <c r="L561" s="904"/>
      <c r="M561" s="904"/>
      <c r="N561" s="904"/>
      <c r="O561" s="20"/>
      <c r="W561" s="384" t="s">
        <v>417</v>
      </c>
    </row>
    <row r="562" spans="2:23" ht="5.0999999999999996" customHeight="1" thickBot="1" x14ac:dyDescent="0.25">
      <c r="B562" s="273"/>
      <c r="C562" s="354"/>
      <c r="D562" s="358"/>
      <c r="E562" s="355"/>
      <c r="F562" s="355"/>
      <c r="G562" s="355"/>
      <c r="H562" s="355"/>
      <c r="I562" s="355"/>
      <c r="J562" s="355"/>
      <c r="K562" s="355"/>
      <c r="L562" s="355"/>
      <c r="M562" s="355"/>
      <c r="N562" s="356"/>
      <c r="O562" s="20"/>
      <c r="P562" s="280"/>
      <c r="W562" s="274"/>
    </row>
    <row r="563" spans="2:23" ht="12.75" customHeight="1" x14ac:dyDescent="0.2">
      <c r="B563" s="273"/>
      <c r="C563" s="354"/>
      <c r="D563" s="358" t="s">
        <v>119</v>
      </c>
      <c r="E563" s="1075" t="str">
        <f>Translations!$B$258</f>
        <v>A fost respectată ordinea ierarhică?</v>
      </c>
      <c r="F563" s="1075"/>
      <c r="G563" s="1075"/>
      <c r="H563" s="1076"/>
      <c r="I563" s="291"/>
      <c r="J563" s="366" t="str">
        <f>Translations!$B$259</f>
        <v xml:space="preserve"> Dacă nu, de ce?</v>
      </c>
      <c r="K563" s="942"/>
      <c r="L563" s="943"/>
      <c r="M563" s="943"/>
      <c r="N563" s="959"/>
      <c r="O563" s="20"/>
      <c r="P563" s="280"/>
      <c r="W563" s="407" t="b">
        <f>AND(I563&lt;&gt;"",I563=TRUE)</f>
        <v>0</v>
      </c>
    </row>
    <row r="564" spans="2:23" ht="5.0999999999999996" customHeight="1" x14ac:dyDescent="0.2">
      <c r="B564" s="273"/>
      <c r="C564" s="354"/>
      <c r="D564" s="355"/>
      <c r="E564" s="576"/>
      <c r="F564" s="576"/>
      <c r="G564" s="576"/>
      <c r="H564" s="576"/>
      <c r="I564" s="576"/>
      <c r="J564" s="576"/>
      <c r="K564" s="576"/>
      <c r="L564" s="576"/>
      <c r="M564" s="576"/>
      <c r="N564" s="577"/>
      <c r="O564" s="20"/>
      <c r="P564" s="280"/>
      <c r="V564" s="285"/>
      <c r="W564" s="403"/>
    </row>
    <row r="565" spans="2:23" ht="12.75" customHeight="1" x14ac:dyDescent="0.2">
      <c r="B565" s="273"/>
      <c r="C565" s="354"/>
      <c r="D565" s="367"/>
      <c r="E565" s="367"/>
      <c r="F565" s="1073" t="str">
        <f>Translations!$B$264</f>
        <v>Detalii suplimentare privind orice abatere de la ierarhie</v>
      </c>
      <c r="G565" s="1073"/>
      <c r="H565" s="1073"/>
      <c r="I565" s="1073"/>
      <c r="J565" s="1073"/>
      <c r="K565" s="1073"/>
      <c r="L565" s="1073"/>
      <c r="M565" s="1073"/>
      <c r="N565" s="1074"/>
      <c r="O565" s="20"/>
      <c r="P565" s="280"/>
      <c r="V565" s="285"/>
      <c r="W565" s="403"/>
    </row>
    <row r="566" spans="2:23" ht="25.5" customHeight="1" thickBot="1" x14ac:dyDescent="0.25">
      <c r="B566" s="273"/>
      <c r="C566" s="354"/>
      <c r="D566" s="367"/>
      <c r="E566" s="367"/>
      <c r="F566" s="932"/>
      <c r="G566" s="933"/>
      <c r="H566" s="933"/>
      <c r="I566" s="933"/>
      <c r="J566" s="933"/>
      <c r="K566" s="933"/>
      <c r="L566" s="933"/>
      <c r="M566" s="933"/>
      <c r="N566" s="934"/>
      <c r="O566" s="20"/>
      <c r="P566" s="280"/>
      <c r="V566" s="285"/>
      <c r="W566" s="300" t="b">
        <f>W563</f>
        <v>0</v>
      </c>
    </row>
    <row r="567" spans="2:23" ht="5.0999999999999996" customHeight="1" x14ac:dyDescent="0.2">
      <c r="B567" s="273"/>
      <c r="C567" s="354"/>
      <c r="D567" s="358"/>
      <c r="E567" s="355"/>
      <c r="F567" s="355"/>
      <c r="G567" s="355"/>
      <c r="H567" s="355"/>
      <c r="I567" s="355"/>
      <c r="J567" s="355"/>
      <c r="K567" s="355"/>
      <c r="L567" s="355"/>
      <c r="M567" s="355"/>
      <c r="N567" s="356"/>
      <c r="O567" s="20"/>
      <c r="W567" s="406"/>
    </row>
    <row r="568" spans="2:23" ht="5.0999999999999996" customHeight="1" x14ac:dyDescent="0.2">
      <c r="B568" s="273"/>
      <c r="C568" s="351"/>
      <c r="D568" s="364"/>
      <c r="E568" s="352"/>
      <c r="F568" s="352"/>
      <c r="G568" s="352"/>
      <c r="H568" s="352"/>
      <c r="I568" s="352"/>
      <c r="J568" s="352"/>
      <c r="K568" s="352"/>
      <c r="L568" s="352"/>
      <c r="M568" s="352"/>
      <c r="N568" s="353"/>
      <c r="O568" s="20"/>
    </row>
    <row r="569" spans="2:23" ht="12.75" customHeight="1" x14ac:dyDescent="0.2">
      <c r="B569" s="273"/>
      <c r="C569" s="354"/>
      <c r="D569" s="357" t="s">
        <v>116</v>
      </c>
      <c r="E569" s="1071" t="str">
        <f>Translations!$B$404</f>
        <v>Energie termică măsurabilă produsă</v>
      </c>
      <c r="F569" s="1071"/>
      <c r="G569" s="1071"/>
      <c r="H569" s="1071"/>
      <c r="I569" s="1071"/>
      <c r="J569" s="1071"/>
      <c r="K569" s="1071"/>
      <c r="L569" s="1071"/>
      <c r="M569" s="1071"/>
      <c r="N569" s="1072"/>
      <c r="O569" s="20"/>
      <c r="P569" s="280"/>
      <c r="S569" s="285"/>
      <c r="T569" s="285"/>
    </row>
    <row r="570" spans="2:23" ht="5.0999999999999996" customHeight="1" x14ac:dyDescent="0.2">
      <c r="B570" s="273"/>
      <c r="C570" s="354"/>
      <c r="D570" s="355"/>
      <c r="E570" s="1064"/>
      <c r="F570" s="1065"/>
      <c r="G570" s="1065"/>
      <c r="H570" s="1065"/>
      <c r="I570" s="1065"/>
      <c r="J570" s="1065"/>
      <c r="K570" s="1065"/>
      <c r="L570" s="1065"/>
      <c r="M570" s="1065"/>
      <c r="N570" s="1066"/>
      <c r="O570" s="20"/>
      <c r="P570" s="280"/>
    </row>
    <row r="571" spans="2:23" ht="12.75" customHeight="1" x14ac:dyDescent="0.2">
      <c r="B571" s="273"/>
      <c r="C571" s="354"/>
      <c r="D571" s="358" t="s">
        <v>118</v>
      </c>
      <c r="E571" s="995" t="str">
        <f>Translations!$B$249</f>
        <v>Informații privind metodologia aplicată</v>
      </c>
      <c r="F571" s="995"/>
      <c r="G571" s="995"/>
      <c r="H571" s="995"/>
      <c r="I571" s="995"/>
      <c r="J571" s="995"/>
      <c r="K571" s="995"/>
      <c r="L571" s="995"/>
      <c r="M571" s="995"/>
      <c r="N571" s="1063"/>
      <c r="O571" s="20"/>
      <c r="P571" s="280"/>
    </row>
    <row r="572" spans="2:23" ht="25.5" customHeight="1" x14ac:dyDescent="0.2">
      <c r="B572" s="273"/>
      <c r="C572" s="354"/>
      <c r="D572" s="355"/>
      <c r="E572" s="355"/>
      <c r="F572" s="355"/>
      <c r="G572" s="355"/>
      <c r="H572" s="355"/>
      <c r="I572" s="1070" t="str">
        <f>Translations!$B$254</f>
        <v>Sursa de date</v>
      </c>
      <c r="J572" s="1070"/>
      <c r="K572" s="1070" t="str">
        <f>Translations!$B$255</f>
        <v>Altă sursă de date (dacă este cazul)</v>
      </c>
      <c r="L572" s="1070"/>
      <c r="M572" s="1070" t="str">
        <f>Translations!$B$255</f>
        <v>Altă sursă de date (dacă este cazul)</v>
      </c>
      <c r="N572" s="1070"/>
      <c r="O572" s="20"/>
      <c r="P572" s="280"/>
    </row>
    <row r="573" spans="2:23" ht="12.75" customHeight="1" x14ac:dyDescent="0.2">
      <c r="B573" s="273"/>
      <c r="C573" s="354"/>
      <c r="D573" s="358"/>
      <c r="E573" s="360" t="s">
        <v>864</v>
      </c>
      <c r="F573" s="1069" t="str">
        <f>Translations!$B$407</f>
        <v>Energia termică produsă</v>
      </c>
      <c r="G573" s="1069"/>
      <c r="H573" s="1067"/>
      <c r="I573" s="942"/>
      <c r="J573" s="943"/>
      <c r="K573" s="944"/>
      <c r="L573" s="945"/>
      <c r="M573" s="944"/>
      <c r="N573" s="946"/>
      <c r="O573" s="20"/>
    </row>
    <row r="574" spans="2:23" ht="12.75" customHeight="1" x14ac:dyDescent="0.2">
      <c r="B574" s="273"/>
      <c r="C574" s="354"/>
      <c r="D574" s="358"/>
      <c r="E574" s="360" t="s">
        <v>865</v>
      </c>
      <c r="F574" s="1069" t="str">
        <f>Translations!$B$838</f>
        <v>Energia termică produsă din energie electrică</v>
      </c>
      <c r="G574" s="1069"/>
      <c r="H574" s="1067"/>
      <c r="I574" s="942"/>
      <c r="J574" s="943"/>
      <c r="K574" s="944"/>
      <c r="L574" s="945"/>
      <c r="M574" s="944"/>
      <c r="N574" s="946"/>
      <c r="O574" s="20"/>
    </row>
    <row r="575" spans="2:23" ht="5.0999999999999996" customHeight="1" x14ac:dyDescent="0.2">
      <c r="C575" s="354"/>
      <c r="D575" s="358"/>
      <c r="E575" s="355"/>
      <c r="F575" s="355"/>
      <c r="G575" s="355"/>
      <c r="H575" s="355"/>
      <c r="I575" s="355"/>
      <c r="J575" s="355"/>
      <c r="K575" s="355"/>
      <c r="L575" s="355"/>
      <c r="M575" s="355"/>
      <c r="N575" s="356"/>
      <c r="O575" s="20"/>
      <c r="P575" s="280"/>
    </row>
    <row r="576" spans="2:23" ht="12.75" customHeight="1" x14ac:dyDescent="0.2">
      <c r="C576" s="354"/>
      <c r="D576" s="358"/>
      <c r="E576" s="360" t="s">
        <v>866</v>
      </c>
      <c r="F576" s="1073" t="str">
        <f>Translations!$B$257</f>
        <v>Descrierea metodologiei aplicate</v>
      </c>
      <c r="G576" s="1073"/>
      <c r="H576" s="1073"/>
      <c r="I576" s="1073"/>
      <c r="J576" s="1073"/>
      <c r="K576" s="1073"/>
      <c r="L576" s="1073"/>
      <c r="M576" s="1073"/>
      <c r="N576" s="1074"/>
      <c r="O576" s="20"/>
      <c r="P576" s="280"/>
    </row>
    <row r="577" spans="1:23" ht="5.0999999999999996" customHeight="1" x14ac:dyDescent="0.2">
      <c r="C577" s="354"/>
      <c r="D577" s="355"/>
      <c r="E577" s="359"/>
      <c r="F577" s="572"/>
      <c r="G577" s="579"/>
      <c r="H577" s="579"/>
      <c r="I577" s="579"/>
      <c r="J577" s="579"/>
      <c r="K577" s="579"/>
      <c r="L577" s="579"/>
      <c r="M577" s="579"/>
      <c r="N577" s="580"/>
      <c r="O577" s="20"/>
    </row>
    <row r="578" spans="1:23" ht="12.75" customHeight="1" x14ac:dyDescent="0.2">
      <c r="C578" s="354"/>
      <c r="D578" s="358"/>
      <c r="E578" s="360"/>
      <c r="F578" s="990" t="str">
        <f>IF(M491=EUConst_Relevant,HYPERLINK("#" &amp; Q578,EUConst_MsgDescription),"")</f>
        <v/>
      </c>
      <c r="G578" s="969"/>
      <c r="H578" s="969"/>
      <c r="I578" s="969"/>
      <c r="J578" s="969"/>
      <c r="K578" s="969"/>
      <c r="L578" s="969"/>
      <c r="M578" s="969"/>
      <c r="N578" s="970"/>
      <c r="O578" s="20"/>
      <c r="P578" s="24" t="s">
        <v>441</v>
      </c>
      <c r="Q578" s="414" t="str">
        <f>"#"&amp;ADDRESS(ROW($C$11),COLUMN($C$11))</f>
        <v>#$C$11</v>
      </c>
    </row>
    <row r="579" spans="1:23" ht="5.0999999999999996" customHeight="1" x14ac:dyDescent="0.2">
      <c r="C579" s="354"/>
      <c r="D579" s="358"/>
      <c r="E579" s="361"/>
      <c r="F579" s="991"/>
      <c r="G579" s="991"/>
      <c r="H579" s="991"/>
      <c r="I579" s="991"/>
      <c r="J579" s="991"/>
      <c r="K579" s="991"/>
      <c r="L579" s="991"/>
      <c r="M579" s="991"/>
      <c r="N579" s="992"/>
      <c r="O579" s="20"/>
      <c r="P579" s="280"/>
    </row>
    <row r="580" spans="1:23" s="278" customFormat="1" ht="50.1" customHeight="1" x14ac:dyDescent="0.2">
      <c r="A580" s="274"/>
      <c r="B580" s="12"/>
      <c r="C580" s="354"/>
      <c r="D580" s="361"/>
      <c r="E580" s="361"/>
      <c r="F580" s="932"/>
      <c r="G580" s="933"/>
      <c r="H580" s="933"/>
      <c r="I580" s="933"/>
      <c r="J580" s="933"/>
      <c r="K580" s="933"/>
      <c r="L580" s="933"/>
      <c r="M580" s="933"/>
      <c r="N580" s="934"/>
      <c r="O580" s="20"/>
      <c r="P580" s="284"/>
      <c r="Q580" s="285"/>
      <c r="R580" s="285"/>
      <c r="S580" s="274"/>
      <c r="T580" s="274"/>
      <c r="U580" s="285"/>
      <c r="V580" s="274"/>
      <c r="W580" s="293"/>
    </row>
    <row r="581" spans="1:23" ht="5.0999999999999996" customHeight="1" x14ac:dyDescent="0.2">
      <c r="C581" s="354"/>
      <c r="D581" s="358"/>
      <c r="E581" s="355"/>
      <c r="F581" s="355"/>
      <c r="G581" s="355"/>
      <c r="H581" s="355"/>
      <c r="I581" s="355"/>
      <c r="J581" s="355"/>
      <c r="K581" s="355"/>
      <c r="L581" s="355"/>
      <c r="M581" s="355"/>
      <c r="N581" s="356"/>
      <c r="O581" s="20"/>
    </row>
    <row r="582" spans="1:23" ht="12.75" customHeight="1" x14ac:dyDescent="0.2">
      <c r="C582" s="354"/>
      <c r="D582" s="358"/>
      <c r="E582" s="360"/>
      <c r="F582" s="1054" t="str">
        <f>Translations!$B$210</f>
        <v>Trimitere la fișierele externe, dacă este cazul</v>
      </c>
      <c r="G582" s="1054"/>
      <c r="H582" s="1054"/>
      <c r="I582" s="1054"/>
      <c r="J582" s="1054"/>
      <c r="K582" s="904"/>
      <c r="L582" s="904"/>
      <c r="M582" s="904"/>
      <c r="N582" s="904"/>
      <c r="O582" s="20"/>
      <c r="W582" s="384" t="s">
        <v>417</v>
      </c>
    </row>
    <row r="583" spans="1:23" ht="5.0999999999999996" customHeight="1" thickBot="1" x14ac:dyDescent="0.25">
      <c r="C583" s="354"/>
      <c r="D583" s="358"/>
      <c r="E583" s="355"/>
      <c r="F583" s="355"/>
      <c r="G583" s="355"/>
      <c r="H583" s="355"/>
      <c r="I583" s="355"/>
      <c r="J583" s="355"/>
      <c r="K583" s="355"/>
      <c r="L583" s="355"/>
      <c r="M583" s="355"/>
      <c r="N583" s="356"/>
      <c r="O583" s="20"/>
      <c r="P583" s="280"/>
    </row>
    <row r="584" spans="1:23" ht="12.75" customHeight="1" x14ac:dyDescent="0.2">
      <c r="C584" s="354"/>
      <c r="D584" s="358" t="s">
        <v>119</v>
      </c>
      <c r="E584" s="1075" t="str">
        <f>Translations!$B$258</f>
        <v>A fost respectată ordinea ierarhică?</v>
      </c>
      <c r="F584" s="1075"/>
      <c r="G584" s="1075"/>
      <c r="H584" s="1076"/>
      <c r="I584" s="291"/>
      <c r="J584" s="366" t="str">
        <f>Translations!$B$259</f>
        <v xml:space="preserve"> Dacă nu, de ce?</v>
      </c>
      <c r="K584" s="942"/>
      <c r="L584" s="943"/>
      <c r="M584" s="943"/>
      <c r="N584" s="959"/>
      <c r="O584" s="20"/>
      <c r="P584" s="280"/>
      <c r="W584" s="407" t="b">
        <f>AND(I584&lt;&gt;"",I584=TRUE)</f>
        <v>0</v>
      </c>
    </row>
    <row r="585" spans="1:23" ht="5.0999999999999996" customHeight="1" x14ac:dyDescent="0.2">
      <c r="C585" s="354"/>
      <c r="D585" s="355"/>
      <c r="E585" s="576"/>
      <c r="F585" s="576"/>
      <c r="G585" s="576"/>
      <c r="H585" s="576"/>
      <c r="I585" s="576"/>
      <c r="J585" s="576"/>
      <c r="K585" s="576"/>
      <c r="L585" s="576"/>
      <c r="M585" s="576"/>
      <c r="N585" s="577"/>
      <c r="O585" s="20"/>
      <c r="P585" s="280"/>
      <c r="W585" s="403"/>
    </row>
    <row r="586" spans="1:23" ht="12.75" customHeight="1" x14ac:dyDescent="0.2">
      <c r="C586" s="354"/>
      <c r="D586" s="367"/>
      <c r="E586" s="367"/>
      <c r="F586" s="1073" t="str">
        <f>Translations!$B$264</f>
        <v>Detalii suplimentare privind orice abatere de la ierarhie</v>
      </c>
      <c r="G586" s="1073"/>
      <c r="H586" s="1073"/>
      <c r="I586" s="1073"/>
      <c r="J586" s="1073"/>
      <c r="K586" s="1073"/>
      <c r="L586" s="1073"/>
      <c r="M586" s="1073"/>
      <c r="N586" s="1074"/>
      <c r="O586" s="20"/>
      <c r="P586" s="280"/>
      <c r="W586" s="403"/>
    </row>
    <row r="587" spans="1:23" ht="25.5" customHeight="1" thickBot="1" x14ac:dyDescent="0.25">
      <c r="C587" s="354"/>
      <c r="D587" s="367"/>
      <c r="E587" s="367"/>
      <c r="F587" s="932"/>
      <c r="G587" s="933"/>
      <c r="H587" s="933"/>
      <c r="I587" s="933"/>
      <c r="J587" s="933"/>
      <c r="K587" s="933"/>
      <c r="L587" s="933"/>
      <c r="M587" s="933"/>
      <c r="N587" s="934"/>
      <c r="O587" s="20"/>
      <c r="P587" s="280"/>
      <c r="W587" s="412" t="b">
        <f>W584</f>
        <v>0</v>
      </c>
    </row>
    <row r="588" spans="1:23" ht="5.0999999999999996" customHeight="1" x14ac:dyDescent="0.2">
      <c r="C588" s="354"/>
      <c r="D588" s="358"/>
      <c r="E588" s="355"/>
      <c r="F588" s="355"/>
      <c r="G588" s="355"/>
      <c r="H588" s="355"/>
      <c r="I588" s="355"/>
      <c r="J588" s="355"/>
      <c r="K588" s="355"/>
      <c r="L588" s="355"/>
      <c r="M588" s="355"/>
      <c r="N588" s="356"/>
      <c r="O588" s="20"/>
    </row>
    <row r="589" spans="1:23" ht="5.0999999999999996" customHeight="1" x14ac:dyDescent="0.2">
      <c r="C589" s="351"/>
      <c r="D589" s="364"/>
      <c r="E589" s="352"/>
      <c r="F589" s="352"/>
      <c r="G589" s="352"/>
      <c r="H589" s="352"/>
      <c r="I589" s="352"/>
      <c r="J589" s="352"/>
      <c r="K589" s="352"/>
      <c r="L589" s="352"/>
      <c r="M589" s="352"/>
      <c r="N589" s="353"/>
      <c r="O589" s="20"/>
    </row>
    <row r="590" spans="1:23" ht="12.75" customHeight="1" x14ac:dyDescent="0.2">
      <c r="C590" s="354"/>
      <c r="D590" s="357" t="s">
        <v>117</v>
      </c>
      <c r="E590" s="1071" t="str">
        <f>Translations!$B$359</f>
        <v>Energie termică măsurabilă importată</v>
      </c>
      <c r="F590" s="1071"/>
      <c r="G590" s="1071"/>
      <c r="H590" s="1071"/>
      <c r="I590" s="1071"/>
      <c r="J590" s="1071"/>
      <c r="K590" s="1071"/>
      <c r="L590" s="1071"/>
      <c r="M590" s="1071"/>
      <c r="N590" s="1072"/>
      <c r="O590" s="20"/>
      <c r="P590" s="280"/>
      <c r="S590" s="285"/>
      <c r="T590" s="285"/>
    </row>
    <row r="591" spans="1:23" ht="5.0999999999999996" customHeight="1" x14ac:dyDescent="0.2">
      <c r="C591" s="354"/>
      <c r="D591" s="355"/>
      <c r="E591" s="1064"/>
      <c r="F591" s="1065"/>
      <c r="G591" s="1065"/>
      <c r="H591" s="1065"/>
      <c r="I591" s="1065"/>
      <c r="J591" s="1065"/>
      <c r="K591" s="1065"/>
      <c r="L591" s="1065"/>
      <c r="M591" s="1065"/>
      <c r="N591" s="1066"/>
      <c r="O591" s="20"/>
      <c r="P591" s="280"/>
    </row>
    <row r="592" spans="1:23" ht="12.75" customHeight="1" x14ac:dyDescent="0.2">
      <c r="C592" s="354"/>
      <c r="D592" s="358" t="s">
        <v>118</v>
      </c>
      <c r="E592" s="995" t="str">
        <f>Translations!$B$409</f>
        <v>Sunt relevante alte fluxuri de energie termică măsurabilă pentru această subinstalație?</v>
      </c>
      <c r="F592" s="995"/>
      <c r="G592" s="995"/>
      <c r="H592" s="995"/>
      <c r="I592" s="995"/>
      <c r="J592" s="995"/>
      <c r="K592" s="995"/>
      <c r="L592" s="995"/>
      <c r="M592" s="996"/>
      <c r="N592" s="996"/>
      <c r="O592" s="20"/>
      <c r="P592" s="280"/>
    </row>
    <row r="593" spans="3:23" ht="12.75" customHeight="1" x14ac:dyDescent="0.2">
      <c r="C593" s="354"/>
      <c r="D593" s="358"/>
      <c r="E593" s="355"/>
      <c r="F593" s="355"/>
      <c r="G593" s="355"/>
      <c r="H593" s="355"/>
      <c r="I593" s="355"/>
      <c r="J593" s="976" t="str">
        <f>IF(M491=EUConst_NotRelevant,"",IF(AND(M592&lt;&gt;"",M592=FALSE),HYPERLINK("#" &amp; Q593,EUconst_MsgGoOn),""))</f>
        <v/>
      </c>
      <c r="K593" s="977"/>
      <c r="L593" s="977"/>
      <c r="M593" s="977"/>
      <c r="N593" s="978"/>
      <c r="O593" s="20"/>
      <c r="P593" s="24" t="s">
        <v>441</v>
      </c>
      <c r="Q593" s="414" t="str">
        <f>Q492</f>
        <v>#JUMP_G5</v>
      </c>
    </row>
    <row r="594" spans="3:23" ht="5.0999999999999996" customHeight="1" x14ac:dyDescent="0.2">
      <c r="C594" s="354"/>
      <c r="D594" s="358"/>
      <c r="E594" s="358"/>
      <c r="F594" s="358"/>
      <c r="G594" s="358"/>
      <c r="H594" s="358"/>
      <c r="I594" s="358"/>
      <c r="J594" s="358"/>
      <c r="K594" s="358"/>
      <c r="L594" s="358"/>
      <c r="M594" s="358"/>
      <c r="N594" s="365"/>
      <c r="O594" s="20"/>
      <c r="P594" s="24"/>
    </row>
    <row r="595" spans="3:23" ht="12.75" customHeight="1" x14ac:dyDescent="0.2">
      <c r="C595" s="354"/>
      <c r="D595" s="358" t="s">
        <v>119</v>
      </c>
      <c r="E595" s="995" t="str">
        <f>Translations!$B$249</f>
        <v>Informații privind metodologia aplicată</v>
      </c>
      <c r="F595" s="995"/>
      <c r="G595" s="995"/>
      <c r="H595" s="995"/>
      <c r="I595" s="995"/>
      <c r="J595" s="995"/>
      <c r="K595" s="995"/>
      <c r="L595" s="995"/>
      <c r="M595" s="995"/>
      <c r="N595" s="1063"/>
      <c r="O595" s="20"/>
      <c r="P595" s="280"/>
    </row>
    <row r="596" spans="3:23" ht="25.5" customHeight="1" thickBot="1" x14ac:dyDescent="0.25">
      <c r="C596" s="354"/>
      <c r="D596" s="355"/>
      <c r="E596" s="355"/>
      <c r="F596" s="355"/>
      <c r="G596" s="355"/>
      <c r="H596" s="399" t="str">
        <f>Translations!$B$401</f>
        <v>Relevant?</v>
      </c>
      <c r="I596" s="1070" t="str">
        <f>Translations!$B$254</f>
        <v>Sursa de date</v>
      </c>
      <c r="J596" s="1070"/>
      <c r="K596" s="1070" t="str">
        <f>Translations!$B$255</f>
        <v>Altă sursă de date (dacă este cazul)</v>
      </c>
      <c r="L596" s="1070"/>
      <c r="M596" s="1070" t="str">
        <f>Translations!$B$255</f>
        <v>Altă sursă de date (dacă este cazul)</v>
      </c>
      <c r="N596" s="1070"/>
      <c r="O596" s="20"/>
      <c r="P596" s="280"/>
      <c r="W596" s="293" t="s">
        <v>417</v>
      </c>
    </row>
    <row r="597" spans="3:23" ht="12.75" customHeight="1" thickBot="1" x14ac:dyDescent="0.25">
      <c r="C597" s="354"/>
      <c r="D597" s="358"/>
      <c r="E597" s="360" t="s">
        <v>864</v>
      </c>
      <c r="F597" s="1077" t="str">
        <f>Translations!$B$416</f>
        <v>importate (alte surse)</v>
      </c>
      <c r="G597" s="1078"/>
      <c r="H597" s="996"/>
      <c r="I597" s="937"/>
      <c r="J597" s="938"/>
      <c r="K597" s="939"/>
      <c r="L597" s="940"/>
      <c r="M597" s="939"/>
      <c r="N597" s="941"/>
      <c r="O597" s="20"/>
      <c r="V597" s="413" t="b">
        <f>OR(AND(M592&lt;&gt;"",M592=FALSE))</f>
        <v>0</v>
      </c>
      <c r="W597" s="407" t="b">
        <f>OR(AND(M592&lt;&gt;"",M592=FALSE),AND(H597&lt;&gt;"",H597=FALSE))</f>
        <v>0</v>
      </c>
    </row>
    <row r="598" spans="3:23" ht="12.75" customHeight="1" thickBot="1" x14ac:dyDescent="0.25">
      <c r="C598" s="354"/>
      <c r="D598" s="358"/>
      <c r="E598" s="360" t="s">
        <v>865</v>
      </c>
      <c r="F598" s="1084" t="str">
        <f>Translations!$B$417</f>
        <v>Fluxuri măsurabile nete</v>
      </c>
      <c r="G598" s="1085"/>
      <c r="H598" s="996"/>
      <c r="I598" s="949"/>
      <c r="J598" s="986"/>
      <c r="K598" s="951"/>
      <c r="L598" s="987"/>
      <c r="M598" s="951"/>
      <c r="N598" s="952"/>
      <c r="O598" s="20"/>
      <c r="W598" s="408" t="b">
        <f>W597</f>
        <v>0</v>
      </c>
    </row>
    <row r="599" spans="3:23" ht="12.75" customHeight="1" thickBot="1" x14ac:dyDescent="0.25">
      <c r="C599" s="354"/>
      <c r="D599" s="358"/>
      <c r="E599" s="360" t="s">
        <v>866</v>
      </c>
      <c r="F599" s="1077" t="str">
        <f>Translations!$B$418</f>
        <v>importate (din referința pentru produse)</v>
      </c>
      <c r="G599" s="1078"/>
      <c r="H599" s="996"/>
      <c r="I599" s="937"/>
      <c r="J599" s="938"/>
      <c r="K599" s="939"/>
      <c r="L599" s="940"/>
      <c r="M599" s="939"/>
      <c r="N599" s="941"/>
      <c r="O599" s="20"/>
      <c r="V599" s="400" t="b">
        <f>V597</f>
        <v>0</v>
      </c>
      <c r="W599" s="407" t="b">
        <f>OR(AND(M592&lt;&gt;"",M592=FALSE),AND(H599&lt;&gt;"",H599=FALSE))</f>
        <v>0</v>
      </c>
    </row>
    <row r="600" spans="3:23" ht="12.75" customHeight="1" thickBot="1" x14ac:dyDescent="0.25">
      <c r="C600" s="354"/>
      <c r="D600" s="358"/>
      <c r="E600" s="360" t="s">
        <v>867</v>
      </c>
      <c r="F600" s="1084" t="str">
        <f>Translations!$B$417</f>
        <v>Fluxuri măsurabile nete</v>
      </c>
      <c r="G600" s="1085"/>
      <c r="H600" s="996"/>
      <c r="I600" s="949"/>
      <c r="J600" s="986"/>
      <c r="K600" s="951"/>
      <c r="L600" s="987"/>
      <c r="M600" s="951"/>
      <c r="N600" s="952"/>
      <c r="O600" s="20"/>
      <c r="W600" s="408" t="b">
        <f>W599</f>
        <v>0</v>
      </c>
    </row>
    <row r="601" spans="3:23" ht="12.75" customHeight="1" thickBot="1" x14ac:dyDescent="0.25">
      <c r="C601" s="354"/>
      <c r="D601" s="358"/>
      <c r="E601" s="360" t="s">
        <v>868</v>
      </c>
      <c r="F601" s="1077" t="str">
        <f>Translations!$B$419</f>
        <v>importate (din pastă de celuloză)</v>
      </c>
      <c r="G601" s="1078"/>
      <c r="H601" s="996"/>
      <c r="I601" s="937"/>
      <c r="J601" s="938"/>
      <c r="K601" s="939"/>
      <c r="L601" s="940"/>
      <c r="M601" s="939"/>
      <c r="N601" s="941"/>
      <c r="O601" s="20"/>
      <c r="V601" s="400" t="b">
        <f>V599</f>
        <v>0</v>
      </c>
      <c r="W601" s="407" t="b">
        <f>OR(AND(M592&lt;&gt;"",M592=FALSE),AND(H601&lt;&gt;"",H601=FALSE))</f>
        <v>0</v>
      </c>
    </row>
    <row r="602" spans="3:23" ht="12.75" customHeight="1" thickBot="1" x14ac:dyDescent="0.25">
      <c r="C602" s="354"/>
      <c r="D602" s="358"/>
      <c r="E602" s="360" t="s">
        <v>869</v>
      </c>
      <c r="F602" s="1084" t="str">
        <f>Translations!$B$417</f>
        <v>Fluxuri măsurabile nete</v>
      </c>
      <c r="G602" s="1085"/>
      <c r="H602" s="996"/>
      <c r="I602" s="949"/>
      <c r="J602" s="986"/>
      <c r="K602" s="951"/>
      <c r="L602" s="987"/>
      <c r="M602" s="951"/>
      <c r="N602" s="952"/>
      <c r="O602" s="20"/>
      <c r="W602" s="408" t="b">
        <f>W601</f>
        <v>0</v>
      </c>
    </row>
    <row r="603" spans="3:23" ht="12.75" customHeight="1" thickBot="1" x14ac:dyDescent="0.25">
      <c r="C603" s="354"/>
      <c r="D603" s="358"/>
      <c r="E603" s="360" t="s">
        <v>870</v>
      </c>
      <c r="F603" s="1077" t="str">
        <f>Translations!$B$420</f>
        <v>importate (din referința pentru combustibil)</v>
      </c>
      <c r="G603" s="1078"/>
      <c r="H603" s="996"/>
      <c r="I603" s="937"/>
      <c r="J603" s="938"/>
      <c r="K603" s="939"/>
      <c r="L603" s="940"/>
      <c r="M603" s="939"/>
      <c r="N603" s="941"/>
      <c r="O603" s="20"/>
      <c r="V603" s="400" t="b">
        <f>V601</f>
        <v>0</v>
      </c>
      <c r="W603" s="407" t="b">
        <f>OR(AND(M592&lt;&gt;"",M592=FALSE),AND(H603&lt;&gt;"",H603=FALSE))</f>
        <v>0</v>
      </c>
    </row>
    <row r="604" spans="3:23" ht="12.75" customHeight="1" thickBot="1" x14ac:dyDescent="0.25">
      <c r="C604" s="354"/>
      <c r="D604" s="358"/>
      <c r="E604" s="360" t="s">
        <v>871</v>
      </c>
      <c r="F604" s="1084" t="str">
        <f>Translations!$B$417</f>
        <v>Fluxuri măsurabile nete</v>
      </c>
      <c r="G604" s="1085"/>
      <c r="H604" s="996"/>
      <c r="I604" s="949"/>
      <c r="J604" s="986"/>
      <c r="K604" s="951"/>
      <c r="L604" s="987"/>
      <c r="M604" s="951"/>
      <c r="N604" s="952"/>
      <c r="O604" s="20"/>
      <c r="W604" s="408" t="b">
        <f>W603</f>
        <v>0</v>
      </c>
    </row>
    <row r="605" spans="3:23" ht="12.75" customHeight="1" thickBot="1" x14ac:dyDescent="0.25">
      <c r="C605" s="354"/>
      <c r="D605" s="358"/>
      <c r="E605" s="360" t="s">
        <v>872</v>
      </c>
      <c r="F605" s="1077" t="str">
        <f>Translations!$B$421</f>
        <v>importate (din gaze reziduale)</v>
      </c>
      <c r="G605" s="1078"/>
      <c r="H605" s="996"/>
      <c r="I605" s="937"/>
      <c r="J605" s="938"/>
      <c r="K605" s="939"/>
      <c r="L605" s="940"/>
      <c r="M605" s="939"/>
      <c r="N605" s="941"/>
      <c r="O605" s="20"/>
      <c r="V605" s="400" t="b">
        <f>V603</f>
        <v>0</v>
      </c>
      <c r="W605" s="407" t="b">
        <f>OR(AND(M592&lt;&gt;"",M592=FALSE),AND(H605&lt;&gt;"",H605=FALSE))</f>
        <v>0</v>
      </c>
    </row>
    <row r="606" spans="3:23" ht="12.75" customHeight="1" thickBot="1" x14ac:dyDescent="0.25">
      <c r="C606" s="354"/>
      <c r="D606" s="358"/>
      <c r="E606" s="360" t="s">
        <v>873</v>
      </c>
      <c r="F606" s="1084" t="str">
        <f>Translations!$B$417</f>
        <v>Fluxuri măsurabile nete</v>
      </c>
      <c r="G606" s="1085"/>
      <c r="H606" s="996"/>
      <c r="I606" s="949"/>
      <c r="J606" s="986"/>
      <c r="K606" s="951"/>
      <c r="L606" s="987"/>
      <c r="M606" s="951"/>
      <c r="N606" s="952"/>
      <c r="O606" s="20"/>
      <c r="W606" s="300" t="b">
        <f>W605</f>
        <v>0</v>
      </c>
    </row>
    <row r="607" spans="3:23" ht="5.0999999999999996" customHeight="1" x14ac:dyDescent="0.2">
      <c r="C607" s="354"/>
      <c r="D607" s="358"/>
      <c r="E607" s="355"/>
      <c r="F607" s="355"/>
      <c r="G607" s="355"/>
      <c r="H607" s="355"/>
      <c r="I607" s="355"/>
      <c r="J607" s="355"/>
      <c r="K607" s="355"/>
      <c r="L607" s="355"/>
      <c r="M607" s="355"/>
      <c r="N607" s="356"/>
      <c r="O607" s="20"/>
      <c r="P607" s="280"/>
      <c r="W607" s="403"/>
    </row>
    <row r="608" spans="3:23" ht="12.75" customHeight="1" x14ac:dyDescent="0.2">
      <c r="C608" s="354"/>
      <c r="D608" s="358"/>
      <c r="E608" s="360" t="s">
        <v>874</v>
      </c>
      <c r="F608" s="1073" t="str">
        <f>Translations!$B$257</f>
        <v>Descrierea metodologiei aplicate</v>
      </c>
      <c r="G608" s="1073"/>
      <c r="H608" s="1073"/>
      <c r="I608" s="1073"/>
      <c r="J608" s="1073"/>
      <c r="K608" s="1073"/>
      <c r="L608" s="1073"/>
      <c r="M608" s="1073"/>
      <c r="N608" s="1074"/>
      <c r="O608" s="20"/>
      <c r="P608" s="280"/>
      <c r="W608" s="403"/>
    </row>
    <row r="609" spans="1:23" ht="5.0999999999999996" customHeight="1" x14ac:dyDescent="0.2">
      <c r="C609" s="354"/>
      <c r="D609" s="355"/>
      <c r="E609" s="359"/>
      <c r="F609" s="572"/>
      <c r="G609" s="579"/>
      <c r="H609" s="579"/>
      <c r="I609" s="579"/>
      <c r="J609" s="579"/>
      <c r="K609" s="579"/>
      <c r="L609" s="579"/>
      <c r="M609" s="579"/>
      <c r="N609" s="580"/>
      <c r="O609" s="20"/>
      <c r="W609" s="403"/>
    </row>
    <row r="610" spans="1:23" ht="12.75" customHeight="1" x14ac:dyDescent="0.2">
      <c r="C610" s="354"/>
      <c r="D610" s="358"/>
      <c r="E610" s="360"/>
      <c r="F610" s="990" t="str">
        <f>IF(M491=EUConst_Relevant,HYPERLINK("#" &amp; Q610,EUConst_MsgDescription),"")</f>
        <v/>
      </c>
      <c r="G610" s="969"/>
      <c r="H610" s="969"/>
      <c r="I610" s="969"/>
      <c r="J610" s="969"/>
      <c r="K610" s="969"/>
      <c r="L610" s="969"/>
      <c r="M610" s="969"/>
      <c r="N610" s="970"/>
      <c r="O610" s="20"/>
      <c r="P610" s="24" t="s">
        <v>441</v>
      </c>
      <c r="Q610" s="414" t="str">
        <f>"#"&amp;ADDRESS(ROW($C$11),COLUMN($C$11))</f>
        <v>#$C$11</v>
      </c>
      <c r="W610" s="403"/>
    </row>
    <row r="611" spans="1:23" ht="5.0999999999999996" customHeight="1" x14ac:dyDescent="0.2">
      <c r="C611" s="354"/>
      <c r="D611" s="358"/>
      <c r="E611" s="361"/>
      <c r="F611" s="991"/>
      <c r="G611" s="991"/>
      <c r="H611" s="991"/>
      <c r="I611" s="991"/>
      <c r="J611" s="991"/>
      <c r="K611" s="991"/>
      <c r="L611" s="991"/>
      <c r="M611" s="991"/>
      <c r="N611" s="992"/>
      <c r="O611" s="20"/>
      <c r="P611" s="280"/>
      <c r="W611" s="403"/>
    </row>
    <row r="612" spans="1:23" s="278" customFormat="1" ht="50.1" customHeight="1" x14ac:dyDescent="0.2">
      <c r="A612" s="285"/>
      <c r="B612" s="12"/>
      <c r="C612" s="354"/>
      <c r="D612" s="361"/>
      <c r="E612" s="361"/>
      <c r="F612" s="932"/>
      <c r="G612" s="933"/>
      <c r="H612" s="933"/>
      <c r="I612" s="933"/>
      <c r="J612" s="933"/>
      <c r="K612" s="933"/>
      <c r="L612" s="933"/>
      <c r="M612" s="933"/>
      <c r="N612" s="934"/>
      <c r="O612" s="20"/>
      <c r="P612" s="284"/>
      <c r="Q612" s="285"/>
      <c r="R612" s="285"/>
      <c r="S612" s="274"/>
      <c r="T612" s="274"/>
      <c r="U612" s="285"/>
      <c r="V612" s="285"/>
      <c r="W612" s="409" t="b">
        <f>V597</f>
        <v>0</v>
      </c>
    </row>
    <row r="613" spans="1:23" ht="5.0999999999999996" customHeight="1" x14ac:dyDescent="0.2">
      <c r="C613" s="354"/>
      <c r="D613" s="358"/>
      <c r="E613" s="355"/>
      <c r="F613" s="355"/>
      <c r="G613" s="355"/>
      <c r="H613" s="355"/>
      <c r="I613" s="355"/>
      <c r="J613" s="355"/>
      <c r="K613" s="355"/>
      <c r="L613" s="355"/>
      <c r="M613" s="355"/>
      <c r="N613" s="356"/>
      <c r="O613" s="20"/>
      <c r="W613" s="403"/>
    </row>
    <row r="614" spans="1:23" ht="12.75" customHeight="1" x14ac:dyDescent="0.2">
      <c r="C614" s="354"/>
      <c r="D614" s="358"/>
      <c r="E614" s="360"/>
      <c r="F614" s="1054" t="str">
        <f>Translations!$B$210</f>
        <v>Trimitere la fișierele externe, dacă este cazul</v>
      </c>
      <c r="G614" s="1054"/>
      <c r="H614" s="1054"/>
      <c r="I614" s="1054"/>
      <c r="J614" s="1054"/>
      <c r="K614" s="904"/>
      <c r="L614" s="904"/>
      <c r="M614" s="904"/>
      <c r="N614" s="904"/>
      <c r="O614" s="20"/>
      <c r="W614" s="409" t="b">
        <f>W612</f>
        <v>0</v>
      </c>
    </row>
    <row r="615" spans="1:23" ht="5.0999999999999996" customHeight="1" thickBot="1" x14ac:dyDescent="0.25">
      <c r="C615" s="354"/>
      <c r="D615" s="358"/>
      <c r="E615" s="355"/>
      <c r="F615" s="355"/>
      <c r="G615" s="355"/>
      <c r="H615" s="355"/>
      <c r="I615" s="355"/>
      <c r="J615" s="355"/>
      <c r="K615" s="355"/>
      <c r="L615" s="355"/>
      <c r="M615" s="355"/>
      <c r="N615" s="356"/>
      <c r="O615" s="20"/>
      <c r="P615" s="280"/>
      <c r="V615" s="285"/>
      <c r="W615" s="403"/>
    </row>
    <row r="616" spans="1:23" ht="12.75" customHeight="1" thickBot="1" x14ac:dyDescent="0.25">
      <c r="C616" s="354"/>
      <c r="D616" s="358" t="s">
        <v>119</v>
      </c>
      <c r="E616" s="1075" t="str">
        <f>Translations!$B$258</f>
        <v>A fost respectată ordinea ierarhică?</v>
      </c>
      <c r="F616" s="1075"/>
      <c r="G616" s="1075"/>
      <c r="H616" s="1076"/>
      <c r="I616" s="291"/>
      <c r="J616" s="366" t="str">
        <f>Translations!$B$259</f>
        <v xml:space="preserve"> Dacă nu, de ce?</v>
      </c>
      <c r="K616" s="942"/>
      <c r="L616" s="943"/>
      <c r="M616" s="943"/>
      <c r="N616" s="959"/>
      <c r="O616" s="20"/>
      <c r="P616" s="280"/>
      <c r="V616" s="411" t="b">
        <f>W614</f>
        <v>0</v>
      </c>
      <c r="W616" s="404" t="b">
        <f>OR(W612,AND(I616&lt;&gt;"",I616=TRUE))</f>
        <v>0</v>
      </c>
    </row>
    <row r="617" spans="1:23" ht="5.0999999999999996" customHeight="1" x14ac:dyDescent="0.2">
      <c r="C617" s="354"/>
      <c r="D617" s="355"/>
      <c r="E617" s="576"/>
      <c r="F617" s="576"/>
      <c r="G617" s="576"/>
      <c r="H617" s="576"/>
      <c r="I617" s="576"/>
      <c r="J617" s="576"/>
      <c r="K617" s="576"/>
      <c r="L617" s="576"/>
      <c r="M617" s="576"/>
      <c r="N617" s="577"/>
      <c r="O617" s="20"/>
      <c r="P617" s="280"/>
      <c r="V617" s="285"/>
      <c r="W617" s="403"/>
    </row>
    <row r="618" spans="1:23" ht="12.75" customHeight="1" x14ac:dyDescent="0.2">
      <c r="C618" s="354"/>
      <c r="D618" s="367"/>
      <c r="E618" s="367"/>
      <c r="F618" s="1073" t="str">
        <f>Translations!$B$264</f>
        <v>Detalii suplimentare privind orice abatere de la ierarhie</v>
      </c>
      <c r="G618" s="1073"/>
      <c r="H618" s="1073"/>
      <c r="I618" s="1073"/>
      <c r="J618" s="1073"/>
      <c r="K618" s="1073"/>
      <c r="L618" s="1073"/>
      <c r="M618" s="1073"/>
      <c r="N618" s="1074"/>
      <c r="O618" s="20"/>
      <c r="P618" s="280"/>
      <c r="V618" s="285"/>
      <c r="W618" s="403"/>
    </row>
    <row r="619" spans="1:23" ht="25.5" customHeight="1" x14ac:dyDescent="0.2">
      <c r="C619" s="354"/>
      <c r="D619" s="367"/>
      <c r="E619" s="367"/>
      <c r="F619" s="932"/>
      <c r="G619" s="933"/>
      <c r="H619" s="933"/>
      <c r="I619" s="933"/>
      <c r="J619" s="933"/>
      <c r="K619" s="933"/>
      <c r="L619" s="933"/>
      <c r="M619" s="933"/>
      <c r="N619" s="934"/>
      <c r="O619" s="20"/>
      <c r="P619" s="280"/>
      <c r="V619" s="285"/>
      <c r="W619" s="409" t="b">
        <f>W616</f>
        <v>0</v>
      </c>
    </row>
    <row r="620" spans="1:23" ht="5.0999999999999996" customHeight="1" x14ac:dyDescent="0.2">
      <c r="C620" s="354"/>
      <c r="D620" s="355"/>
      <c r="E620" s="576"/>
      <c r="F620" s="576"/>
      <c r="G620" s="576"/>
      <c r="H620" s="576"/>
      <c r="I620" s="576"/>
      <c r="J620" s="576"/>
      <c r="K620" s="576"/>
      <c r="L620" s="576"/>
      <c r="M620" s="576"/>
      <c r="N620" s="577"/>
      <c r="O620" s="20"/>
      <c r="P620" s="280"/>
      <c r="V620" s="285"/>
      <c r="W620" s="403"/>
    </row>
    <row r="621" spans="1:23" ht="12.75" customHeight="1" x14ac:dyDescent="0.2">
      <c r="C621" s="354"/>
      <c r="D621" s="358" t="s">
        <v>120</v>
      </c>
      <c r="E621" s="995" t="str">
        <f>Translations!$B$363</f>
        <v>Descrierea metodologiei de determinare a factorilor de emisie relevanți care pot fi atribuiți în conformitate cu secțiunile 10.1.2. și 10.1.3. din anexa VII (FAR).</v>
      </c>
      <c r="F621" s="995"/>
      <c r="G621" s="995"/>
      <c r="H621" s="995"/>
      <c r="I621" s="995"/>
      <c r="J621" s="995"/>
      <c r="K621" s="995"/>
      <c r="L621" s="995"/>
      <c r="M621" s="995"/>
      <c r="N621" s="1063"/>
      <c r="O621" s="20"/>
      <c r="P621" s="280"/>
      <c r="V621" s="285"/>
      <c r="W621" s="403"/>
    </row>
    <row r="622" spans="1:23" ht="5.0999999999999996" customHeight="1" x14ac:dyDescent="0.2">
      <c r="C622" s="354"/>
      <c r="D622" s="355"/>
      <c r="E622" s="359"/>
      <c r="F622" s="572"/>
      <c r="G622" s="579"/>
      <c r="H622" s="579"/>
      <c r="I622" s="579"/>
      <c r="J622" s="579"/>
      <c r="K622" s="579"/>
      <c r="L622" s="579"/>
      <c r="M622" s="579"/>
      <c r="N622" s="580"/>
      <c r="O622" s="20"/>
      <c r="W622" s="403"/>
    </row>
    <row r="623" spans="1:23" ht="12.75" customHeight="1" x14ac:dyDescent="0.2">
      <c r="C623" s="354"/>
      <c r="D623" s="358"/>
      <c r="E623" s="360"/>
      <c r="F623" s="990" t="str">
        <f>IF(M491=EUConst_Relevant,HYPERLINK("#" &amp; Q623,EUConst_MsgDescription),"")</f>
        <v/>
      </c>
      <c r="G623" s="969"/>
      <c r="H623" s="969"/>
      <c r="I623" s="969"/>
      <c r="J623" s="969"/>
      <c r="K623" s="969"/>
      <c r="L623" s="969"/>
      <c r="M623" s="969"/>
      <c r="N623" s="970"/>
      <c r="O623" s="20"/>
      <c r="P623" s="24" t="s">
        <v>441</v>
      </c>
      <c r="Q623" s="414" t="str">
        <f>"#"&amp;ADDRESS(ROW($C$11),COLUMN($C$11))</f>
        <v>#$C$11</v>
      </c>
      <c r="W623" s="403"/>
    </row>
    <row r="624" spans="1:23" ht="5.0999999999999996" customHeight="1" x14ac:dyDescent="0.2">
      <c r="C624" s="354"/>
      <c r="D624" s="358"/>
      <c r="E624" s="361"/>
      <c r="F624" s="991"/>
      <c r="G624" s="991"/>
      <c r="H624" s="991"/>
      <c r="I624" s="991"/>
      <c r="J624" s="991"/>
      <c r="K624" s="991"/>
      <c r="L624" s="991"/>
      <c r="M624" s="991"/>
      <c r="N624" s="992"/>
      <c r="O624" s="20"/>
      <c r="P624" s="280"/>
      <c r="W624" s="403"/>
    </row>
    <row r="625" spans="1:25" s="278" customFormat="1" ht="50.1" customHeight="1" x14ac:dyDescent="0.2">
      <c r="A625" s="285"/>
      <c r="B625" s="12"/>
      <c r="C625" s="354"/>
      <c r="D625" s="367"/>
      <c r="E625" s="368"/>
      <c r="F625" s="932"/>
      <c r="G625" s="933"/>
      <c r="H625" s="933"/>
      <c r="I625" s="933"/>
      <c r="J625" s="933"/>
      <c r="K625" s="933"/>
      <c r="L625" s="933"/>
      <c r="M625" s="933"/>
      <c r="N625" s="934"/>
      <c r="O625" s="20"/>
      <c r="P625" s="301"/>
      <c r="Q625" s="274"/>
      <c r="R625" s="285"/>
      <c r="S625" s="274"/>
      <c r="T625" s="274"/>
      <c r="U625" s="285"/>
      <c r="V625" s="285"/>
      <c r="W625" s="409" t="b">
        <f>W614</f>
        <v>0</v>
      </c>
    </row>
    <row r="626" spans="1:25" ht="5.0999999999999996" customHeight="1" x14ac:dyDescent="0.2">
      <c r="C626" s="354"/>
      <c r="D626" s="358"/>
      <c r="E626" s="355"/>
      <c r="F626" s="355"/>
      <c r="G626" s="355"/>
      <c r="H626" s="355"/>
      <c r="I626" s="355"/>
      <c r="J626" s="355"/>
      <c r="K626" s="355"/>
      <c r="L626" s="355"/>
      <c r="M626" s="355"/>
      <c r="N626" s="356"/>
      <c r="O626" s="20"/>
      <c r="W626" s="403"/>
    </row>
    <row r="627" spans="1:25" ht="12.75" customHeight="1" thickBot="1" x14ac:dyDescent="0.25">
      <c r="C627" s="354"/>
      <c r="D627" s="358"/>
      <c r="E627" s="360"/>
      <c r="F627" s="1054" t="str">
        <f>Translations!$B$210</f>
        <v>Trimitere la fișierele externe, dacă este cazul</v>
      </c>
      <c r="G627" s="1054"/>
      <c r="H627" s="1054"/>
      <c r="I627" s="1054"/>
      <c r="J627" s="1054"/>
      <c r="K627" s="904"/>
      <c r="L627" s="904"/>
      <c r="M627" s="904"/>
      <c r="N627" s="904"/>
      <c r="O627" s="20"/>
      <c r="W627" s="410" t="b">
        <f>W625</f>
        <v>0</v>
      </c>
    </row>
    <row r="628" spans="1:25" s="21" customFormat="1" ht="12.75" x14ac:dyDescent="0.2">
      <c r="A628" s="19"/>
      <c r="B628" s="38"/>
      <c r="C628" s="373"/>
      <c r="D628" s="374"/>
      <c r="E628" s="374"/>
      <c r="F628" s="374"/>
      <c r="G628" s="374"/>
      <c r="H628" s="374"/>
      <c r="I628" s="374"/>
      <c r="J628" s="374"/>
      <c r="K628" s="374"/>
      <c r="L628" s="374"/>
      <c r="M628" s="374"/>
      <c r="N628" s="375"/>
      <c r="O628" s="20"/>
      <c r="P628" s="274"/>
      <c r="Q628" s="274"/>
      <c r="R628" s="274"/>
      <c r="S628" s="25"/>
      <c r="T628" s="24"/>
      <c r="U628" s="24"/>
      <c r="V628" s="24"/>
      <c r="W628" s="267"/>
    </row>
    <row r="629" spans="1:25" s="21" customFormat="1" ht="15" thickBot="1" x14ac:dyDescent="0.25">
      <c r="A629" s="19"/>
      <c r="B629" s="38"/>
      <c r="C629" s="38"/>
      <c r="D629" s="38"/>
      <c r="E629" s="38"/>
      <c r="F629" s="38"/>
      <c r="G629" s="38"/>
      <c r="H629" s="38"/>
      <c r="I629" s="38"/>
      <c r="J629" s="38"/>
      <c r="K629" s="38"/>
      <c r="L629" s="38"/>
      <c r="M629" s="38"/>
      <c r="N629" s="38"/>
      <c r="O629" s="20"/>
      <c r="P629" s="274"/>
      <c r="Q629" s="274"/>
      <c r="R629" s="25"/>
      <c r="S629" s="25"/>
      <c r="T629" s="24"/>
      <c r="U629" s="24"/>
      <c r="V629" s="24"/>
      <c r="W629" s="267"/>
      <c r="X629" s="273"/>
      <c r="Y629" s="273"/>
    </row>
    <row r="630" spans="1:25" s="21" customFormat="1" ht="12.75" customHeight="1" thickBot="1" x14ac:dyDescent="0.3">
      <c r="A630" s="19"/>
      <c r="B630" s="38"/>
      <c r="C630" s="315"/>
      <c r="D630" s="315"/>
      <c r="E630" s="315"/>
      <c r="F630" s="315"/>
      <c r="G630" s="315"/>
      <c r="H630" s="315"/>
      <c r="I630" s="315"/>
      <c r="J630" s="315"/>
      <c r="K630" s="315"/>
      <c r="L630" s="315"/>
      <c r="M630" s="315"/>
      <c r="N630" s="315"/>
      <c r="O630" s="20"/>
      <c r="P630" s="24"/>
      <c r="Q630" s="24"/>
      <c r="R630" s="25"/>
      <c r="S630" s="25"/>
      <c r="T630" s="24"/>
      <c r="U630" s="24"/>
      <c r="V630" s="24"/>
      <c r="W630" s="267"/>
      <c r="X630" s="273"/>
      <c r="Y630" s="273"/>
    </row>
    <row r="631" spans="1:25" s="21" customFormat="1" ht="15" customHeight="1" thickBot="1" x14ac:dyDescent="0.3">
      <c r="A631" s="19"/>
      <c r="B631" s="416"/>
      <c r="C631" s="418">
        <v>5</v>
      </c>
      <c r="D631" s="1097" t="str">
        <f>Translations!$B$386</f>
        <v>Subinstalație cu abordare alternativă:</v>
      </c>
      <c r="E631" s="1098"/>
      <c r="F631" s="1098"/>
      <c r="G631" s="1098"/>
      <c r="H631" s="1099"/>
      <c r="I631" s="1100" t="str">
        <f>INDEX(EUconst_FallBackListNames,$C631)</f>
        <v>Subinstalație cu referință pentru combustibil (RR | non-CBAM)</v>
      </c>
      <c r="J631" s="1101"/>
      <c r="K631" s="1101"/>
      <c r="L631" s="1102"/>
      <c r="M631" s="1103" t="str">
        <f>IF(ISBLANK(INDEX(CNTR_FallBackSubInstRelevant,C631)),"",IF(INDEX(CNTR_FallBackSubInstRelevant,C631),EUConst_Relevant,EUConst_NotRelevant))</f>
        <v/>
      </c>
      <c r="N631" s="1104"/>
      <c r="O631" s="20"/>
      <c r="P631" s="417">
        <f>C631</f>
        <v>5</v>
      </c>
      <c r="Q631" s="274"/>
      <c r="R631" s="274"/>
      <c r="S631" s="274"/>
      <c r="T631" s="274"/>
      <c r="U631" s="25"/>
      <c r="V631" s="347" t="s">
        <v>891</v>
      </c>
      <c r="W631" s="398" t="b">
        <f>AND(CNTR_ExistSubInstEntries,M631=EUConst_NotRelevant)</f>
        <v>0</v>
      </c>
    </row>
    <row r="632" spans="1:25" s="21" customFormat="1" ht="12.75" customHeight="1" thickBot="1" x14ac:dyDescent="0.25">
      <c r="A632" s="19"/>
      <c r="B632" s="38"/>
      <c r="C632" s="312"/>
      <c r="D632" s="313"/>
      <c r="E632" s="313"/>
      <c r="F632" s="313"/>
      <c r="G632" s="313"/>
      <c r="H632" s="314"/>
      <c r="I632" s="1092" t="str">
        <f>IF(M631=EUConst_NotRelevant,HYPERLINK(Q632,EUconst_MsgGoToNextSubInst),IF(M631=EUConst_Relevant,HYPERLINK("",EUconst_MsgEnterThisSection),""))</f>
        <v/>
      </c>
      <c r="J632" s="1093"/>
      <c r="K632" s="1093"/>
      <c r="L632" s="1093"/>
      <c r="M632" s="1094"/>
      <c r="N632" s="1095"/>
      <c r="O632" s="20"/>
      <c r="P632" s="24" t="s">
        <v>441</v>
      </c>
      <c r="Q632" s="414" t="str">
        <f>"#JUMP_G"&amp;P631+1</f>
        <v>#JUMP_G6</v>
      </c>
      <c r="R632" s="24"/>
      <c r="S632" s="24"/>
      <c r="T632" s="24"/>
      <c r="U632" s="25"/>
      <c r="V632" s="25"/>
      <c r="W632" s="401"/>
      <c r="X632" s="273"/>
      <c r="Y632" s="273"/>
    </row>
    <row r="633" spans="1:25" ht="5.0999999999999996" customHeight="1" x14ac:dyDescent="0.2">
      <c r="C633" s="316"/>
      <c r="D633" s="317"/>
      <c r="E633" s="317"/>
      <c r="F633" s="317"/>
      <c r="G633" s="317"/>
      <c r="H633" s="317"/>
      <c r="I633" s="317"/>
      <c r="J633" s="317"/>
      <c r="K633" s="317"/>
      <c r="L633" s="317"/>
      <c r="M633" s="317"/>
      <c r="N633" s="318"/>
      <c r="O633" s="20"/>
      <c r="U633" s="25"/>
      <c r="V633" s="25"/>
      <c r="W633" s="401"/>
    </row>
    <row r="634" spans="1:25" ht="15" customHeight="1" x14ac:dyDescent="0.2">
      <c r="C634" s="250"/>
      <c r="E634" s="956" t="str">
        <f>CONCATENATE(EUconst_MsgSeeFirst," (G.I.1)")</f>
        <v>În prima copie a acestui instrument găsiți instrucțiuni detaliate privind datele care se introduc în acesta.  (G.I.1)</v>
      </c>
      <c r="F634" s="956"/>
      <c r="G634" s="956"/>
      <c r="H634" s="956"/>
      <c r="I634" s="956"/>
      <c r="J634" s="956"/>
      <c r="K634" s="956"/>
      <c r="L634" s="956"/>
      <c r="M634" s="956"/>
      <c r="N634" s="251"/>
      <c r="O634" s="20"/>
      <c r="U634" s="25"/>
      <c r="V634" s="25"/>
      <c r="W634" s="401"/>
    </row>
    <row r="635" spans="1:25" ht="5.0999999999999996" customHeight="1" x14ac:dyDescent="0.2">
      <c r="C635" s="250"/>
      <c r="N635" s="251"/>
      <c r="O635" s="20"/>
      <c r="U635" s="25"/>
      <c r="V635" s="25"/>
      <c r="W635" s="401"/>
    </row>
    <row r="636" spans="1:25" ht="12.75" customHeight="1" x14ac:dyDescent="0.2">
      <c r="B636" s="273"/>
      <c r="C636" s="250"/>
      <c r="D636" s="22" t="s">
        <v>112</v>
      </c>
      <c r="E636" s="917" t="str">
        <f>Translations!$B$297</f>
        <v>Limitele sistemului subinstalației</v>
      </c>
      <c r="F636" s="917"/>
      <c r="G636" s="917"/>
      <c r="H636" s="917"/>
      <c r="I636" s="917"/>
      <c r="J636" s="917"/>
      <c r="K636" s="917"/>
      <c r="L636" s="917"/>
      <c r="M636" s="917"/>
      <c r="N636" s="1031"/>
      <c r="O636" s="20"/>
      <c r="U636" s="25"/>
      <c r="V636" s="25"/>
      <c r="W636" s="401"/>
    </row>
    <row r="637" spans="1:25" ht="5.0999999999999996" customHeight="1" x14ac:dyDescent="0.2">
      <c r="B637" s="273"/>
      <c r="C637" s="250"/>
      <c r="N637" s="251"/>
      <c r="O637" s="20"/>
      <c r="U637" s="25"/>
      <c r="V637" s="25"/>
      <c r="W637" s="401"/>
    </row>
    <row r="638" spans="1:25" ht="12.75" customHeight="1" x14ac:dyDescent="0.2">
      <c r="B638" s="273"/>
      <c r="C638" s="250"/>
      <c r="D638" s="564" t="s">
        <v>118</v>
      </c>
      <c r="E638" s="963" t="str">
        <f>Translations!$B$249</f>
        <v>Informații privind metodologia aplicată</v>
      </c>
      <c r="F638" s="963"/>
      <c r="G638" s="963"/>
      <c r="H638" s="963"/>
      <c r="I638" s="963"/>
      <c r="J638" s="963"/>
      <c r="K638" s="963"/>
      <c r="L638" s="963"/>
      <c r="M638" s="963"/>
      <c r="N638" s="1003"/>
      <c r="O638" s="20"/>
      <c r="U638" s="25"/>
      <c r="V638" s="25"/>
      <c r="W638" s="401"/>
    </row>
    <row r="639" spans="1:25" ht="12.75" customHeight="1" x14ac:dyDescent="0.2">
      <c r="B639" s="273"/>
      <c r="C639" s="250"/>
      <c r="D639" s="27"/>
      <c r="E639" s="900" t="str">
        <f>Translations!$B$298</f>
        <v>În conformitate cu cerințele din anexa VI secțiunea 2(b), vă rugăm să descrieți limitele sistemului acestei subinstalații, acoperind următoarele aspecte:</v>
      </c>
      <c r="F639" s="900"/>
      <c r="G639" s="900"/>
      <c r="H639" s="900"/>
      <c r="I639" s="900"/>
      <c r="J639" s="900"/>
      <c r="K639" s="900"/>
      <c r="L639" s="900"/>
      <c r="M639" s="900"/>
      <c r="N639" s="1004"/>
      <c r="O639" s="20"/>
      <c r="U639" s="25"/>
      <c r="V639" s="25"/>
      <c r="W639" s="401"/>
    </row>
    <row r="640" spans="1:25" ht="12.75" customHeight="1" x14ac:dyDescent="0.2">
      <c r="B640" s="273"/>
      <c r="C640" s="250"/>
      <c r="D640" s="27"/>
      <c r="E640" s="252" t="s">
        <v>263</v>
      </c>
      <c r="F640" s="905" t="str">
        <f>Translations!$B$299</f>
        <v xml:space="preserve">unitățile tehnice care sunt incluse, </v>
      </c>
      <c r="G640" s="953"/>
      <c r="H640" s="953"/>
      <c r="I640" s="953"/>
      <c r="J640" s="953"/>
      <c r="K640" s="953"/>
      <c r="L640" s="953"/>
      <c r="M640" s="953"/>
      <c r="N640" s="989"/>
      <c r="O640" s="20"/>
      <c r="U640" s="25"/>
      <c r="V640" s="25"/>
      <c r="W640" s="401"/>
    </row>
    <row r="641" spans="2:23" ht="12.75" customHeight="1" x14ac:dyDescent="0.2">
      <c r="B641" s="273"/>
      <c r="C641" s="250"/>
      <c r="D641" s="27"/>
      <c r="E641" s="252" t="s">
        <v>263</v>
      </c>
      <c r="F641" s="905" t="str">
        <f>Translations!$B$300</f>
        <v xml:space="preserve">procesele desfășurate, </v>
      </c>
      <c r="G641" s="953"/>
      <c r="H641" s="953"/>
      <c r="I641" s="953"/>
      <c r="J641" s="953"/>
      <c r="K641" s="953"/>
      <c r="L641" s="953"/>
      <c r="M641" s="953"/>
      <c r="N641" s="989"/>
      <c r="O641" s="20"/>
      <c r="U641" s="25"/>
      <c r="V641" s="25"/>
      <c r="W641" s="401"/>
    </row>
    <row r="642" spans="2:23" ht="12.75" customHeight="1" x14ac:dyDescent="0.2">
      <c r="B642" s="273"/>
      <c r="C642" s="250"/>
      <c r="D642" s="27"/>
      <c r="E642" s="252" t="s">
        <v>263</v>
      </c>
      <c r="F642" s="905" t="str">
        <f>Translations!$B$301</f>
        <v>materialele și combustibilii de intrare și</v>
      </c>
      <c r="G642" s="953"/>
      <c r="H642" s="953"/>
      <c r="I642" s="953"/>
      <c r="J642" s="953"/>
      <c r="K642" s="953"/>
      <c r="L642" s="953"/>
      <c r="M642" s="953"/>
      <c r="N642" s="989"/>
      <c r="O642" s="20"/>
      <c r="U642" s="25"/>
      <c r="V642" s="25"/>
      <c r="W642" s="401"/>
    </row>
    <row r="643" spans="2:23" ht="12.75" customHeight="1" x14ac:dyDescent="0.2">
      <c r="B643" s="273"/>
      <c r="C643" s="250"/>
      <c r="D643" s="27"/>
      <c r="E643" s="252" t="s">
        <v>263</v>
      </c>
      <c r="F643" s="905" t="str">
        <f>Translations!$B$302</f>
        <v>produsele și materialele de ieșire care sunt atribuite.</v>
      </c>
      <c r="G643" s="953"/>
      <c r="H643" s="953"/>
      <c r="I643" s="953"/>
      <c r="J643" s="953"/>
      <c r="K643" s="953"/>
      <c r="L643" s="953"/>
      <c r="M643" s="953"/>
      <c r="N643" s="989"/>
      <c r="O643" s="20"/>
    </row>
    <row r="644" spans="2:23" ht="12.75" customHeight="1" x14ac:dyDescent="0.2">
      <c r="B644" s="273"/>
      <c r="C644" s="250"/>
      <c r="D644" s="27"/>
      <c r="E644" s="961" t="str">
        <f>Translations!$B$304</f>
        <v>Dacă aceste informații sunt deja furnizate suficient de detaliat în secțiunea C.II, vă rugăm să includeți aici doar trimiteri la această secțiune și să treceți la următoarele puncte de mai jos.</v>
      </c>
      <c r="F644" s="961"/>
      <c r="G644" s="961"/>
      <c r="H644" s="961"/>
      <c r="I644" s="961"/>
      <c r="J644" s="961"/>
      <c r="K644" s="961"/>
      <c r="L644" s="961"/>
      <c r="M644" s="961"/>
      <c r="N644" s="1032"/>
      <c r="O644" s="20"/>
    </row>
    <row r="645" spans="2:23" ht="50.1" customHeight="1" x14ac:dyDescent="0.2">
      <c r="B645" s="273"/>
      <c r="C645" s="250"/>
      <c r="D645" s="564"/>
      <c r="E645" s="1033"/>
      <c r="F645" s="1034"/>
      <c r="G645" s="1034"/>
      <c r="H645" s="1034"/>
      <c r="I645" s="1034"/>
      <c r="J645" s="1034"/>
      <c r="K645" s="1034"/>
      <c r="L645" s="1034"/>
      <c r="M645" s="1034"/>
      <c r="N645" s="1035"/>
      <c r="O645" s="20"/>
    </row>
    <row r="646" spans="2:23" ht="5.0999999999999996" customHeight="1" x14ac:dyDescent="0.2">
      <c r="B646" s="273"/>
      <c r="C646" s="250"/>
      <c r="D646" s="564"/>
      <c r="N646" s="251"/>
      <c r="O646" s="20"/>
    </row>
    <row r="647" spans="2:23" ht="12.75" customHeight="1" x14ac:dyDescent="0.2">
      <c r="B647" s="273"/>
      <c r="C647" s="250"/>
      <c r="D647" s="564" t="s">
        <v>119</v>
      </c>
      <c r="E647" s="1036" t="str">
        <f>Translations!$B$210</f>
        <v>Trimitere la fișierele externe, dacă este cazul</v>
      </c>
      <c r="F647" s="1036"/>
      <c r="G647" s="1036"/>
      <c r="H647" s="1036"/>
      <c r="I647" s="1036"/>
      <c r="J647" s="1037"/>
      <c r="K647" s="904"/>
      <c r="L647" s="904"/>
      <c r="M647" s="904"/>
      <c r="N647" s="904"/>
      <c r="O647" s="20"/>
    </row>
    <row r="648" spans="2:23" ht="5.0999999999999996" customHeight="1" x14ac:dyDescent="0.2">
      <c r="B648" s="273"/>
      <c r="C648" s="250"/>
      <c r="D648" s="564"/>
      <c r="N648" s="251"/>
      <c r="O648" s="20"/>
    </row>
    <row r="649" spans="2:23" ht="12.75" customHeight="1" x14ac:dyDescent="0.2">
      <c r="B649" s="273"/>
      <c r="C649" s="250"/>
      <c r="D649" s="27" t="s">
        <v>120</v>
      </c>
      <c r="E649" s="1036" t="str">
        <f>Translations!$B$305</f>
        <v>Trimitere la o diagramă detaliată separată a fluxurilor, dacă este cazul</v>
      </c>
      <c r="F649" s="1036"/>
      <c r="G649" s="1036"/>
      <c r="H649" s="1036"/>
      <c r="I649" s="1036"/>
      <c r="J649" s="1037"/>
      <c r="K649" s="904"/>
      <c r="L649" s="904"/>
      <c r="M649" s="904"/>
      <c r="N649" s="904"/>
      <c r="O649" s="20"/>
    </row>
    <row r="650" spans="2:23" ht="12.75" customHeight="1" x14ac:dyDescent="0.2">
      <c r="B650" s="273"/>
      <c r="C650" s="250"/>
      <c r="D650" s="27"/>
      <c r="E650" s="900" t="str">
        <f>Translations!$B$387</f>
        <v>În cazul subinstalațiilor mai complexe, vă rugăm să furnizați o diagramă detaliată a fluxurilor, dacă aceasta nu este inclusă la punctul i. de mai sus.</v>
      </c>
      <c r="F650" s="900"/>
      <c r="G650" s="900"/>
      <c r="H650" s="900"/>
      <c r="I650" s="900"/>
      <c r="J650" s="900"/>
      <c r="K650" s="900"/>
      <c r="L650" s="900"/>
      <c r="M650" s="900"/>
      <c r="N650" s="1004"/>
      <c r="O650" s="20"/>
    </row>
    <row r="651" spans="2:23" ht="5.0999999999999996" customHeight="1" x14ac:dyDescent="0.2">
      <c r="B651" s="273"/>
      <c r="C651" s="250"/>
      <c r="D651" s="564"/>
      <c r="N651" s="251"/>
      <c r="O651" s="20"/>
    </row>
    <row r="652" spans="2:23" ht="5.0999999999999996" customHeight="1" x14ac:dyDescent="0.2">
      <c r="B652" s="273"/>
      <c r="C652" s="261"/>
      <c r="D652" s="264"/>
      <c r="E652" s="262"/>
      <c r="F652" s="262"/>
      <c r="G652" s="262"/>
      <c r="H652" s="262"/>
      <c r="I652" s="262"/>
      <c r="J652" s="262"/>
      <c r="K652" s="262"/>
      <c r="L652" s="262"/>
      <c r="M652" s="262"/>
      <c r="N652" s="263"/>
      <c r="O652" s="20"/>
    </row>
    <row r="653" spans="2:23" ht="12.75" customHeight="1" x14ac:dyDescent="0.2">
      <c r="B653" s="273"/>
      <c r="C653" s="250"/>
      <c r="D653" s="22" t="s">
        <v>113</v>
      </c>
      <c r="E653" s="917" t="str">
        <f>Translations!$B$388</f>
        <v>Metoda de determinare a nivelurilor anuale ale activității</v>
      </c>
      <c r="F653" s="917"/>
      <c r="G653" s="917"/>
      <c r="H653" s="917"/>
      <c r="I653" s="917"/>
      <c r="J653" s="917"/>
      <c r="K653" s="917"/>
      <c r="L653" s="917"/>
      <c r="M653" s="917"/>
      <c r="N653" s="1031"/>
      <c r="O653" s="20"/>
      <c r="P653" s="280"/>
      <c r="S653" s="285"/>
      <c r="T653" s="285"/>
    </row>
    <row r="654" spans="2:23" ht="12.75" customHeight="1" x14ac:dyDescent="0.2">
      <c r="B654" s="273"/>
      <c r="C654" s="250"/>
      <c r="E654" s="961" t="str">
        <f>Translations!$B$389</f>
        <v>În scopul specific al colectării de date din Măsurile Naționale de Implementare, această secțiune ar trebui să cuprindă toate datele furnizate în secțiunea G.(a) din Raportul privind colectarea datelor de referință.</v>
      </c>
      <c r="F654" s="962"/>
      <c r="G654" s="962"/>
      <c r="H654" s="962"/>
      <c r="I654" s="962"/>
      <c r="J654" s="962"/>
      <c r="K654" s="962"/>
      <c r="L654" s="962"/>
      <c r="M654" s="962"/>
      <c r="N654" s="1040"/>
      <c r="O654" s="20"/>
      <c r="P654" s="280"/>
    </row>
    <row r="655" spans="2:23" ht="5.0999999999999996" customHeight="1" x14ac:dyDescent="0.2">
      <c r="B655" s="273"/>
      <c r="C655" s="250"/>
      <c r="D655" s="564"/>
      <c r="E655" s="564"/>
      <c r="F655" s="564"/>
      <c r="G655" s="564"/>
      <c r="H655" s="564"/>
      <c r="I655" s="564"/>
      <c r="J655" s="564"/>
      <c r="K655" s="564"/>
      <c r="L655" s="564"/>
      <c r="M655" s="564"/>
      <c r="N655" s="565"/>
      <c r="O655" s="20"/>
      <c r="P655" s="24"/>
    </row>
    <row r="656" spans="2:23" ht="12.75" customHeight="1" x14ac:dyDescent="0.2">
      <c r="B656" s="273"/>
      <c r="C656" s="250"/>
      <c r="D656" s="564" t="s">
        <v>119</v>
      </c>
      <c r="E656" s="963" t="str">
        <f>Translations!$B$249</f>
        <v>Informații privind metodologia aplicată</v>
      </c>
      <c r="F656" s="963"/>
      <c r="G656" s="963"/>
      <c r="H656" s="963"/>
      <c r="I656" s="963"/>
      <c r="J656" s="963"/>
      <c r="K656" s="963"/>
      <c r="L656" s="963"/>
      <c r="M656" s="963"/>
      <c r="N656" s="1003"/>
      <c r="O656" s="20"/>
      <c r="P656" s="280"/>
    </row>
    <row r="657" spans="1:23" ht="12.75" customHeight="1" x14ac:dyDescent="0.2">
      <c r="B657" s="273"/>
      <c r="C657" s="250"/>
      <c r="D657" s="564"/>
      <c r="E657" s="900" t="str">
        <f>Translations!$B$250</f>
        <v>Vă rugăm să selectați mai jos:</v>
      </c>
      <c r="F657" s="901"/>
      <c r="G657" s="901"/>
      <c r="H657" s="901"/>
      <c r="I657" s="901"/>
      <c r="J657" s="901"/>
      <c r="K657" s="901"/>
      <c r="L657" s="901"/>
      <c r="M657" s="901"/>
      <c r="N657" s="1020"/>
      <c r="O657" s="20"/>
    </row>
    <row r="658" spans="1:23" ht="25.5" customHeight="1" x14ac:dyDescent="0.2">
      <c r="B658" s="273"/>
      <c r="C658" s="250"/>
      <c r="D658" s="564"/>
      <c r="E658" s="252" t="s">
        <v>263</v>
      </c>
      <c r="F658" s="905" t="str">
        <f>Translations!$B$839</f>
        <v>sursa de date utilizată pentru cuantificarea aportului de combustibil și a aportului de materiale (energie termică exotermă) în conformitate cu secțiunea 4.4 din anexa VII la FAR și a consumului de energie electrică pentru producerea de energie termică în conformitate cu secțiunea 4.5 din anexa VII la FAR.</v>
      </c>
      <c r="G658" s="905"/>
      <c r="H658" s="905"/>
      <c r="I658" s="905"/>
      <c r="J658" s="905"/>
      <c r="K658" s="905"/>
      <c r="L658" s="905"/>
      <c r="M658" s="905"/>
      <c r="N658" s="1021"/>
      <c r="O658" s="20"/>
    </row>
    <row r="659" spans="1:23" ht="12.75" customHeight="1" x14ac:dyDescent="0.2">
      <c r="B659" s="273"/>
      <c r="C659" s="250"/>
      <c r="D659" s="564"/>
      <c r="E659" s="252" t="s">
        <v>263</v>
      </c>
      <c r="F659" s="905" t="str">
        <f>Translations!$B$252</f>
        <v>metoda utilizată pentru determinarea conținutului de energie în conformitate cu secțiunea 4.6 din anexa VII la FAR.</v>
      </c>
      <c r="G659" s="905"/>
      <c r="H659" s="905"/>
      <c r="I659" s="905"/>
      <c r="J659" s="905"/>
      <c r="K659" s="905"/>
      <c r="L659" s="905"/>
      <c r="M659" s="905"/>
      <c r="N659" s="1021"/>
      <c r="O659" s="20"/>
    </row>
    <row r="660" spans="1:23" ht="25.5" customHeight="1" x14ac:dyDescent="0.2">
      <c r="B660" s="273"/>
      <c r="C660" s="250"/>
      <c r="D660" s="564"/>
      <c r="E660" s="252"/>
      <c r="F660" s="905"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G660" s="953"/>
      <c r="H660" s="953"/>
      <c r="I660" s="953"/>
      <c r="J660" s="953"/>
      <c r="K660" s="953"/>
      <c r="L660" s="953"/>
      <c r="M660" s="953"/>
      <c r="N660" s="989"/>
      <c r="O660" s="20"/>
    </row>
    <row r="661" spans="1:23" ht="25.5" customHeight="1" x14ac:dyDescent="0.2">
      <c r="B661" s="273"/>
      <c r="C661" s="250"/>
      <c r="I661" s="967" t="str">
        <f>Translations!$B$254</f>
        <v>Sursa de date</v>
      </c>
      <c r="J661" s="967"/>
      <c r="K661" s="967" t="str">
        <f>Translations!$B$255</f>
        <v>Altă sursă de date (dacă este cazul)</v>
      </c>
      <c r="L661" s="967"/>
      <c r="M661" s="967" t="str">
        <f>Translations!$B$255</f>
        <v>Altă sursă de date (dacă este cazul)</v>
      </c>
      <c r="N661" s="967"/>
      <c r="O661" s="20"/>
      <c r="P661" s="280"/>
    </row>
    <row r="662" spans="1:23" ht="12.75" customHeight="1" x14ac:dyDescent="0.2">
      <c r="B662" s="273"/>
      <c r="C662" s="250"/>
      <c r="D662" s="564"/>
      <c r="E662" s="135" t="s">
        <v>864</v>
      </c>
      <c r="F662" s="929" t="str">
        <f>Translations!$B$833</f>
        <v>Aportul de combustibil și de materiale</v>
      </c>
      <c r="G662" s="929"/>
      <c r="H662" s="930"/>
      <c r="I662" s="942"/>
      <c r="J662" s="943"/>
      <c r="K662" s="944"/>
      <c r="L662" s="945"/>
      <c r="M662" s="944"/>
      <c r="N662" s="946"/>
      <c r="O662" s="20"/>
    </row>
    <row r="663" spans="1:23" ht="12.75" customHeight="1" x14ac:dyDescent="0.2">
      <c r="B663" s="273"/>
      <c r="C663" s="250"/>
      <c r="D663" s="564"/>
      <c r="E663" s="135" t="s">
        <v>865</v>
      </c>
      <c r="F663" s="929" t="str">
        <f>Translations!$B$256</f>
        <v>Valoare energetică</v>
      </c>
      <c r="G663" s="929"/>
      <c r="H663" s="930"/>
      <c r="I663" s="942"/>
      <c r="J663" s="943"/>
      <c r="K663" s="944"/>
      <c r="L663" s="945"/>
      <c r="M663" s="944"/>
      <c r="N663" s="946"/>
      <c r="O663" s="20"/>
    </row>
    <row r="664" spans="1:23" ht="12.75" customHeight="1" x14ac:dyDescent="0.2">
      <c r="C664" s="250"/>
      <c r="D664" s="564"/>
      <c r="E664" s="135" t="s">
        <v>866</v>
      </c>
      <c r="F664" s="929" t="str">
        <f>Translations!$B$826</f>
        <v>Consumul de energie electrică pentru producerea de energie termică</v>
      </c>
      <c r="G664" s="929"/>
      <c r="H664" s="930"/>
      <c r="I664" s="942"/>
      <c r="J664" s="943"/>
      <c r="K664" s="944"/>
      <c r="L664" s="945"/>
      <c r="M664" s="944"/>
      <c r="N664" s="946"/>
      <c r="O664" s="20"/>
      <c r="W664" s="274"/>
    </row>
    <row r="665" spans="1:23" ht="5.0999999999999996" customHeight="1" x14ac:dyDescent="0.2">
      <c r="B665" s="273"/>
      <c r="C665" s="250"/>
      <c r="D665" s="564"/>
      <c r="N665" s="251"/>
      <c r="O665" s="20"/>
      <c r="P665" s="280"/>
    </row>
    <row r="666" spans="1:23" ht="12.75" customHeight="1" x14ac:dyDescent="0.2">
      <c r="B666" s="273"/>
      <c r="C666" s="250"/>
      <c r="D666" s="564"/>
      <c r="E666" s="135" t="s">
        <v>867</v>
      </c>
      <c r="F666" s="931" t="str">
        <f>Translations!$B$257</f>
        <v>Descrierea metodologiei aplicate</v>
      </c>
      <c r="G666" s="931"/>
      <c r="H666" s="931"/>
      <c r="I666" s="931"/>
      <c r="J666" s="931"/>
      <c r="K666" s="931"/>
      <c r="L666" s="931"/>
      <c r="M666" s="931"/>
      <c r="N666" s="1022"/>
      <c r="O666" s="20"/>
      <c r="P666" s="280"/>
    </row>
    <row r="667" spans="1:23" ht="5.0999999999999996" customHeight="1" x14ac:dyDescent="0.2">
      <c r="C667" s="250"/>
      <c r="E667" s="252"/>
      <c r="F667" s="566"/>
      <c r="G667" s="567"/>
      <c r="H667" s="567"/>
      <c r="I667" s="567"/>
      <c r="J667" s="567"/>
      <c r="K667" s="567"/>
      <c r="L667" s="567"/>
      <c r="M667" s="567"/>
      <c r="N667" s="573"/>
      <c r="O667" s="20"/>
    </row>
    <row r="668" spans="1:23" ht="12.75" customHeight="1" x14ac:dyDescent="0.2">
      <c r="C668" s="250"/>
      <c r="D668" s="564"/>
      <c r="E668" s="135"/>
      <c r="F668" s="990" t="str">
        <f>IF(M631=EUConst_Relevant,HYPERLINK("#" &amp; Q668,EUConst_MsgDescription),"")</f>
        <v/>
      </c>
      <c r="G668" s="969"/>
      <c r="H668" s="969"/>
      <c r="I668" s="969"/>
      <c r="J668" s="969"/>
      <c r="K668" s="969"/>
      <c r="L668" s="969"/>
      <c r="M668" s="969"/>
      <c r="N668" s="970"/>
      <c r="O668" s="20"/>
      <c r="P668" s="24" t="s">
        <v>441</v>
      </c>
      <c r="Q668" s="414" t="str">
        <f>"#"&amp;ADDRESS(ROW($C$11),COLUMN($C$11))</f>
        <v>#$C$11</v>
      </c>
    </row>
    <row r="669" spans="1:23" ht="5.0999999999999996" customHeight="1" x14ac:dyDescent="0.2">
      <c r="C669" s="250"/>
      <c r="D669" s="564"/>
      <c r="E669" s="26"/>
      <c r="F669" s="1049"/>
      <c r="G669" s="1049"/>
      <c r="H669" s="1049"/>
      <c r="I669" s="1049"/>
      <c r="J669" s="1049"/>
      <c r="K669" s="1049"/>
      <c r="L669" s="1049"/>
      <c r="M669" s="1049"/>
      <c r="N669" s="1050"/>
      <c r="O669" s="20"/>
      <c r="P669" s="280"/>
    </row>
    <row r="670" spans="1:23" s="278" customFormat="1" ht="50.1" customHeight="1" x14ac:dyDescent="0.2">
      <c r="A670" s="285"/>
      <c r="B670" s="12"/>
      <c r="C670" s="250"/>
      <c r="D670" s="26"/>
      <c r="E670" s="26"/>
      <c r="F670" s="932"/>
      <c r="G670" s="933"/>
      <c r="H670" s="933"/>
      <c r="I670" s="933"/>
      <c r="J670" s="933"/>
      <c r="K670" s="933"/>
      <c r="L670" s="933"/>
      <c r="M670" s="933"/>
      <c r="N670" s="934"/>
      <c r="O670" s="20"/>
      <c r="P670" s="284"/>
      <c r="Q670" s="285"/>
      <c r="R670" s="285"/>
      <c r="S670" s="274"/>
      <c r="T670" s="274"/>
      <c r="U670" s="274"/>
      <c r="V670" s="274"/>
      <c r="W670" s="293"/>
    </row>
    <row r="671" spans="1:23" ht="5.0999999999999996" customHeight="1" x14ac:dyDescent="0.2">
      <c r="C671" s="250"/>
      <c r="D671" s="564"/>
      <c r="N671" s="251"/>
      <c r="O671" s="20"/>
    </row>
    <row r="672" spans="1:23" ht="12.75" customHeight="1" x14ac:dyDescent="0.2">
      <c r="C672" s="250"/>
      <c r="D672" s="564"/>
      <c r="E672" s="135" t="s">
        <v>868</v>
      </c>
      <c r="F672" s="975" t="str">
        <f>Translations!$B$210</f>
        <v>Trimitere la fișierele externe, dacă este cazul</v>
      </c>
      <c r="G672" s="975"/>
      <c r="H672" s="975"/>
      <c r="I672" s="975"/>
      <c r="J672" s="975"/>
      <c r="K672" s="904"/>
      <c r="L672" s="904"/>
      <c r="M672" s="904"/>
      <c r="N672" s="904"/>
      <c r="O672" s="20"/>
      <c r="W672" s="384" t="s">
        <v>417</v>
      </c>
    </row>
    <row r="673" spans="2:23" ht="5.0999999999999996" customHeight="1" thickBot="1" x14ac:dyDescent="0.25">
      <c r="C673" s="250"/>
      <c r="D673" s="564"/>
      <c r="N673" s="251"/>
      <c r="O673" s="20"/>
      <c r="P673" s="280"/>
      <c r="W673" s="274"/>
    </row>
    <row r="674" spans="2:23" ht="12.75" customHeight="1" x14ac:dyDescent="0.2">
      <c r="C674" s="250"/>
      <c r="D674" s="564" t="s">
        <v>119</v>
      </c>
      <c r="E674" s="957" t="str">
        <f>Translations!$B$258</f>
        <v>A fost respectată ordinea ierarhică?</v>
      </c>
      <c r="F674" s="957"/>
      <c r="G674" s="957"/>
      <c r="H674" s="958"/>
      <c r="I674" s="291"/>
      <c r="J674" s="298" t="str">
        <f>Translations!$B$259</f>
        <v xml:space="preserve"> Dacă nu, de ce?</v>
      </c>
      <c r="K674" s="942"/>
      <c r="L674" s="943"/>
      <c r="M674" s="943"/>
      <c r="N674" s="959"/>
      <c r="O674" s="20"/>
      <c r="P674" s="280"/>
      <c r="W674" s="407" t="b">
        <f>AND(I674&lt;&gt;"",I674=TRUE)</f>
        <v>0</v>
      </c>
    </row>
    <row r="675" spans="2:23" ht="5.0999999999999996" customHeight="1" x14ac:dyDescent="0.2">
      <c r="C675" s="250"/>
      <c r="E675" s="570"/>
      <c r="F675" s="570"/>
      <c r="G675" s="570"/>
      <c r="H675" s="570"/>
      <c r="I675" s="570"/>
      <c r="J675" s="570"/>
      <c r="K675" s="570"/>
      <c r="L675" s="570"/>
      <c r="M675" s="570"/>
      <c r="N675" s="578"/>
      <c r="O675" s="20"/>
      <c r="P675" s="280"/>
      <c r="W675" s="403"/>
    </row>
    <row r="676" spans="2:23" ht="12.75" customHeight="1" x14ac:dyDescent="0.2">
      <c r="C676" s="250"/>
      <c r="D676" s="12"/>
      <c r="E676" s="12"/>
      <c r="F676" s="931" t="str">
        <f>Translations!$B$264</f>
        <v>Detalii suplimentare privind orice abatere de la ierarhie</v>
      </c>
      <c r="G676" s="931"/>
      <c r="H676" s="931"/>
      <c r="I676" s="931"/>
      <c r="J676" s="931"/>
      <c r="K676" s="931"/>
      <c r="L676" s="931"/>
      <c r="M676" s="931"/>
      <c r="N676" s="1022"/>
      <c r="O676" s="20"/>
      <c r="P676" s="280"/>
      <c r="W676" s="403"/>
    </row>
    <row r="677" spans="2:23" ht="25.5" customHeight="1" thickBot="1" x14ac:dyDescent="0.25">
      <c r="C677" s="250"/>
      <c r="D677" s="12"/>
      <c r="E677" s="12"/>
      <c r="F677" s="1023"/>
      <c r="G677" s="1024"/>
      <c r="H677" s="1024"/>
      <c r="I677" s="1024"/>
      <c r="J677" s="1024"/>
      <c r="K677" s="1024"/>
      <c r="L677" s="1024"/>
      <c r="M677" s="1024"/>
      <c r="N677" s="1025"/>
      <c r="O677" s="20"/>
      <c r="P677" s="280"/>
      <c r="W677" s="300" t="b">
        <f>W674</f>
        <v>0</v>
      </c>
    </row>
    <row r="678" spans="2:23" ht="5.0999999999999996" customHeight="1" x14ac:dyDescent="0.2">
      <c r="C678" s="250"/>
      <c r="D678" s="564"/>
      <c r="N678" s="251"/>
      <c r="O678" s="20"/>
    </row>
    <row r="679" spans="2:23" ht="12.75" customHeight="1" x14ac:dyDescent="0.2">
      <c r="C679" s="250"/>
      <c r="D679" s="27" t="s">
        <v>120</v>
      </c>
      <c r="E679" s="1026" t="str">
        <f>Translations!$B$828</f>
        <v>Descrierea metodologiei de trasare a produselor și mărfurilor fabricate</v>
      </c>
      <c r="F679" s="1026"/>
      <c r="G679" s="1026"/>
      <c r="H679" s="1026"/>
      <c r="I679" s="1026"/>
      <c r="J679" s="1026"/>
      <c r="K679" s="1026"/>
      <c r="L679" s="1026"/>
      <c r="M679" s="1026"/>
      <c r="N679" s="1027"/>
      <c r="O679" s="20"/>
    </row>
    <row r="680" spans="2:23" ht="5.0999999999999996" customHeight="1" x14ac:dyDescent="0.2">
      <c r="C680" s="250"/>
      <c r="E680" s="252"/>
      <c r="F680" s="566"/>
      <c r="G680" s="567"/>
      <c r="H680" s="567"/>
      <c r="I680" s="567"/>
      <c r="J680" s="567"/>
      <c r="K680" s="567"/>
      <c r="L680" s="567"/>
      <c r="M680" s="567"/>
      <c r="N680" s="573"/>
      <c r="O680" s="20"/>
    </row>
    <row r="681" spans="2:23" ht="12.75" customHeight="1" x14ac:dyDescent="0.2">
      <c r="C681" s="250"/>
      <c r="D681" s="564"/>
      <c r="E681" s="135"/>
      <c r="F681" s="990" t="str">
        <f>IF(M631=EUConst_Relevant,HYPERLINK("#" &amp; Q681,EUConst_MsgDescription),"")</f>
        <v/>
      </c>
      <c r="G681" s="969"/>
      <c r="H681" s="969"/>
      <c r="I681" s="969"/>
      <c r="J681" s="969"/>
      <c r="K681" s="969"/>
      <c r="L681" s="969"/>
      <c r="M681" s="969"/>
      <c r="N681" s="970"/>
      <c r="O681" s="20"/>
      <c r="P681" s="24" t="s">
        <v>441</v>
      </c>
      <c r="Q681" s="414" t="str">
        <f>"#"&amp;ADDRESS(ROW($C$11),COLUMN($C$11))</f>
        <v>#$C$11</v>
      </c>
    </row>
    <row r="682" spans="2:23" ht="5.0999999999999996" customHeight="1" x14ac:dyDescent="0.2">
      <c r="C682" s="250"/>
      <c r="D682" s="564"/>
      <c r="E682" s="26"/>
      <c r="F682" s="1049"/>
      <c r="G682" s="1049"/>
      <c r="H682" s="1049"/>
      <c r="I682" s="1049"/>
      <c r="J682" s="1049"/>
      <c r="K682" s="1049"/>
      <c r="L682" s="1049"/>
      <c r="M682" s="1049"/>
      <c r="N682" s="1050"/>
      <c r="O682" s="20"/>
      <c r="P682" s="280"/>
    </row>
    <row r="683" spans="2:23" ht="50.1" customHeight="1" x14ac:dyDescent="0.2">
      <c r="B683" s="273"/>
      <c r="C683" s="250"/>
      <c r="D683" s="564"/>
      <c r="E683" s="296"/>
      <c r="F683" s="942"/>
      <c r="G683" s="943"/>
      <c r="H683" s="943"/>
      <c r="I683" s="943"/>
      <c r="J683" s="943"/>
      <c r="K683" s="943"/>
      <c r="L683" s="943"/>
      <c r="M683" s="943"/>
      <c r="N683" s="959"/>
      <c r="O683" s="20"/>
    </row>
    <row r="684" spans="2:23" ht="5.0999999999999996" customHeight="1" x14ac:dyDescent="0.2">
      <c r="B684" s="273"/>
      <c r="C684" s="385"/>
      <c r="D684" s="387"/>
      <c r="E684" s="392"/>
      <c r="F684" s="575"/>
      <c r="G684" s="575"/>
      <c r="H684" s="575"/>
      <c r="I684" s="575"/>
      <c r="J684" s="575"/>
      <c r="K684" s="575"/>
      <c r="L684" s="575"/>
      <c r="M684" s="575"/>
      <c r="N684" s="393"/>
      <c r="O684" s="20"/>
      <c r="P684" s="280"/>
      <c r="R684" s="285"/>
    </row>
    <row r="685" spans="2:23" ht="12.75" customHeight="1" x14ac:dyDescent="0.2">
      <c r="B685" s="273"/>
      <c r="C685" s="394"/>
      <c r="D685" s="395"/>
      <c r="E685" s="395"/>
      <c r="F685" s="395"/>
      <c r="G685" s="395"/>
      <c r="H685" s="395"/>
      <c r="I685" s="395"/>
      <c r="J685" s="395"/>
      <c r="K685" s="395"/>
      <c r="L685" s="395"/>
      <c r="M685" s="395"/>
      <c r="N685" s="396"/>
      <c r="O685" s="20"/>
    </row>
    <row r="686" spans="2:23" ht="15" customHeight="1" x14ac:dyDescent="0.2">
      <c r="B686" s="273"/>
      <c r="C686" s="354"/>
      <c r="D686" s="1058" t="str">
        <f>Translations!$B$329</f>
        <v>Datele necesare pentru determinarea ratei de îmbunătățire a indicelui de referință în conformitate cu articolul 10a alineatul (2) din directivă</v>
      </c>
      <c r="E686" s="1059"/>
      <c r="F686" s="1059"/>
      <c r="G686" s="1059"/>
      <c r="H686" s="1059"/>
      <c r="I686" s="1059"/>
      <c r="J686" s="1059"/>
      <c r="K686" s="1059"/>
      <c r="L686" s="1059"/>
      <c r="M686" s="1059"/>
      <c r="N686" s="1060"/>
      <c r="O686" s="20"/>
    </row>
    <row r="687" spans="2:23" ht="5.0999999999999996" customHeight="1" x14ac:dyDescent="0.2">
      <c r="B687" s="273"/>
      <c r="C687" s="354"/>
      <c r="D687" s="355"/>
      <c r="E687" s="355"/>
      <c r="F687" s="355"/>
      <c r="G687" s="355"/>
      <c r="H687" s="355"/>
      <c r="I687" s="355"/>
      <c r="J687" s="355"/>
      <c r="K687" s="355"/>
      <c r="L687" s="355"/>
      <c r="M687" s="355"/>
      <c r="N687" s="356"/>
      <c r="O687" s="20"/>
    </row>
    <row r="688" spans="2:23" ht="12.75" customHeight="1" x14ac:dyDescent="0.2">
      <c r="B688" s="273"/>
      <c r="C688" s="354"/>
      <c r="D688" s="357" t="s">
        <v>114</v>
      </c>
      <c r="E688" s="1061" t="str">
        <f>Translations!$B$330</f>
        <v>Emisii care pot fi atribuite în mod direct</v>
      </c>
      <c r="F688" s="1061"/>
      <c r="G688" s="1061"/>
      <c r="H688" s="1061"/>
      <c r="I688" s="1061"/>
      <c r="J688" s="1061"/>
      <c r="K688" s="1061"/>
      <c r="L688" s="1061"/>
      <c r="M688" s="1061"/>
      <c r="N688" s="1062"/>
      <c r="O688" s="20"/>
    </row>
    <row r="689" spans="2:20" ht="12.75" customHeight="1" x14ac:dyDescent="0.2">
      <c r="B689" s="273"/>
      <c r="C689" s="354"/>
      <c r="D689" s="358"/>
      <c r="E689" s="1064" t="str">
        <f>Translations!$B$394</f>
        <v>În scopul specific al colectării datelor din Măsurile Naționale de Implementare, această secțiune ar trebui să cuprindă toate datele furnizate în secțiunea G.(c) din Raportul privind colectarea datelor de referință.</v>
      </c>
      <c r="F689" s="1065"/>
      <c r="G689" s="1065"/>
      <c r="H689" s="1065"/>
      <c r="I689" s="1065"/>
      <c r="J689" s="1065"/>
      <c r="K689" s="1065"/>
      <c r="L689" s="1065"/>
      <c r="M689" s="1065"/>
      <c r="N689" s="1066"/>
      <c r="O689" s="20"/>
      <c r="P689" s="280"/>
      <c r="T689" s="19"/>
    </row>
    <row r="690" spans="2:20" ht="5.0999999999999996" customHeight="1" x14ac:dyDescent="0.2">
      <c r="B690" s="273"/>
      <c r="C690" s="354"/>
      <c r="D690" s="355"/>
      <c r="E690" s="359"/>
      <c r="F690" s="572"/>
      <c r="G690" s="579"/>
      <c r="H690" s="579"/>
      <c r="I690" s="579"/>
      <c r="J690" s="579"/>
      <c r="K690" s="579"/>
      <c r="L690" s="579"/>
      <c r="M690" s="579"/>
      <c r="N690" s="580"/>
      <c r="O690" s="20"/>
    </row>
    <row r="691" spans="2:20" ht="12.75" customHeight="1" x14ac:dyDescent="0.2">
      <c r="B691" s="273"/>
      <c r="C691" s="354"/>
      <c r="D691" s="358"/>
      <c r="E691" s="360"/>
      <c r="F691" s="990" t="str">
        <f>IF(M631=EUConst_Relevant,HYPERLINK("#" &amp; Q691,EUConst_MsgDescription),"")</f>
        <v/>
      </c>
      <c r="G691" s="969"/>
      <c r="H691" s="969"/>
      <c r="I691" s="969"/>
      <c r="J691" s="969"/>
      <c r="K691" s="969"/>
      <c r="L691" s="969"/>
      <c r="M691" s="969"/>
      <c r="N691" s="970"/>
      <c r="O691" s="20"/>
      <c r="P691" s="24" t="s">
        <v>441</v>
      </c>
      <c r="Q691" s="414" t="str">
        <f>"#"&amp;ADDRESS(ROW($C$11),COLUMN($C$11))</f>
        <v>#$C$11</v>
      </c>
    </row>
    <row r="692" spans="2:20" ht="5.0999999999999996" customHeight="1" x14ac:dyDescent="0.2">
      <c r="B692" s="273"/>
      <c r="C692" s="354"/>
      <c r="D692" s="358"/>
      <c r="E692" s="361"/>
      <c r="F692" s="991"/>
      <c r="G692" s="991"/>
      <c r="H692" s="991"/>
      <c r="I692" s="991"/>
      <c r="J692" s="991"/>
      <c r="K692" s="991"/>
      <c r="L692" s="991"/>
      <c r="M692" s="991"/>
      <c r="N692" s="992"/>
      <c r="O692" s="20"/>
      <c r="P692" s="280"/>
    </row>
    <row r="693" spans="2:20" ht="50.1" customHeight="1" x14ac:dyDescent="0.2">
      <c r="B693" s="273"/>
      <c r="C693" s="354"/>
      <c r="D693" s="355"/>
      <c r="E693" s="355"/>
      <c r="F693" s="972"/>
      <c r="G693" s="973"/>
      <c r="H693" s="973"/>
      <c r="I693" s="973"/>
      <c r="J693" s="973"/>
      <c r="K693" s="973"/>
      <c r="L693" s="973"/>
      <c r="M693" s="973"/>
      <c r="N693" s="974"/>
      <c r="O693" s="20"/>
    </row>
    <row r="694" spans="2:20" ht="5.0999999999999996" customHeight="1" x14ac:dyDescent="0.2">
      <c r="B694" s="273"/>
      <c r="C694" s="354"/>
      <c r="D694" s="355"/>
      <c r="E694" s="355"/>
      <c r="F694" s="355"/>
      <c r="G694" s="355"/>
      <c r="H694" s="355"/>
      <c r="I694" s="355"/>
      <c r="J694" s="355"/>
      <c r="K694" s="355"/>
      <c r="L694" s="355"/>
      <c r="M694" s="355"/>
      <c r="N694" s="356"/>
      <c r="O694" s="20"/>
    </row>
    <row r="695" spans="2:20" ht="12.75" customHeight="1" x14ac:dyDescent="0.2">
      <c r="B695" s="273"/>
      <c r="C695" s="354"/>
      <c r="D695" s="355"/>
      <c r="E695" s="355"/>
      <c r="F695" s="1054" t="str">
        <f>Translations!$B$210</f>
        <v>Trimitere la fișierele externe, dacă este cazul</v>
      </c>
      <c r="G695" s="1054"/>
      <c r="H695" s="1054"/>
      <c r="I695" s="1054"/>
      <c r="J695" s="1054"/>
      <c r="K695" s="904"/>
      <c r="L695" s="904"/>
      <c r="M695" s="904"/>
      <c r="N695" s="904"/>
      <c r="O695" s="20"/>
    </row>
    <row r="696" spans="2:20" ht="5.0999999999999996" customHeight="1" x14ac:dyDescent="0.2">
      <c r="B696" s="273"/>
      <c r="C696" s="354"/>
      <c r="D696" s="358"/>
      <c r="E696" s="355"/>
      <c r="F696" s="355"/>
      <c r="G696" s="355"/>
      <c r="H696" s="355"/>
      <c r="I696" s="355"/>
      <c r="J696" s="355"/>
      <c r="K696" s="355"/>
      <c r="L696" s="355"/>
      <c r="M696" s="355"/>
      <c r="N696" s="356"/>
      <c r="O696" s="20"/>
    </row>
    <row r="697" spans="2:20" ht="5.0999999999999996" customHeight="1" x14ac:dyDescent="0.2">
      <c r="B697" s="273"/>
      <c r="C697" s="351"/>
      <c r="D697" s="364"/>
      <c r="E697" s="352"/>
      <c r="F697" s="352"/>
      <c r="G697" s="352"/>
      <c r="H697" s="352"/>
      <c r="I697" s="352"/>
      <c r="J697" s="352"/>
      <c r="K697" s="352"/>
      <c r="L697" s="352"/>
      <c r="M697" s="352"/>
      <c r="N697" s="353"/>
      <c r="O697" s="20"/>
    </row>
    <row r="698" spans="2:20" ht="12.75" customHeight="1" x14ac:dyDescent="0.2">
      <c r="B698" s="273"/>
      <c r="C698" s="354"/>
      <c r="D698" s="357" t="s">
        <v>115</v>
      </c>
      <c r="E698" s="1071" t="str">
        <f>Translations!$B$831</f>
        <v>Aportul de energie pentru această subinstalație și factorul de emisie relevant</v>
      </c>
      <c r="F698" s="1071"/>
      <c r="G698" s="1071"/>
      <c r="H698" s="1071"/>
      <c r="I698" s="1071"/>
      <c r="J698" s="1071"/>
      <c r="K698" s="1071"/>
      <c r="L698" s="1071"/>
      <c r="M698" s="1071"/>
      <c r="N698" s="1072"/>
      <c r="O698" s="20"/>
    </row>
    <row r="699" spans="2:20" ht="12.75" customHeight="1" x14ac:dyDescent="0.2">
      <c r="B699" s="273"/>
      <c r="C699" s="354"/>
      <c r="D699" s="355"/>
      <c r="E699" s="1064" t="str">
        <f>Translations!$B$399</f>
        <v>În scopul specific al colectării datelor din Măsurile Naționale de Implementare, această secțiune ar trebui să cuprindă toate datele furnizate în secțiunea G.(d) din Raportul privind colectarea datelor de referință.</v>
      </c>
      <c r="F699" s="1065"/>
      <c r="G699" s="1065"/>
      <c r="H699" s="1065"/>
      <c r="I699" s="1065"/>
      <c r="J699" s="1065"/>
      <c r="K699" s="1065"/>
      <c r="L699" s="1065"/>
      <c r="M699" s="1065"/>
      <c r="N699" s="1066"/>
      <c r="O699" s="20"/>
    </row>
    <row r="700" spans="2:20" ht="12.75" customHeight="1" x14ac:dyDescent="0.2">
      <c r="B700" s="273"/>
      <c r="C700" s="354"/>
      <c r="D700" s="358" t="s">
        <v>118</v>
      </c>
      <c r="E700" s="995" t="str">
        <f>Translations!$B$249</f>
        <v>Informații privind metodologia aplicată</v>
      </c>
      <c r="F700" s="995"/>
      <c r="G700" s="995"/>
      <c r="H700" s="995"/>
      <c r="I700" s="995"/>
      <c r="J700" s="995"/>
      <c r="K700" s="995"/>
      <c r="L700" s="995"/>
      <c r="M700" s="995"/>
      <c r="N700" s="1063"/>
      <c r="O700" s="20"/>
      <c r="P700" s="280"/>
    </row>
    <row r="701" spans="2:20" ht="12.75" customHeight="1" x14ac:dyDescent="0.2">
      <c r="B701" s="273"/>
      <c r="C701" s="354"/>
      <c r="D701" s="358"/>
      <c r="E701" s="997" t="str">
        <f>Translations!$B$250</f>
        <v>Vă rugăm să selectați mai jos:</v>
      </c>
      <c r="F701" s="998"/>
      <c r="G701" s="998"/>
      <c r="H701" s="998"/>
      <c r="I701" s="998"/>
      <c r="J701" s="998"/>
      <c r="K701" s="998"/>
      <c r="L701" s="998"/>
      <c r="M701" s="998"/>
      <c r="N701" s="999"/>
      <c r="O701" s="20"/>
    </row>
    <row r="702" spans="2:20" ht="12.75" customHeight="1" x14ac:dyDescent="0.2">
      <c r="B702" s="273"/>
      <c r="C702" s="354"/>
      <c r="D702" s="358"/>
      <c r="E702" s="359" t="s">
        <v>263</v>
      </c>
      <c r="F702" s="997" t="str">
        <f>Translations!$B$832</f>
        <v>sursa de date utilizată pentru cuantificarea aportului de combustibil și a aportului de materiale (căldură exotermă) în conformitate cu secțiunea 4.4 din anexa VII la FAR.</v>
      </c>
      <c r="G702" s="1000"/>
      <c r="H702" s="1000"/>
      <c r="I702" s="1000"/>
      <c r="J702" s="1000"/>
      <c r="K702" s="1000"/>
      <c r="L702" s="1000"/>
      <c r="M702" s="1000"/>
      <c r="N702" s="1001"/>
      <c r="O702" s="20"/>
    </row>
    <row r="703" spans="2:20" ht="12.75" customHeight="1" x14ac:dyDescent="0.2">
      <c r="B703" s="273"/>
      <c r="C703" s="354"/>
      <c r="D703" s="358"/>
      <c r="E703" s="359" t="s">
        <v>263</v>
      </c>
      <c r="F703" s="997" t="str">
        <f>Translations!$B$400</f>
        <v>metoda utilizată pentru determinarea puterii calorifice nete și a factorilor de emisie, în conformitate cu secțiunea 4.6 din anexa VII la FAR.</v>
      </c>
      <c r="G703" s="1000"/>
      <c r="H703" s="1000"/>
      <c r="I703" s="1000"/>
      <c r="J703" s="1000"/>
      <c r="K703" s="1000"/>
      <c r="L703" s="1000"/>
      <c r="M703" s="1000"/>
      <c r="N703" s="1001"/>
      <c r="O703" s="20"/>
    </row>
    <row r="704" spans="2:20" ht="25.5" customHeight="1" x14ac:dyDescent="0.2">
      <c r="B704" s="273"/>
      <c r="C704" s="354"/>
      <c r="D704" s="358"/>
      <c r="E704" s="359"/>
      <c r="F704" s="997" t="str">
        <f>Translations!$B$253</f>
        <v>Dat fiind că ar putea fi implicate mai multe surse de date, formularul prevede până la trei surse. Dacă sunt implicate și alte surse, vă rugăm să selectați principalele trei surse și să furnizați detalii suplimentare în descrierea metodologiei de mai jos.</v>
      </c>
      <c r="G704" s="1000"/>
      <c r="H704" s="1000"/>
      <c r="I704" s="1000"/>
      <c r="J704" s="1000"/>
      <c r="K704" s="1000"/>
      <c r="L704" s="1000"/>
      <c r="M704" s="1000"/>
      <c r="N704" s="1001"/>
      <c r="O704" s="20"/>
    </row>
    <row r="705" spans="2:23" ht="25.5" customHeight="1" x14ac:dyDescent="0.2">
      <c r="B705" s="273"/>
      <c r="C705" s="354"/>
      <c r="D705" s="355"/>
      <c r="E705" s="355"/>
      <c r="F705" s="372"/>
      <c r="G705" s="355"/>
      <c r="H705" s="399" t="str">
        <f>Translations!$B$401</f>
        <v>Relevant?</v>
      </c>
      <c r="I705" s="1070" t="str">
        <f>Translations!$B$254</f>
        <v>Sursa de date</v>
      </c>
      <c r="J705" s="1070"/>
      <c r="K705" s="1070" t="str">
        <f>Translations!$B$255</f>
        <v>Altă sursă de date (dacă este cazul)</v>
      </c>
      <c r="L705" s="1070"/>
      <c r="M705" s="1070" t="str">
        <f>Translations!$B$255</f>
        <v>Altă sursă de date (dacă este cazul)</v>
      </c>
      <c r="N705" s="1070"/>
      <c r="O705" s="20"/>
    </row>
    <row r="706" spans="2:23" ht="12.75" customHeight="1" x14ac:dyDescent="0.2">
      <c r="B706" s="273"/>
      <c r="C706" s="354"/>
      <c r="D706" s="358"/>
      <c r="E706" s="360" t="s">
        <v>864</v>
      </c>
      <c r="F706" s="1077" t="str">
        <f>Translations!$B$833</f>
        <v>Aportul de combustibil și de materiale</v>
      </c>
      <c r="G706" s="1077"/>
      <c r="H706" s="1078"/>
      <c r="I706" s="937"/>
      <c r="J706" s="938"/>
      <c r="K706" s="939"/>
      <c r="L706" s="940"/>
      <c r="M706" s="939"/>
      <c r="N706" s="941"/>
      <c r="O706" s="20"/>
    </row>
    <row r="707" spans="2:23" ht="12.75" customHeight="1" x14ac:dyDescent="0.2">
      <c r="B707" s="273"/>
      <c r="C707" s="354"/>
      <c r="D707" s="358"/>
      <c r="E707" s="360" t="s">
        <v>865</v>
      </c>
      <c r="F707" s="1079" t="str">
        <f>Translations!$B$402</f>
        <v>Puterea calorifică netă</v>
      </c>
      <c r="G707" s="1079"/>
      <c r="H707" s="1080"/>
      <c r="I707" s="1081"/>
      <c r="J707" s="1112"/>
      <c r="K707" s="993"/>
      <c r="L707" s="994"/>
      <c r="M707" s="993"/>
      <c r="N707" s="994"/>
      <c r="O707" s="20"/>
    </row>
    <row r="708" spans="2:23" ht="12.75" customHeight="1" thickBot="1" x14ac:dyDescent="0.25">
      <c r="B708" s="273"/>
      <c r="C708" s="354"/>
      <c r="D708" s="358"/>
      <c r="E708" s="360" t="s">
        <v>866</v>
      </c>
      <c r="F708" s="1084" t="str">
        <f>Translations!$B$353</f>
        <v>Factorul de emisie ponderat</v>
      </c>
      <c r="G708" s="1084"/>
      <c r="H708" s="1085"/>
      <c r="I708" s="949"/>
      <c r="J708" s="950"/>
      <c r="K708" s="951"/>
      <c r="L708" s="952"/>
      <c r="M708" s="951"/>
      <c r="N708" s="952"/>
      <c r="O708" s="20"/>
    </row>
    <row r="709" spans="2:23" ht="12.75" customHeight="1" x14ac:dyDescent="0.2">
      <c r="B709" s="273"/>
      <c r="C709" s="354"/>
      <c r="D709" s="358"/>
      <c r="E709" s="360" t="s">
        <v>867</v>
      </c>
      <c r="F709" s="1077" t="str">
        <f>Translations!$B$403</f>
        <v>Aportul combustibililor generat de gazele reziduale</v>
      </c>
      <c r="G709" s="1078"/>
      <c r="H709" s="1107"/>
      <c r="I709" s="937"/>
      <c r="J709" s="1110"/>
      <c r="K709" s="939"/>
      <c r="L709" s="941"/>
      <c r="M709" s="939"/>
      <c r="N709" s="941"/>
      <c r="O709" s="20"/>
      <c r="W709" s="415" t="b">
        <f>AND(H709&lt;&gt;"",H709=FALSE)</f>
        <v>0</v>
      </c>
    </row>
    <row r="710" spans="2:23" ht="12.75" customHeight="1" x14ac:dyDescent="0.2">
      <c r="B710" s="273"/>
      <c r="C710" s="354"/>
      <c r="D710" s="358"/>
      <c r="E710" s="360" t="s">
        <v>868</v>
      </c>
      <c r="F710" s="1079" t="str">
        <f>Translations!$B$402</f>
        <v>Puterea calorifică netă</v>
      </c>
      <c r="G710" s="1080"/>
      <c r="H710" s="1108"/>
      <c r="I710" s="1081"/>
      <c r="J710" s="1112"/>
      <c r="K710" s="993"/>
      <c r="L710" s="994"/>
      <c r="M710" s="993"/>
      <c r="N710" s="994"/>
      <c r="O710" s="20"/>
      <c r="W710" s="403" t="b">
        <f>W709</f>
        <v>0</v>
      </c>
    </row>
    <row r="711" spans="2:23" ht="12.75" customHeight="1" thickBot="1" x14ac:dyDescent="0.25">
      <c r="B711" s="273"/>
      <c r="C711" s="354"/>
      <c r="D711" s="358"/>
      <c r="E711" s="360" t="s">
        <v>869</v>
      </c>
      <c r="F711" s="1084" t="str">
        <f>Translations!$B$375</f>
        <v>Factorul de emisie</v>
      </c>
      <c r="G711" s="1085"/>
      <c r="H711" s="1109"/>
      <c r="I711" s="949"/>
      <c r="J711" s="950"/>
      <c r="K711" s="951"/>
      <c r="L711" s="952"/>
      <c r="M711" s="951"/>
      <c r="N711" s="952"/>
      <c r="O711" s="20"/>
      <c r="W711" s="412" t="b">
        <f>W710</f>
        <v>0</v>
      </c>
    </row>
    <row r="712" spans="2:23" ht="12.75" customHeight="1" x14ac:dyDescent="0.2">
      <c r="B712" s="273"/>
      <c r="C712" s="354"/>
      <c r="D712" s="358"/>
      <c r="E712" s="360" t="s">
        <v>870</v>
      </c>
      <c r="F712" s="1085" t="str">
        <f>Translations!$B$837</f>
        <v>Consumul de energie electrică pentru producerea de energie termică</v>
      </c>
      <c r="G712" s="1111"/>
      <c r="H712" s="544"/>
      <c r="I712" s="949"/>
      <c r="J712" s="950"/>
      <c r="K712" s="951"/>
      <c r="L712" s="952"/>
      <c r="M712" s="951"/>
      <c r="N712" s="952"/>
      <c r="O712" s="20"/>
      <c r="W712" s="415" t="b">
        <f>AND(H712&lt;&gt;"",H712=FALSE)</f>
        <v>0</v>
      </c>
    </row>
    <row r="713" spans="2:23" ht="5.0999999999999996" customHeight="1" x14ac:dyDescent="0.2">
      <c r="B713" s="273"/>
      <c r="C713" s="354"/>
      <c r="D713" s="358"/>
      <c r="E713" s="355"/>
      <c r="F713" s="355"/>
      <c r="G713" s="355"/>
      <c r="H713" s="355"/>
      <c r="I713" s="355"/>
      <c r="J713" s="355"/>
      <c r="K713" s="355"/>
      <c r="L713" s="355"/>
      <c r="M713" s="355"/>
      <c r="N713" s="356"/>
      <c r="O713" s="20"/>
    </row>
    <row r="714" spans="2:23" ht="12.75" customHeight="1" x14ac:dyDescent="0.2">
      <c r="B714" s="273"/>
      <c r="C714" s="354"/>
      <c r="D714" s="358"/>
      <c r="E714" s="360" t="s">
        <v>871</v>
      </c>
      <c r="F714" s="1073" t="str">
        <f>Translations!$B$257</f>
        <v>Descrierea metodologiei aplicate</v>
      </c>
      <c r="G714" s="1073"/>
      <c r="H714" s="1073"/>
      <c r="I714" s="1073"/>
      <c r="J714" s="1073"/>
      <c r="K714" s="1073"/>
      <c r="L714" s="1073"/>
      <c r="M714" s="1073"/>
      <c r="N714" s="1074"/>
      <c r="O714" s="20"/>
    </row>
    <row r="715" spans="2:23" ht="5.0999999999999996" customHeight="1" x14ac:dyDescent="0.2">
      <c r="B715" s="273"/>
      <c r="C715" s="354"/>
      <c r="D715" s="355"/>
      <c r="E715" s="359"/>
      <c r="F715" s="369"/>
      <c r="G715" s="370"/>
      <c r="H715" s="370"/>
      <c r="I715" s="370"/>
      <c r="J715" s="370"/>
      <c r="K715" s="370"/>
      <c r="L715" s="370"/>
      <c r="M715" s="370"/>
      <c r="N715" s="371"/>
      <c r="O715" s="20"/>
    </row>
    <row r="716" spans="2:23" ht="12.75" customHeight="1" x14ac:dyDescent="0.2">
      <c r="B716" s="273"/>
      <c r="C716" s="354"/>
      <c r="D716" s="358"/>
      <c r="E716" s="360"/>
      <c r="F716" s="990" t="str">
        <f>IF(M631=EUConst_Relevant,HYPERLINK("#" &amp; Q716,EUConst_MsgDescription),"")</f>
        <v/>
      </c>
      <c r="G716" s="969"/>
      <c r="H716" s="969"/>
      <c r="I716" s="969"/>
      <c r="J716" s="969"/>
      <c r="K716" s="969"/>
      <c r="L716" s="969"/>
      <c r="M716" s="969"/>
      <c r="N716" s="970"/>
      <c r="O716" s="20"/>
      <c r="P716" s="24" t="s">
        <v>441</v>
      </c>
      <c r="Q716" s="414" t="str">
        <f>"#"&amp;ADDRESS(ROW($C$11),COLUMN($C$11))</f>
        <v>#$C$11</v>
      </c>
    </row>
    <row r="717" spans="2:23" ht="5.0999999999999996" customHeight="1" x14ac:dyDescent="0.2">
      <c r="B717" s="273"/>
      <c r="C717" s="354"/>
      <c r="D717" s="358"/>
      <c r="E717" s="361"/>
      <c r="F717" s="991"/>
      <c r="G717" s="991"/>
      <c r="H717" s="991"/>
      <c r="I717" s="991"/>
      <c r="J717" s="991"/>
      <c r="K717" s="991"/>
      <c r="L717" s="991"/>
      <c r="M717" s="991"/>
      <c r="N717" s="992"/>
      <c r="O717" s="20"/>
      <c r="P717" s="280"/>
    </row>
    <row r="718" spans="2:23" ht="50.1" customHeight="1" x14ac:dyDescent="0.2">
      <c r="B718" s="273"/>
      <c r="C718" s="354"/>
      <c r="D718" s="361"/>
      <c r="E718" s="361"/>
      <c r="F718" s="932"/>
      <c r="G718" s="933"/>
      <c r="H718" s="933"/>
      <c r="I718" s="933"/>
      <c r="J718" s="933"/>
      <c r="K718" s="933"/>
      <c r="L718" s="933"/>
      <c r="M718" s="933"/>
      <c r="N718" s="934"/>
      <c r="O718" s="20"/>
    </row>
    <row r="719" spans="2:23" ht="5.0999999999999996" customHeight="1" x14ac:dyDescent="0.2">
      <c r="B719" s="273"/>
      <c r="C719" s="354"/>
      <c r="D719" s="358"/>
      <c r="E719" s="355"/>
      <c r="F719" s="355"/>
      <c r="G719" s="355"/>
      <c r="H719" s="355"/>
      <c r="I719" s="355"/>
      <c r="J719" s="355"/>
      <c r="K719" s="355"/>
      <c r="L719" s="355"/>
      <c r="M719" s="355"/>
      <c r="N719" s="356"/>
      <c r="O719" s="20"/>
    </row>
    <row r="720" spans="2:23" ht="12.75" customHeight="1" x14ac:dyDescent="0.2">
      <c r="B720" s="273"/>
      <c r="C720" s="354"/>
      <c r="D720" s="358"/>
      <c r="E720" s="360"/>
      <c r="F720" s="1054" t="str">
        <f>Translations!$B$210</f>
        <v>Trimitere la fișierele externe, dacă este cazul</v>
      </c>
      <c r="G720" s="1054"/>
      <c r="H720" s="1054"/>
      <c r="I720" s="1054"/>
      <c r="J720" s="1054"/>
      <c r="K720" s="904"/>
      <c r="L720" s="904"/>
      <c r="M720" s="904"/>
      <c r="N720" s="904"/>
      <c r="O720" s="20"/>
      <c r="W720" s="384" t="s">
        <v>417</v>
      </c>
    </row>
    <row r="721" spans="2:23" ht="5.0999999999999996" customHeight="1" thickBot="1" x14ac:dyDescent="0.25">
      <c r="B721" s="273"/>
      <c r="C721" s="354"/>
      <c r="D721" s="358"/>
      <c r="E721" s="355"/>
      <c r="F721" s="355"/>
      <c r="G721" s="355"/>
      <c r="H721" s="355"/>
      <c r="I721" s="355"/>
      <c r="J721" s="355"/>
      <c r="K721" s="355"/>
      <c r="L721" s="355"/>
      <c r="M721" s="355"/>
      <c r="N721" s="356"/>
      <c r="O721" s="20"/>
      <c r="P721" s="280"/>
      <c r="W721" s="274"/>
    </row>
    <row r="722" spans="2:23" ht="12.75" customHeight="1" x14ac:dyDescent="0.2">
      <c r="B722" s="273"/>
      <c r="C722" s="354"/>
      <c r="D722" s="358" t="s">
        <v>119</v>
      </c>
      <c r="E722" s="1075" t="str">
        <f>Translations!$B$258</f>
        <v>A fost respectată ordinea ierarhică?</v>
      </c>
      <c r="F722" s="1075"/>
      <c r="G722" s="1075"/>
      <c r="H722" s="1076"/>
      <c r="I722" s="291"/>
      <c r="J722" s="366" t="str">
        <f>Translations!$B$259</f>
        <v xml:space="preserve"> Dacă nu, de ce?</v>
      </c>
      <c r="K722" s="942"/>
      <c r="L722" s="943"/>
      <c r="M722" s="943"/>
      <c r="N722" s="959"/>
      <c r="O722" s="20"/>
      <c r="P722" s="280"/>
      <c r="W722" s="407" t="b">
        <f>AND(I722&lt;&gt;"",I722=TRUE)</f>
        <v>0</v>
      </c>
    </row>
    <row r="723" spans="2:23" ht="5.0999999999999996" customHeight="1" x14ac:dyDescent="0.2">
      <c r="B723" s="273"/>
      <c r="C723" s="354"/>
      <c r="D723" s="355"/>
      <c r="E723" s="576"/>
      <c r="F723" s="576"/>
      <c r="G723" s="576"/>
      <c r="H723" s="576"/>
      <c r="I723" s="576"/>
      <c r="J723" s="576"/>
      <c r="K723" s="576"/>
      <c r="L723" s="576"/>
      <c r="M723" s="576"/>
      <c r="N723" s="577"/>
      <c r="O723" s="20"/>
      <c r="P723" s="280"/>
      <c r="V723" s="285"/>
      <c r="W723" s="403"/>
    </row>
    <row r="724" spans="2:23" ht="12.75" customHeight="1" x14ac:dyDescent="0.2">
      <c r="B724" s="273"/>
      <c r="C724" s="354"/>
      <c r="D724" s="367"/>
      <c r="E724" s="367"/>
      <c r="F724" s="1073" t="str">
        <f>Translations!$B$264</f>
        <v>Detalii suplimentare privind orice abatere de la ierarhie</v>
      </c>
      <c r="G724" s="1073"/>
      <c r="H724" s="1073"/>
      <c r="I724" s="1073"/>
      <c r="J724" s="1073"/>
      <c r="K724" s="1073"/>
      <c r="L724" s="1073"/>
      <c r="M724" s="1073"/>
      <c r="N724" s="1074"/>
      <c r="O724" s="20"/>
      <c r="P724" s="280"/>
      <c r="V724" s="285"/>
      <c r="W724" s="403"/>
    </row>
    <row r="725" spans="2:23" ht="25.5" customHeight="1" thickBot="1" x14ac:dyDescent="0.25">
      <c r="B725" s="273"/>
      <c r="C725" s="354"/>
      <c r="D725" s="367"/>
      <c r="E725" s="367"/>
      <c r="F725" s="932"/>
      <c r="G725" s="933"/>
      <c r="H725" s="933"/>
      <c r="I725" s="933"/>
      <c r="J725" s="933"/>
      <c r="K725" s="933"/>
      <c r="L725" s="933"/>
      <c r="M725" s="933"/>
      <c r="N725" s="934"/>
      <c r="O725" s="20"/>
      <c r="P725" s="280"/>
      <c r="V725" s="285"/>
      <c r="W725" s="300" t="b">
        <f>W722</f>
        <v>0</v>
      </c>
    </row>
    <row r="726" spans="2:23" ht="5.0999999999999996" customHeight="1" x14ac:dyDescent="0.2">
      <c r="B726" s="273"/>
      <c r="C726" s="354"/>
      <c r="D726" s="358"/>
      <c r="E726" s="355"/>
      <c r="F726" s="355"/>
      <c r="G726" s="355"/>
      <c r="H726" s="355"/>
      <c r="I726" s="355"/>
      <c r="J726" s="355"/>
      <c r="K726" s="355"/>
      <c r="L726" s="355"/>
      <c r="M726" s="355"/>
      <c r="N726" s="356"/>
      <c r="O726" s="20"/>
      <c r="W726" s="406"/>
    </row>
    <row r="727" spans="2:23" ht="5.0999999999999996" customHeight="1" x14ac:dyDescent="0.2">
      <c r="B727" s="273"/>
      <c r="C727" s="351"/>
      <c r="D727" s="364"/>
      <c r="E727" s="352"/>
      <c r="F727" s="352"/>
      <c r="G727" s="352"/>
      <c r="H727" s="352"/>
      <c r="I727" s="352"/>
      <c r="J727" s="352"/>
      <c r="K727" s="352"/>
      <c r="L727" s="352"/>
      <c r="M727" s="352"/>
      <c r="N727" s="353"/>
      <c r="O727" s="20"/>
    </row>
    <row r="728" spans="2:23" ht="12.75" customHeight="1" x14ac:dyDescent="0.2">
      <c r="B728" s="273"/>
      <c r="C728" s="354"/>
      <c r="D728" s="357" t="s">
        <v>116</v>
      </c>
      <c r="E728" s="1071" t="str">
        <f>Translations!$B$362</f>
        <v>Energie termică măsurabilă exportată</v>
      </c>
      <c r="F728" s="1071"/>
      <c r="G728" s="1071"/>
      <c r="H728" s="1071"/>
      <c r="I728" s="1071"/>
      <c r="J728" s="1071"/>
      <c r="K728" s="1071"/>
      <c r="L728" s="1071"/>
      <c r="M728" s="1071"/>
      <c r="N728" s="1072"/>
      <c r="O728" s="20"/>
      <c r="P728" s="280"/>
      <c r="S728" s="285"/>
      <c r="T728" s="285"/>
    </row>
    <row r="729" spans="2:23" ht="12.75" customHeight="1" x14ac:dyDescent="0.2">
      <c r="B729" s="273"/>
      <c r="C729" s="354"/>
      <c r="D729" s="355"/>
      <c r="E729" s="1064" t="str">
        <f>Translations!$B$405</f>
        <v>În scopul specific al colectării de date din Măsurile Naționale de Implementare, această secțiune ar trebui să cuprindă toate datele furnizate în secțiunea G.(e) din Raportul privind colectarea datelor de referință.</v>
      </c>
      <c r="F729" s="1065"/>
      <c r="G729" s="1065"/>
      <c r="H729" s="1065"/>
      <c r="I729" s="1065"/>
      <c r="J729" s="1065"/>
      <c r="K729" s="1065"/>
      <c r="L729" s="1065"/>
      <c r="M729" s="1065"/>
      <c r="N729" s="1066"/>
      <c r="O729" s="20"/>
      <c r="P729" s="280"/>
    </row>
    <row r="730" spans="2:23" ht="12.75" customHeight="1" x14ac:dyDescent="0.2">
      <c r="B730" s="273"/>
      <c r="C730" s="354"/>
      <c r="D730" s="358" t="s">
        <v>118</v>
      </c>
      <c r="E730" s="995" t="str">
        <f>Translations!$B$409</f>
        <v>Sunt relevante alte fluxuri de energie termică măsurabilă pentru această subinstalație?</v>
      </c>
      <c r="F730" s="995"/>
      <c r="G730" s="995"/>
      <c r="H730" s="995"/>
      <c r="I730" s="995"/>
      <c r="J730" s="995"/>
      <c r="K730" s="995"/>
      <c r="L730" s="995"/>
      <c r="M730" s="996"/>
      <c r="N730" s="996"/>
      <c r="O730" s="20"/>
      <c r="P730" s="280"/>
    </row>
    <row r="731" spans="2:23" ht="12.75" customHeight="1" x14ac:dyDescent="0.2">
      <c r="B731" s="273"/>
      <c r="C731" s="354"/>
      <c r="D731" s="358"/>
      <c r="E731" s="355"/>
      <c r="F731" s="355"/>
      <c r="G731" s="355"/>
      <c r="H731" s="355"/>
      <c r="I731" s="355"/>
      <c r="J731" s="976" t="str">
        <f>IF(M631=EUConst_NotRelevant,"",IF(AND(M730&lt;&gt;"",M730=FALSE),HYPERLINK("#" &amp; Q731,EUconst_MsgGoOn),""))</f>
        <v/>
      </c>
      <c r="K731" s="977"/>
      <c r="L731" s="977"/>
      <c r="M731" s="977"/>
      <c r="N731" s="978"/>
      <c r="O731" s="20"/>
      <c r="P731" s="24" t="s">
        <v>441</v>
      </c>
      <c r="Q731" s="414" t="str">
        <f>Q632</f>
        <v>#JUMP_G6</v>
      </c>
    </row>
    <row r="732" spans="2:23" ht="5.0999999999999996" customHeight="1" x14ac:dyDescent="0.2">
      <c r="C732" s="354"/>
      <c r="D732" s="358"/>
      <c r="E732" s="358"/>
      <c r="F732" s="358"/>
      <c r="G732" s="358"/>
      <c r="H732" s="358"/>
      <c r="I732" s="358"/>
      <c r="J732" s="358"/>
      <c r="K732" s="358"/>
      <c r="L732" s="358"/>
      <c r="M732" s="358"/>
      <c r="N732" s="365"/>
      <c r="O732" s="20"/>
      <c r="P732" s="24"/>
    </row>
    <row r="733" spans="2:23" ht="12.75" customHeight="1" x14ac:dyDescent="0.2">
      <c r="C733" s="354"/>
      <c r="D733" s="358" t="s">
        <v>119</v>
      </c>
      <c r="E733" s="995" t="str">
        <f>Translations!$B$249</f>
        <v>Informații privind metodologia aplicată</v>
      </c>
      <c r="F733" s="995"/>
      <c r="G733" s="995"/>
      <c r="H733" s="995"/>
      <c r="I733" s="995"/>
      <c r="J733" s="995"/>
      <c r="K733" s="995"/>
      <c r="L733" s="995"/>
      <c r="M733" s="995"/>
      <c r="N733" s="1063"/>
      <c r="O733" s="20"/>
      <c r="P733" s="280"/>
    </row>
    <row r="734" spans="2:23" ht="25.5" customHeight="1" thickBot="1" x14ac:dyDescent="0.25">
      <c r="C734" s="354"/>
      <c r="D734" s="355"/>
      <c r="E734" s="355"/>
      <c r="F734" s="355"/>
      <c r="G734" s="355"/>
      <c r="H734" s="355"/>
      <c r="I734" s="1070" t="str">
        <f>Translations!$B$254</f>
        <v>Sursa de date</v>
      </c>
      <c r="J734" s="1070"/>
      <c r="K734" s="1070" t="str">
        <f>Translations!$B$255</f>
        <v>Altă sursă de date (dacă este cazul)</v>
      </c>
      <c r="L734" s="1070"/>
      <c r="M734" s="1070" t="str">
        <f>Translations!$B$255</f>
        <v>Altă sursă de date (dacă este cazul)</v>
      </c>
      <c r="N734" s="1070"/>
      <c r="O734" s="20"/>
      <c r="P734" s="280"/>
      <c r="W734" s="293" t="s">
        <v>417</v>
      </c>
    </row>
    <row r="735" spans="2:23" ht="12.75" customHeight="1" thickBot="1" x14ac:dyDescent="0.25">
      <c r="C735" s="354"/>
      <c r="D735" s="358"/>
      <c r="E735" s="360" t="s">
        <v>864</v>
      </c>
      <c r="F735" s="1077" t="str">
        <f>Translations!$B$422</f>
        <v>Energie termică exportată</v>
      </c>
      <c r="G735" s="1077"/>
      <c r="H735" s="1078"/>
      <c r="I735" s="937"/>
      <c r="J735" s="938"/>
      <c r="K735" s="939"/>
      <c r="L735" s="940"/>
      <c r="M735" s="939"/>
      <c r="N735" s="941"/>
      <c r="O735" s="20"/>
      <c r="V735" s="413" t="b">
        <f>OR(AND(M730&lt;&gt;"",M730=FALSE))</f>
        <v>0</v>
      </c>
      <c r="W735" s="407" t="b">
        <f>OR(AND(M730&lt;&gt;"",M730=FALSE),AND(H735&lt;&gt;"",H735=FALSE))</f>
        <v>0</v>
      </c>
    </row>
    <row r="736" spans="2:23" ht="12.75" customHeight="1" x14ac:dyDescent="0.2">
      <c r="C736" s="354"/>
      <c r="D736" s="358"/>
      <c r="E736" s="360" t="s">
        <v>865</v>
      </c>
      <c r="F736" s="1084" t="str">
        <f>Translations!$B$274</f>
        <v>Fluxuri de energie termică măsurabilă netă</v>
      </c>
      <c r="G736" s="1084"/>
      <c r="H736" s="1085"/>
      <c r="I736" s="949"/>
      <c r="J736" s="950"/>
      <c r="K736" s="951"/>
      <c r="L736" s="952"/>
      <c r="M736" s="951"/>
      <c r="N736" s="952"/>
      <c r="O736" s="20"/>
      <c r="W736" s="408" t="b">
        <f>W735</f>
        <v>0</v>
      </c>
    </row>
    <row r="737" spans="1:23" ht="5.0999999999999996" customHeight="1" x14ac:dyDescent="0.2">
      <c r="C737" s="354"/>
      <c r="D737" s="358"/>
      <c r="E737" s="355"/>
      <c r="F737" s="355"/>
      <c r="G737" s="355"/>
      <c r="H737" s="355"/>
      <c r="I737" s="355"/>
      <c r="J737" s="355"/>
      <c r="K737" s="355"/>
      <c r="L737" s="355"/>
      <c r="M737" s="355"/>
      <c r="N737" s="356"/>
      <c r="O737" s="20"/>
      <c r="P737" s="280"/>
      <c r="W737" s="403"/>
    </row>
    <row r="738" spans="1:23" ht="12.75" customHeight="1" x14ac:dyDescent="0.2">
      <c r="C738" s="354"/>
      <c r="D738" s="358"/>
      <c r="E738" s="360" t="s">
        <v>866</v>
      </c>
      <c r="F738" s="1073" t="str">
        <f>Translations!$B$257</f>
        <v>Descrierea metodologiei aplicate</v>
      </c>
      <c r="G738" s="1073"/>
      <c r="H738" s="1073"/>
      <c r="I738" s="1073"/>
      <c r="J738" s="1073"/>
      <c r="K738" s="1073"/>
      <c r="L738" s="1073"/>
      <c r="M738" s="1073"/>
      <c r="N738" s="1074"/>
      <c r="O738" s="20"/>
      <c r="P738" s="280"/>
      <c r="W738" s="403"/>
    </row>
    <row r="739" spans="1:23" ht="5.0999999999999996" customHeight="1" x14ac:dyDescent="0.2">
      <c r="C739" s="354"/>
      <c r="D739" s="355"/>
      <c r="E739" s="359"/>
      <c r="F739" s="572"/>
      <c r="G739" s="579"/>
      <c r="H739" s="579"/>
      <c r="I739" s="579"/>
      <c r="J739" s="579"/>
      <c r="K739" s="579"/>
      <c r="L739" s="579"/>
      <c r="M739" s="579"/>
      <c r="N739" s="580"/>
      <c r="O739" s="20"/>
      <c r="W739" s="403"/>
    </row>
    <row r="740" spans="1:23" ht="12.75" customHeight="1" x14ac:dyDescent="0.2">
      <c r="C740" s="354"/>
      <c r="D740" s="358"/>
      <c r="E740" s="360"/>
      <c r="F740" s="990" t="str">
        <f>IF(M631=EUConst_Relevant,HYPERLINK("#" &amp; Q740,EUConst_MsgDescription),"")</f>
        <v/>
      </c>
      <c r="G740" s="969"/>
      <c r="H740" s="969"/>
      <c r="I740" s="969"/>
      <c r="J740" s="969"/>
      <c r="K740" s="969"/>
      <c r="L740" s="969"/>
      <c r="M740" s="969"/>
      <c r="N740" s="970"/>
      <c r="O740" s="20"/>
      <c r="P740" s="24" t="s">
        <v>441</v>
      </c>
      <c r="Q740" s="414" t="str">
        <f>"#"&amp;ADDRESS(ROW($C$11),COLUMN($C$11))</f>
        <v>#$C$11</v>
      </c>
      <c r="W740" s="403"/>
    </row>
    <row r="741" spans="1:23" ht="5.0999999999999996" customHeight="1" x14ac:dyDescent="0.2">
      <c r="C741" s="354"/>
      <c r="D741" s="358"/>
      <c r="E741" s="361"/>
      <c r="F741" s="991"/>
      <c r="G741" s="991"/>
      <c r="H741" s="991"/>
      <c r="I741" s="991"/>
      <c r="J741" s="991"/>
      <c r="K741" s="991"/>
      <c r="L741" s="991"/>
      <c r="M741" s="991"/>
      <c r="N741" s="992"/>
      <c r="O741" s="20"/>
      <c r="P741" s="280"/>
      <c r="W741" s="403"/>
    </row>
    <row r="742" spans="1:23" s="278" customFormat="1" ht="50.1" customHeight="1" x14ac:dyDescent="0.2">
      <c r="A742" s="285"/>
      <c r="B742" s="12"/>
      <c r="C742" s="354"/>
      <c r="D742" s="361"/>
      <c r="E742" s="361"/>
      <c r="F742" s="932"/>
      <c r="G742" s="933"/>
      <c r="H742" s="933"/>
      <c r="I742" s="933"/>
      <c r="J742" s="933"/>
      <c r="K742" s="933"/>
      <c r="L742" s="933"/>
      <c r="M742" s="933"/>
      <c r="N742" s="934"/>
      <c r="O742" s="20"/>
      <c r="P742" s="284"/>
      <c r="Q742" s="285"/>
      <c r="R742" s="285"/>
      <c r="S742" s="274"/>
      <c r="T742" s="274"/>
      <c r="U742" s="285"/>
      <c r="V742" s="285"/>
      <c r="W742" s="409" t="b">
        <f>V735</f>
        <v>0</v>
      </c>
    </row>
    <row r="743" spans="1:23" ht="5.0999999999999996" customHeight="1" x14ac:dyDescent="0.2">
      <c r="C743" s="354"/>
      <c r="D743" s="358"/>
      <c r="E743" s="355"/>
      <c r="F743" s="355"/>
      <c r="G743" s="355"/>
      <c r="H743" s="355"/>
      <c r="I743" s="355"/>
      <c r="J743" s="355"/>
      <c r="K743" s="355"/>
      <c r="L743" s="355"/>
      <c r="M743" s="355"/>
      <c r="N743" s="356"/>
      <c r="O743" s="20"/>
      <c r="W743" s="403"/>
    </row>
    <row r="744" spans="1:23" ht="12.75" customHeight="1" x14ac:dyDescent="0.2">
      <c r="C744" s="354"/>
      <c r="D744" s="358"/>
      <c r="E744" s="360"/>
      <c r="F744" s="1054" t="str">
        <f>Translations!$B$210</f>
        <v>Trimitere la fișierele externe, dacă este cazul</v>
      </c>
      <c r="G744" s="1054"/>
      <c r="H744" s="1054"/>
      <c r="I744" s="1054"/>
      <c r="J744" s="1054"/>
      <c r="K744" s="904"/>
      <c r="L744" s="904"/>
      <c r="M744" s="904"/>
      <c r="N744" s="904"/>
      <c r="O744" s="20"/>
      <c r="W744" s="409" t="b">
        <f>W742</f>
        <v>0</v>
      </c>
    </row>
    <row r="745" spans="1:23" ht="5.0999999999999996" customHeight="1" thickBot="1" x14ac:dyDescent="0.25">
      <c r="C745" s="354"/>
      <c r="D745" s="358"/>
      <c r="E745" s="355"/>
      <c r="F745" s="355"/>
      <c r="G745" s="355"/>
      <c r="H745" s="355"/>
      <c r="I745" s="355"/>
      <c r="J745" s="355"/>
      <c r="K745" s="355"/>
      <c r="L745" s="355"/>
      <c r="M745" s="355"/>
      <c r="N745" s="356"/>
      <c r="O745" s="20"/>
      <c r="P745" s="280"/>
      <c r="V745" s="285"/>
      <c r="W745" s="403"/>
    </row>
    <row r="746" spans="1:23" ht="12.75" customHeight="1" thickBot="1" x14ac:dyDescent="0.25">
      <c r="C746" s="354"/>
      <c r="D746" s="358" t="s">
        <v>119</v>
      </c>
      <c r="E746" s="1075" t="str">
        <f>Translations!$B$258</f>
        <v>A fost respectată ordinea ierarhică?</v>
      </c>
      <c r="F746" s="1075"/>
      <c r="G746" s="1075"/>
      <c r="H746" s="1076"/>
      <c r="I746" s="291"/>
      <c r="J746" s="366" t="str">
        <f>Translations!$B$259</f>
        <v xml:space="preserve"> Dacă nu, de ce?</v>
      </c>
      <c r="K746" s="942"/>
      <c r="L746" s="943"/>
      <c r="M746" s="943"/>
      <c r="N746" s="959"/>
      <c r="O746" s="20"/>
      <c r="P746" s="280"/>
      <c r="V746" s="411" t="b">
        <f>W744</f>
        <v>0</v>
      </c>
      <c r="W746" s="404" t="b">
        <f>OR(W742,AND(I746&lt;&gt;"",I746=TRUE))</f>
        <v>0</v>
      </c>
    </row>
    <row r="747" spans="1:23" ht="5.0999999999999996" customHeight="1" x14ac:dyDescent="0.2">
      <c r="C747" s="354"/>
      <c r="D747" s="355"/>
      <c r="E747" s="576"/>
      <c r="F747" s="576"/>
      <c r="G747" s="576"/>
      <c r="H747" s="576"/>
      <c r="I747" s="576"/>
      <c r="J747" s="576"/>
      <c r="K747" s="576"/>
      <c r="L747" s="576"/>
      <c r="M747" s="576"/>
      <c r="N747" s="577"/>
      <c r="O747" s="20"/>
      <c r="P747" s="280"/>
      <c r="V747" s="285"/>
      <c r="W747" s="403"/>
    </row>
    <row r="748" spans="1:23" ht="12.75" customHeight="1" x14ac:dyDescent="0.2">
      <c r="C748" s="354"/>
      <c r="D748" s="367"/>
      <c r="E748" s="367"/>
      <c r="F748" s="1073" t="str">
        <f>Translations!$B$264</f>
        <v>Detalii suplimentare privind orice abatere de la ierarhie</v>
      </c>
      <c r="G748" s="1073"/>
      <c r="H748" s="1073"/>
      <c r="I748" s="1073"/>
      <c r="J748" s="1073"/>
      <c r="K748" s="1073"/>
      <c r="L748" s="1073"/>
      <c r="M748" s="1073"/>
      <c r="N748" s="1074"/>
      <c r="O748" s="20"/>
      <c r="P748" s="280"/>
      <c r="V748" s="285"/>
      <c r="W748" s="403"/>
    </row>
    <row r="749" spans="1:23" ht="25.5" customHeight="1" x14ac:dyDescent="0.2">
      <c r="C749" s="354"/>
      <c r="D749" s="367"/>
      <c r="E749" s="367"/>
      <c r="F749" s="932"/>
      <c r="G749" s="933"/>
      <c r="H749" s="933"/>
      <c r="I749" s="933"/>
      <c r="J749" s="933"/>
      <c r="K749" s="933"/>
      <c r="L749" s="933"/>
      <c r="M749" s="933"/>
      <c r="N749" s="934"/>
      <c r="O749" s="20"/>
      <c r="P749" s="280"/>
      <c r="V749" s="285"/>
      <c r="W749" s="409" t="b">
        <f>W746</f>
        <v>0</v>
      </c>
    </row>
    <row r="750" spans="1:23" ht="5.0999999999999996" customHeight="1" x14ac:dyDescent="0.2">
      <c r="C750" s="354"/>
      <c r="D750" s="355"/>
      <c r="E750" s="576"/>
      <c r="F750" s="576"/>
      <c r="G750" s="576"/>
      <c r="H750" s="576"/>
      <c r="I750" s="576"/>
      <c r="J750" s="576"/>
      <c r="K750" s="576"/>
      <c r="L750" s="576"/>
      <c r="M750" s="576"/>
      <c r="N750" s="577"/>
      <c r="O750" s="20"/>
      <c r="P750" s="280"/>
      <c r="V750" s="285"/>
      <c r="W750" s="403"/>
    </row>
    <row r="751" spans="1:23" ht="12.75" customHeight="1" x14ac:dyDescent="0.2">
      <c r="C751" s="354"/>
      <c r="D751" s="358" t="s">
        <v>120</v>
      </c>
      <c r="E751" s="995" t="str">
        <f>Translations!$B$363</f>
        <v>Descrierea metodologiei de determinare a factorilor de emisie relevanți care pot fi atribuiți în conformitate cu secțiunile 10.1.2. și 10.1.3. din anexa VII (FAR).</v>
      </c>
      <c r="F751" s="995"/>
      <c r="G751" s="995"/>
      <c r="H751" s="995"/>
      <c r="I751" s="995"/>
      <c r="J751" s="995"/>
      <c r="K751" s="995"/>
      <c r="L751" s="995"/>
      <c r="M751" s="995"/>
      <c r="N751" s="1063"/>
      <c r="O751" s="20"/>
      <c r="P751" s="280"/>
      <c r="V751" s="285"/>
      <c r="W751" s="403"/>
    </row>
    <row r="752" spans="1:23" ht="5.0999999999999996" customHeight="1" x14ac:dyDescent="0.2">
      <c r="C752" s="354"/>
      <c r="D752" s="355"/>
      <c r="E752" s="359"/>
      <c r="F752" s="572"/>
      <c r="G752" s="579"/>
      <c r="H752" s="579"/>
      <c r="I752" s="579"/>
      <c r="J752" s="579"/>
      <c r="K752" s="579"/>
      <c r="L752" s="579"/>
      <c r="M752" s="579"/>
      <c r="N752" s="580"/>
      <c r="O752" s="20"/>
      <c r="W752" s="403"/>
    </row>
    <row r="753" spans="1:25" ht="12.75" customHeight="1" x14ac:dyDescent="0.2">
      <c r="C753" s="354"/>
      <c r="D753" s="358"/>
      <c r="E753" s="360"/>
      <c r="F753" s="990" t="str">
        <f>IF(M631=EUConst_Relevant,HYPERLINK("#" &amp; Q753,EUConst_MsgDescription),"")</f>
        <v/>
      </c>
      <c r="G753" s="969"/>
      <c r="H753" s="969"/>
      <c r="I753" s="969"/>
      <c r="J753" s="969"/>
      <c r="K753" s="969"/>
      <c r="L753" s="969"/>
      <c r="M753" s="969"/>
      <c r="N753" s="970"/>
      <c r="O753" s="20"/>
      <c r="P753" s="24" t="s">
        <v>441</v>
      </c>
      <c r="Q753" s="414" t="str">
        <f>"#"&amp;ADDRESS(ROW($C$11),COLUMN($C$11))</f>
        <v>#$C$11</v>
      </c>
      <c r="W753" s="403"/>
    </row>
    <row r="754" spans="1:25" ht="5.0999999999999996" customHeight="1" x14ac:dyDescent="0.2">
      <c r="C754" s="354"/>
      <c r="D754" s="358"/>
      <c r="E754" s="361"/>
      <c r="F754" s="991"/>
      <c r="G754" s="991"/>
      <c r="H754" s="991"/>
      <c r="I754" s="991"/>
      <c r="J754" s="991"/>
      <c r="K754" s="991"/>
      <c r="L754" s="991"/>
      <c r="M754" s="991"/>
      <c r="N754" s="992"/>
      <c r="O754" s="20"/>
      <c r="P754" s="280"/>
      <c r="W754" s="403"/>
    </row>
    <row r="755" spans="1:25" s="278" customFormat="1" ht="50.1" customHeight="1" x14ac:dyDescent="0.2">
      <c r="A755" s="285"/>
      <c r="B755" s="12"/>
      <c r="C755" s="354"/>
      <c r="D755" s="367"/>
      <c r="E755" s="368"/>
      <c r="F755" s="932"/>
      <c r="G755" s="933"/>
      <c r="H755" s="933"/>
      <c r="I755" s="933"/>
      <c r="J755" s="933"/>
      <c r="K755" s="933"/>
      <c r="L755" s="933"/>
      <c r="M755" s="933"/>
      <c r="N755" s="934"/>
      <c r="O755" s="20"/>
      <c r="P755" s="301"/>
      <c r="Q755" s="274"/>
      <c r="R755" s="285"/>
      <c r="S755" s="274"/>
      <c r="T755" s="274"/>
      <c r="U755" s="285"/>
      <c r="V755" s="285"/>
      <c r="W755" s="409" t="b">
        <f>W744</f>
        <v>0</v>
      </c>
    </row>
    <row r="756" spans="1:25" ht="5.0999999999999996" customHeight="1" x14ac:dyDescent="0.2">
      <c r="C756" s="354"/>
      <c r="D756" s="358"/>
      <c r="E756" s="355"/>
      <c r="F756" s="355"/>
      <c r="G756" s="355"/>
      <c r="H756" s="355"/>
      <c r="I756" s="355"/>
      <c r="J756" s="355"/>
      <c r="K756" s="355"/>
      <c r="L756" s="355"/>
      <c r="M756" s="355"/>
      <c r="N756" s="356"/>
      <c r="O756" s="20"/>
      <c r="W756" s="403"/>
    </row>
    <row r="757" spans="1:25" ht="12.75" customHeight="1" thickBot="1" x14ac:dyDescent="0.25">
      <c r="C757" s="354"/>
      <c r="D757" s="358"/>
      <c r="E757" s="360"/>
      <c r="F757" s="1054" t="str">
        <f>Translations!$B$210</f>
        <v>Trimitere la fișierele externe, dacă este cazul</v>
      </c>
      <c r="G757" s="1054"/>
      <c r="H757" s="1054"/>
      <c r="I757" s="1054"/>
      <c r="J757" s="1054"/>
      <c r="K757" s="904"/>
      <c r="L757" s="904"/>
      <c r="M757" s="904"/>
      <c r="N757" s="904"/>
      <c r="O757" s="20"/>
      <c r="W757" s="410" t="b">
        <f>W755</f>
        <v>0</v>
      </c>
    </row>
    <row r="758" spans="1:25" s="21" customFormat="1" ht="12.75" x14ac:dyDescent="0.2">
      <c r="A758" s="19"/>
      <c r="B758" s="38"/>
      <c r="C758" s="373"/>
      <c r="D758" s="374"/>
      <c r="E758" s="374"/>
      <c r="F758" s="374"/>
      <c r="G758" s="374"/>
      <c r="H758" s="374"/>
      <c r="I758" s="374"/>
      <c r="J758" s="374"/>
      <c r="K758" s="374"/>
      <c r="L758" s="374"/>
      <c r="M758" s="374"/>
      <c r="N758" s="375"/>
      <c r="O758" s="20"/>
      <c r="P758" s="274"/>
      <c r="Q758" s="274"/>
      <c r="R758" s="274"/>
      <c r="S758" s="25"/>
      <c r="T758" s="24"/>
      <c r="U758" s="24"/>
      <c r="V758" s="24"/>
      <c r="W758" s="267"/>
    </row>
    <row r="759" spans="1:25" s="21" customFormat="1" ht="15" thickBot="1" x14ac:dyDescent="0.25">
      <c r="A759" s="19"/>
      <c r="B759" s="38"/>
      <c r="C759" s="38"/>
      <c r="D759" s="38"/>
      <c r="E759" s="38"/>
      <c r="F759" s="38"/>
      <c r="G759" s="38"/>
      <c r="H759" s="38"/>
      <c r="I759" s="38"/>
      <c r="J759" s="38"/>
      <c r="K759" s="38"/>
      <c r="L759" s="38"/>
      <c r="M759" s="38"/>
      <c r="N759" s="38"/>
      <c r="O759" s="20"/>
      <c r="P759" s="274"/>
      <c r="Q759" s="274"/>
      <c r="R759" s="25"/>
      <c r="S759" s="25"/>
      <c r="T759" s="24"/>
      <c r="U759" s="24"/>
      <c r="V759" s="24"/>
      <c r="W759" s="267"/>
      <c r="X759" s="273"/>
      <c r="Y759" s="273"/>
    </row>
    <row r="760" spans="1:25" s="21" customFormat="1" ht="12.75" customHeight="1" thickBot="1" x14ac:dyDescent="0.3">
      <c r="A760" s="19"/>
      <c r="B760" s="38"/>
      <c r="C760" s="315"/>
      <c r="D760" s="315"/>
      <c r="E760" s="315"/>
      <c r="F760" s="315"/>
      <c r="G760" s="315"/>
      <c r="H760" s="315"/>
      <c r="I760" s="315"/>
      <c r="J760" s="315"/>
      <c r="K760" s="315"/>
      <c r="L760" s="315"/>
      <c r="M760" s="315"/>
      <c r="N760" s="315"/>
      <c r="O760" s="20"/>
      <c r="P760" s="24"/>
      <c r="Q760" s="24"/>
      <c r="R760" s="25"/>
      <c r="S760" s="25"/>
      <c r="T760" s="24"/>
      <c r="U760" s="24"/>
      <c r="V760" s="24"/>
      <c r="W760" s="267"/>
      <c r="X760" s="273"/>
      <c r="Y760" s="273"/>
    </row>
    <row r="761" spans="1:25" s="21" customFormat="1" ht="15" customHeight="1" thickBot="1" x14ac:dyDescent="0.3">
      <c r="A761" s="19"/>
      <c r="B761" s="416"/>
      <c r="C761" s="418">
        <f>C631+1</f>
        <v>6</v>
      </c>
      <c r="D761" s="1097" t="str">
        <f>Translations!$B$386</f>
        <v>Subinstalație cu abordare alternativă:</v>
      </c>
      <c r="E761" s="1098"/>
      <c r="F761" s="1098"/>
      <c r="G761" s="1098"/>
      <c r="H761" s="1099"/>
      <c r="I761" s="1100" t="str">
        <f>INDEX(EUconst_FallBackListNames,$C761)</f>
        <v>Subinstalație cu referință pentru combustibil (non-RR | non-CBAM)</v>
      </c>
      <c r="J761" s="1101"/>
      <c r="K761" s="1101"/>
      <c r="L761" s="1102"/>
      <c r="M761" s="1103" t="str">
        <f>IF(ISBLANK(INDEX(CNTR_FallBackSubInstRelevant,C761)),"",IF(INDEX(CNTR_FallBackSubInstRelevant,C761),EUConst_Relevant,EUConst_NotRelevant))</f>
        <v/>
      </c>
      <c r="N761" s="1104"/>
      <c r="O761" s="20"/>
      <c r="P761" s="417">
        <f>C761</f>
        <v>6</v>
      </c>
      <c r="Q761" s="274"/>
      <c r="R761" s="274"/>
      <c r="S761" s="274"/>
      <c r="T761" s="274"/>
      <c r="U761" s="25"/>
      <c r="V761" s="347" t="s">
        <v>891</v>
      </c>
      <c r="W761" s="398" t="b">
        <f>AND(CNTR_ExistSubInstEntries,M761=EUConst_NotRelevant)</f>
        <v>0</v>
      </c>
    </row>
    <row r="762" spans="1:25" s="21" customFormat="1" ht="12.75" customHeight="1" thickBot="1" x14ac:dyDescent="0.25">
      <c r="A762" s="19"/>
      <c r="B762" s="38"/>
      <c r="C762" s="312"/>
      <c r="D762" s="313"/>
      <c r="E762" s="313"/>
      <c r="F762" s="313"/>
      <c r="G762" s="313"/>
      <c r="H762" s="314"/>
      <c r="I762" s="1092" t="str">
        <f>IF(M761=EUConst_NotRelevant,HYPERLINK(Q762,EUconst_MsgGoToNextSubInst),IF(M761=EUConst_Relevant,HYPERLINK("",EUconst_MsgEnterThisSection),""))</f>
        <v/>
      </c>
      <c r="J762" s="1093"/>
      <c r="K762" s="1093"/>
      <c r="L762" s="1093"/>
      <c r="M762" s="1094"/>
      <c r="N762" s="1095"/>
      <c r="O762" s="20"/>
      <c r="P762" s="24" t="s">
        <v>441</v>
      </c>
      <c r="Q762" s="414" t="str">
        <f>"#JUMP_G"&amp;P761+1</f>
        <v>#JUMP_G7</v>
      </c>
      <c r="R762" s="24"/>
      <c r="S762" s="24"/>
      <c r="T762" s="24"/>
      <c r="U762" s="25"/>
      <c r="V762" s="25"/>
      <c r="W762" s="401"/>
      <c r="X762" s="273"/>
      <c r="Y762" s="273"/>
    </row>
    <row r="763" spans="1:25" ht="5.0999999999999996" customHeight="1" x14ac:dyDescent="0.2">
      <c r="C763" s="316"/>
      <c r="D763" s="317"/>
      <c r="E763" s="317"/>
      <c r="F763" s="317"/>
      <c r="G763" s="317"/>
      <c r="H763" s="317"/>
      <c r="I763" s="317"/>
      <c r="J763" s="317"/>
      <c r="K763" s="317"/>
      <c r="L763" s="317"/>
      <c r="M763" s="317"/>
      <c r="N763" s="318"/>
      <c r="O763" s="20"/>
      <c r="U763" s="25"/>
      <c r="V763" s="25"/>
      <c r="W763" s="401"/>
    </row>
    <row r="764" spans="1:25" ht="15" customHeight="1" x14ac:dyDescent="0.2">
      <c r="C764" s="250"/>
      <c r="E764" s="956" t="str">
        <f>CONCATENATE(EUconst_MsgSeeFirst," (G.I.1)")</f>
        <v>În prima copie a acestui instrument găsiți instrucțiuni detaliate privind datele care se introduc în acesta.  (G.I.1)</v>
      </c>
      <c r="F764" s="956"/>
      <c r="G764" s="956"/>
      <c r="H764" s="956"/>
      <c r="I764" s="956"/>
      <c r="J764" s="956"/>
      <c r="K764" s="956"/>
      <c r="L764" s="956"/>
      <c r="M764" s="956"/>
      <c r="N764" s="251"/>
      <c r="O764" s="20"/>
      <c r="U764" s="25"/>
      <c r="V764" s="25"/>
      <c r="W764" s="401"/>
    </row>
    <row r="765" spans="1:25" ht="5.0999999999999996" customHeight="1" x14ac:dyDescent="0.2">
      <c r="C765" s="250"/>
      <c r="N765" s="251"/>
      <c r="O765" s="20"/>
      <c r="U765" s="25"/>
      <c r="V765" s="25"/>
      <c r="W765" s="401"/>
    </row>
    <row r="766" spans="1:25" ht="12.75" customHeight="1" x14ac:dyDescent="0.2">
      <c r="B766" s="273"/>
      <c r="C766" s="250"/>
      <c r="D766" s="22" t="s">
        <v>112</v>
      </c>
      <c r="E766" s="917" t="str">
        <f>Translations!$B$297</f>
        <v>Limitele sistemului subinstalației</v>
      </c>
      <c r="F766" s="917"/>
      <c r="G766" s="917"/>
      <c r="H766" s="917"/>
      <c r="I766" s="917"/>
      <c r="J766" s="917"/>
      <c r="K766" s="917"/>
      <c r="L766" s="917"/>
      <c r="M766" s="917"/>
      <c r="N766" s="1031"/>
      <c r="O766" s="20"/>
      <c r="U766" s="25"/>
      <c r="V766" s="25"/>
      <c r="W766" s="401"/>
    </row>
    <row r="767" spans="1:25" ht="5.0999999999999996" customHeight="1" x14ac:dyDescent="0.2">
      <c r="B767" s="273"/>
      <c r="C767" s="250"/>
      <c r="N767" s="251"/>
      <c r="O767" s="20"/>
      <c r="U767" s="25"/>
      <c r="V767" s="25"/>
      <c r="W767" s="401"/>
    </row>
    <row r="768" spans="1:25" ht="12.75" customHeight="1" x14ac:dyDescent="0.2">
      <c r="B768" s="273"/>
      <c r="C768" s="250"/>
      <c r="D768" s="564" t="s">
        <v>118</v>
      </c>
      <c r="E768" s="963" t="str">
        <f>Translations!$B$249</f>
        <v>Informații privind metodologia aplicată</v>
      </c>
      <c r="F768" s="963"/>
      <c r="G768" s="963"/>
      <c r="H768" s="963"/>
      <c r="I768" s="963"/>
      <c r="J768" s="963"/>
      <c r="K768" s="963"/>
      <c r="L768" s="963"/>
      <c r="M768" s="963"/>
      <c r="N768" s="1003"/>
      <c r="O768" s="20"/>
      <c r="U768" s="25"/>
      <c r="V768" s="25"/>
      <c r="W768" s="401"/>
    </row>
    <row r="769" spans="2:23" ht="5.0999999999999996" customHeight="1" x14ac:dyDescent="0.2">
      <c r="B769" s="273"/>
      <c r="C769" s="250"/>
      <c r="D769" s="27"/>
      <c r="E769" s="1120"/>
      <c r="F769" s="1120"/>
      <c r="G769" s="1120"/>
      <c r="H769" s="1120"/>
      <c r="I769" s="1120"/>
      <c r="J769" s="1120"/>
      <c r="K769" s="1120"/>
      <c r="L769" s="1120"/>
      <c r="M769" s="1120"/>
      <c r="N769" s="1121"/>
      <c r="O769" s="20"/>
    </row>
    <row r="770" spans="2:23" ht="50.1" customHeight="1" x14ac:dyDescent="0.2">
      <c r="B770" s="273"/>
      <c r="C770" s="250"/>
      <c r="D770" s="564"/>
      <c r="E770" s="1033"/>
      <c r="F770" s="1034"/>
      <c r="G770" s="1034"/>
      <c r="H770" s="1034"/>
      <c r="I770" s="1034"/>
      <c r="J770" s="1034"/>
      <c r="K770" s="1034"/>
      <c r="L770" s="1034"/>
      <c r="M770" s="1034"/>
      <c r="N770" s="1035"/>
      <c r="O770" s="20"/>
    </row>
    <row r="771" spans="2:23" ht="5.0999999999999996" customHeight="1" x14ac:dyDescent="0.2">
      <c r="B771" s="273"/>
      <c r="C771" s="250"/>
      <c r="D771" s="564"/>
      <c r="N771" s="251"/>
      <c r="O771" s="20"/>
    </row>
    <row r="772" spans="2:23" ht="12.75" customHeight="1" x14ac:dyDescent="0.2">
      <c r="B772" s="273"/>
      <c r="C772" s="250"/>
      <c r="D772" s="564" t="s">
        <v>119</v>
      </c>
      <c r="E772" s="1036" t="str">
        <f>Translations!$B$210</f>
        <v>Trimitere la fișierele externe, dacă este cazul</v>
      </c>
      <c r="F772" s="1036"/>
      <c r="G772" s="1036"/>
      <c r="H772" s="1036"/>
      <c r="I772" s="1036"/>
      <c r="J772" s="1037"/>
      <c r="K772" s="904"/>
      <c r="L772" s="904"/>
      <c r="M772" s="904"/>
      <c r="N772" s="904"/>
      <c r="O772" s="20"/>
    </row>
    <row r="773" spans="2:23" ht="5.0999999999999996" customHeight="1" x14ac:dyDescent="0.2">
      <c r="B773" s="273"/>
      <c r="C773" s="250"/>
      <c r="D773" s="564"/>
      <c r="N773" s="251"/>
      <c r="O773" s="20"/>
    </row>
    <row r="774" spans="2:23" ht="12.75" customHeight="1" x14ac:dyDescent="0.2">
      <c r="B774" s="273"/>
      <c r="C774" s="250"/>
      <c r="D774" s="27" t="s">
        <v>120</v>
      </c>
      <c r="E774" s="1036" t="str">
        <f>Translations!$B$305</f>
        <v>Trimitere la o diagramă detaliată separată a fluxurilor, dacă este cazul</v>
      </c>
      <c r="F774" s="1036"/>
      <c r="G774" s="1036"/>
      <c r="H774" s="1036"/>
      <c r="I774" s="1036"/>
      <c r="J774" s="1037"/>
      <c r="K774" s="904"/>
      <c r="L774" s="904"/>
      <c r="M774" s="904"/>
      <c r="N774" s="904"/>
      <c r="O774" s="20"/>
    </row>
    <row r="775" spans="2:23" ht="5.0999999999999996" customHeight="1" x14ac:dyDescent="0.2">
      <c r="B775" s="273"/>
      <c r="C775" s="250"/>
      <c r="D775" s="564"/>
      <c r="N775" s="251"/>
      <c r="O775" s="20"/>
    </row>
    <row r="776" spans="2:23" ht="5.0999999999999996" customHeight="1" x14ac:dyDescent="0.2">
      <c r="B776" s="273"/>
      <c r="C776" s="261"/>
      <c r="D776" s="264"/>
      <c r="E776" s="262"/>
      <c r="F776" s="262"/>
      <c r="G776" s="262"/>
      <c r="H776" s="262"/>
      <c r="I776" s="262"/>
      <c r="J776" s="262"/>
      <c r="K776" s="262"/>
      <c r="L776" s="262"/>
      <c r="M776" s="262"/>
      <c r="N776" s="263"/>
      <c r="O776" s="20"/>
    </row>
    <row r="777" spans="2:23" ht="12.75" customHeight="1" x14ac:dyDescent="0.2">
      <c r="B777" s="273"/>
      <c r="C777" s="250"/>
      <c r="D777" s="22" t="s">
        <v>113</v>
      </c>
      <c r="E777" s="917" t="str">
        <f>Translations!$B$388</f>
        <v>Metoda de determinare a nivelurilor anuale ale activității</v>
      </c>
      <c r="F777" s="917"/>
      <c r="G777" s="917"/>
      <c r="H777" s="917"/>
      <c r="I777" s="917"/>
      <c r="J777" s="917"/>
      <c r="K777" s="917"/>
      <c r="L777" s="917"/>
      <c r="M777" s="917"/>
      <c r="N777" s="1031"/>
      <c r="O777" s="20"/>
      <c r="P777" s="280"/>
      <c r="S777" s="285"/>
      <c r="T777" s="285"/>
    </row>
    <row r="778" spans="2:23" ht="12.75" customHeight="1" x14ac:dyDescent="0.2">
      <c r="B778" s="273"/>
      <c r="C778" s="250"/>
      <c r="E778" s="961" t="str">
        <f>Translations!$B$389</f>
        <v>În scopul specific al colectării de date din Măsurile Naționale de Implementare, această secțiune ar trebui să cuprindă toate datele furnizate în secțiunea G.(a) din Raportul privind colectarea datelor de referință.</v>
      </c>
      <c r="F778" s="962"/>
      <c r="G778" s="962"/>
      <c r="H778" s="962"/>
      <c r="I778" s="962"/>
      <c r="J778" s="962"/>
      <c r="K778" s="962"/>
      <c r="L778" s="962"/>
      <c r="M778" s="962"/>
      <c r="N778" s="1040"/>
      <c r="O778" s="20"/>
      <c r="P778" s="280"/>
    </row>
    <row r="779" spans="2:23" ht="5.0999999999999996" customHeight="1" x14ac:dyDescent="0.2">
      <c r="B779" s="273"/>
      <c r="C779" s="250"/>
      <c r="D779" s="564"/>
      <c r="E779" s="564"/>
      <c r="F779" s="564"/>
      <c r="G779" s="564"/>
      <c r="H779" s="564"/>
      <c r="I779" s="564"/>
      <c r="J779" s="564"/>
      <c r="K779" s="564"/>
      <c r="L779" s="564"/>
      <c r="M779" s="564"/>
      <c r="N779" s="565"/>
      <c r="O779" s="20"/>
      <c r="P779" s="24"/>
    </row>
    <row r="780" spans="2:23" ht="12.75" customHeight="1" x14ac:dyDescent="0.2">
      <c r="B780" s="273"/>
      <c r="C780" s="250"/>
      <c r="D780" s="564" t="s">
        <v>119</v>
      </c>
      <c r="E780" s="963" t="str">
        <f>Translations!$B$249</f>
        <v>Informații privind metodologia aplicată</v>
      </c>
      <c r="F780" s="963"/>
      <c r="G780" s="963"/>
      <c r="H780" s="963"/>
      <c r="I780" s="963"/>
      <c r="J780" s="963"/>
      <c r="K780" s="963"/>
      <c r="L780" s="963"/>
      <c r="M780" s="963"/>
      <c r="N780" s="1003"/>
      <c r="O780" s="20"/>
      <c r="P780" s="280"/>
    </row>
    <row r="781" spans="2:23" ht="25.5" customHeight="1" x14ac:dyDescent="0.2">
      <c r="B781" s="273"/>
      <c r="C781" s="250"/>
      <c r="I781" s="967" t="str">
        <f>Translations!$B$254</f>
        <v>Sursa de date</v>
      </c>
      <c r="J781" s="967"/>
      <c r="K781" s="967" t="str">
        <f>Translations!$B$255</f>
        <v>Altă sursă de date (dacă este cazul)</v>
      </c>
      <c r="L781" s="967"/>
      <c r="M781" s="967" t="str">
        <f>Translations!$B$255</f>
        <v>Altă sursă de date (dacă este cazul)</v>
      </c>
      <c r="N781" s="967"/>
      <c r="O781" s="20"/>
      <c r="P781" s="280"/>
    </row>
    <row r="782" spans="2:23" ht="12.75" customHeight="1" x14ac:dyDescent="0.2">
      <c r="B782" s="273"/>
      <c r="C782" s="250"/>
      <c r="D782" s="564"/>
      <c r="E782" s="135" t="s">
        <v>864</v>
      </c>
      <c r="F782" s="929" t="str">
        <f>Translations!$B$833</f>
        <v>Aportul de combustibil și de materiale</v>
      </c>
      <c r="G782" s="929"/>
      <c r="H782" s="930"/>
      <c r="I782" s="942"/>
      <c r="J782" s="943"/>
      <c r="K782" s="944"/>
      <c r="L782" s="945"/>
      <c r="M782" s="944"/>
      <c r="N782" s="946"/>
      <c r="O782" s="20"/>
    </row>
    <row r="783" spans="2:23" ht="12.75" customHeight="1" x14ac:dyDescent="0.2">
      <c r="B783" s="273"/>
      <c r="C783" s="250"/>
      <c r="D783" s="564"/>
      <c r="E783" s="135" t="s">
        <v>865</v>
      </c>
      <c r="F783" s="929" t="str">
        <f>Translations!$B$256</f>
        <v>Valoare energetică</v>
      </c>
      <c r="G783" s="929"/>
      <c r="H783" s="930"/>
      <c r="I783" s="942"/>
      <c r="J783" s="943"/>
      <c r="K783" s="944"/>
      <c r="L783" s="945"/>
      <c r="M783" s="944"/>
      <c r="N783" s="946"/>
      <c r="O783" s="20"/>
    </row>
    <row r="784" spans="2:23" ht="12.75" customHeight="1" x14ac:dyDescent="0.2">
      <c r="C784" s="250"/>
      <c r="D784" s="564"/>
      <c r="E784" s="135" t="s">
        <v>866</v>
      </c>
      <c r="F784" s="929" t="str">
        <f>Translations!$B$826</f>
        <v>Consumul de energie electrică pentru producerea de energie termică</v>
      </c>
      <c r="G784" s="929"/>
      <c r="H784" s="930"/>
      <c r="I784" s="942"/>
      <c r="J784" s="943"/>
      <c r="K784" s="944"/>
      <c r="L784" s="945"/>
      <c r="M784" s="944"/>
      <c r="N784" s="946"/>
      <c r="O784" s="20"/>
      <c r="W784" s="274"/>
    </row>
    <row r="785" spans="1:23" ht="5.0999999999999996" customHeight="1" x14ac:dyDescent="0.2">
      <c r="B785" s="273"/>
      <c r="C785" s="250"/>
      <c r="D785" s="564"/>
      <c r="N785" s="251"/>
      <c r="O785" s="20"/>
      <c r="P785" s="280"/>
    </row>
    <row r="786" spans="1:23" ht="12.75" customHeight="1" x14ac:dyDescent="0.2">
      <c r="B786" s="273"/>
      <c r="C786" s="250"/>
      <c r="D786" s="564"/>
      <c r="E786" s="135" t="s">
        <v>867</v>
      </c>
      <c r="F786" s="931" t="str">
        <f>Translations!$B$257</f>
        <v>Descrierea metodologiei aplicate</v>
      </c>
      <c r="G786" s="931"/>
      <c r="H786" s="931"/>
      <c r="I786" s="931"/>
      <c r="J786" s="931"/>
      <c r="K786" s="931"/>
      <c r="L786" s="931"/>
      <c r="M786" s="931"/>
      <c r="N786" s="1022"/>
      <c r="O786" s="20"/>
      <c r="P786" s="280"/>
    </row>
    <row r="787" spans="1:23" ht="5.0999999999999996" customHeight="1" x14ac:dyDescent="0.2">
      <c r="C787" s="250"/>
      <c r="E787" s="252"/>
      <c r="F787" s="566"/>
      <c r="G787" s="567"/>
      <c r="H787" s="567"/>
      <c r="I787" s="567"/>
      <c r="J787" s="567"/>
      <c r="K787" s="567"/>
      <c r="L787" s="567"/>
      <c r="M787" s="567"/>
      <c r="N787" s="573"/>
      <c r="O787" s="20"/>
    </row>
    <row r="788" spans="1:23" ht="12.75" customHeight="1" x14ac:dyDescent="0.2">
      <c r="C788" s="250"/>
      <c r="D788" s="564"/>
      <c r="E788" s="135"/>
      <c r="F788" s="990" t="str">
        <f>IF(M761=EUConst_Relevant,HYPERLINK("#" &amp; Q788,EUConst_MsgDescription),"")</f>
        <v/>
      </c>
      <c r="G788" s="969"/>
      <c r="H788" s="969"/>
      <c r="I788" s="969"/>
      <c r="J788" s="969"/>
      <c r="K788" s="969"/>
      <c r="L788" s="969"/>
      <c r="M788" s="969"/>
      <c r="N788" s="970"/>
      <c r="O788" s="20"/>
      <c r="P788" s="24" t="s">
        <v>441</v>
      </c>
      <c r="Q788" s="414" t="str">
        <f>"#"&amp;ADDRESS(ROW($C$11),COLUMN($C$11))</f>
        <v>#$C$11</v>
      </c>
    </row>
    <row r="789" spans="1:23" ht="5.0999999999999996" customHeight="1" x14ac:dyDescent="0.2">
      <c r="C789" s="250"/>
      <c r="D789" s="564"/>
      <c r="E789" s="26"/>
      <c r="F789" s="1049"/>
      <c r="G789" s="1049"/>
      <c r="H789" s="1049"/>
      <c r="I789" s="1049"/>
      <c r="J789" s="1049"/>
      <c r="K789" s="1049"/>
      <c r="L789" s="1049"/>
      <c r="M789" s="1049"/>
      <c r="N789" s="1050"/>
      <c r="O789" s="20"/>
      <c r="P789" s="280"/>
    </row>
    <row r="790" spans="1:23" s="278" customFormat="1" ht="50.1" customHeight="1" x14ac:dyDescent="0.2">
      <c r="A790" s="285"/>
      <c r="B790" s="12"/>
      <c r="C790" s="250"/>
      <c r="D790" s="26"/>
      <c r="E790" s="26"/>
      <c r="F790" s="932"/>
      <c r="G790" s="933"/>
      <c r="H790" s="933"/>
      <c r="I790" s="933"/>
      <c r="J790" s="933"/>
      <c r="K790" s="933"/>
      <c r="L790" s="933"/>
      <c r="M790" s="933"/>
      <c r="N790" s="934"/>
      <c r="O790" s="20"/>
      <c r="P790" s="284"/>
      <c r="Q790" s="285"/>
      <c r="R790" s="285"/>
      <c r="S790" s="274"/>
      <c r="T790" s="274"/>
      <c r="U790" s="274"/>
      <c r="V790" s="274"/>
      <c r="W790" s="293"/>
    </row>
    <row r="791" spans="1:23" ht="5.0999999999999996" customHeight="1" x14ac:dyDescent="0.2">
      <c r="C791" s="250"/>
      <c r="D791" s="564"/>
      <c r="N791" s="251"/>
      <c r="O791" s="20"/>
    </row>
    <row r="792" spans="1:23" ht="12.75" customHeight="1" x14ac:dyDescent="0.2">
      <c r="C792" s="250"/>
      <c r="D792" s="564"/>
      <c r="E792" s="135" t="s">
        <v>868</v>
      </c>
      <c r="F792" s="975" t="str">
        <f>Translations!$B$210</f>
        <v>Trimitere la fișierele externe, dacă este cazul</v>
      </c>
      <c r="G792" s="975"/>
      <c r="H792" s="975"/>
      <c r="I792" s="975"/>
      <c r="J792" s="975"/>
      <c r="K792" s="904"/>
      <c r="L792" s="904"/>
      <c r="M792" s="904"/>
      <c r="N792" s="904"/>
      <c r="O792" s="20"/>
      <c r="W792" s="384" t="s">
        <v>417</v>
      </c>
    </row>
    <row r="793" spans="1:23" ht="5.0999999999999996" customHeight="1" thickBot="1" x14ac:dyDescent="0.25">
      <c r="C793" s="250"/>
      <c r="D793" s="564"/>
      <c r="N793" s="251"/>
      <c r="O793" s="20"/>
      <c r="P793" s="280"/>
      <c r="W793" s="274"/>
    </row>
    <row r="794" spans="1:23" ht="12.75" customHeight="1" x14ac:dyDescent="0.2">
      <c r="C794" s="250"/>
      <c r="D794" s="564" t="s">
        <v>119</v>
      </c>
      <c r="E794" s="957" t="str">
        <f>Translations!$B$258</f>
        <v>A fost respectată ordinea ierarhică?</v>
      </c>
      <c r="F794" s="957"/>
      <c r="G794" s="957"/>
      <c r="H794" s="958"/>
      <c r="I794" s="291"/>
      <c r="J794" s="298" t="str">
        <f>Translations!$B$259</f>
        <v xml:space="preserve"> Dacă nu, de ce?</v>
      </c>
      <c r="K794" s="942"/>
      <c r="L794" s="943"/>
      <c r="M794" s="943"/>
      <c r="N794" s="959"/>
      <c r="O794" s="20"/>
      <c r="P794" s="280"/>
      <c r="W794" s="407" t="b">
        <f>AND(I794&lt;&gt;"",I794=TRUE)</f>
        <v>0</v>
      </c>
    </row>
    <row r="795" spans="1:23" ht="5.0999999999999996" customHeight="1" x14ac:dyDescent="0.2">
      <c r="C795" s="250"/>
      <c r="E795" s="570"/>
      <c r="F795" s="570"/>
      <c r="G795" s="570"/>
      <c r="H795" s="570"/>
      <c r="I795" s="570"/>
      <c r="J795" s="570"/>
      <c r="K795" s="570"/>
      <c r="L795" s="570"/>
      <c r="M795" s="570"/>
      <c r="N795" s="578"/>
      <c r="O795" s="20"/>
      <c r="P795" s="280"/>
      <c r="W795" s="403"/>
    </row>
    <row r="796" spans="1:23" ht="12.75" customHeight="1" x14ac:dyDescent="0.2">
      <c r="C796" s="250"/>
      <c r="D796" s="12"/>
      <c r="E796" s="12"/>
      <c r="F796" s="931" t="str">
        <f>Translations!$B$264</f>
        <v>Detalii suplimentare privind orice abatere de la ierarhie</v>
      </c>
      <c r="G796" s="931"/>
      <c r="H796" s="931"/>
      <c r="I796" s="931"/>
      <c r="J796" s="931"/>
      <c r="K796" s="931"/>
      <c r="L796" s="931"/>
      <c r="M796" s="931"/>
      <c r="N796" s="1022"/>
      <c r="O796" s="20"/>
      <c r="P796" s="280"/>
      <c r="W796" s="403"/>
    </row>
    <row r="797" spans="1:23" ht="25.5" customHeight="1" thickBot="1" x14ac:dyDescent="0.25">
      <c r="C797" s="250"/>
      <c r="D797" s="12"/>
      <c r="E797" s="12"/>
      <c r="F797" s="1023"/>
      <c r="G797" s="1024"/>
      <c r="H797" s="1024"/>
      <c r="I797" s="1024"/>
      <c r="J797" s="1024"/>
      <c r="K797" s="1024"/>
      <c r="L797" s="1024"/>
      <c r="M797" s="1024"/>
      <c r="N797" s="1025"/>
      <c r="O797" s="20"/>
      <c r="P797" s="280"/>
      <c r="W797" s="300" t="b">
        <f>W794</f>
        <v>0</v>
      </c>
    </row>
    <row r="798" spans="1:23" ht="5.0999999999999996" customHeight="1" x14ac:dyDescent="0.2">
      <c r="C798" s="250"/>
      <c r="D798" s="564"/>
      <c r="N798" s="251"/>
      <c r="O798" s="20"/>
    </row>
    <row r="799" spans="1:23" ht="12.75" customHeight="1" x14ac:dyDescent="0.2">
      <c r="C799" s="250"/>
      <c r="D799" s="27" t="s">
        <v>120</v>
      </c>
      <c r="E799" s="1026" t="str">
        <f>Translations!$B$828</f>
        <v>Descrierea metodologiei de trasare a produselor și mărfurilor fabricate</v>
      </c>
      <c r="F799" s="1026"/>
      <c r="G799" s="1026"/>
      <c r="H799" s="1026"/>
      <c r="I799" s="1026"/>
      <c r="J799" s="1026"/>
      <c r="K799" s="1026"/>
      <c r="L799" s="1026"/>
      <c r="M799" s="1026"/>
      <c r="N799" s="1027"/>
      <c r="O799" s="20"/>
    </row>
    <row r="800" spans="1:23" ht="5.0999999999999996" customHeight="1" x14ac:dyDescent="0.2">
      <c r="C800" s="250"/>
      <c r="E800" s="252"/>
      <c r="F800" s="566"/>
      <c r="G800" s="567"/>
      <c r="H800" s="567"/>
      <c r="I800" s="567"/>
      <c r="J800" s="567"/>
      <c r="K800" s="567"/>
      <c r="L800" s="567"/>
      <c r="M800" s="567"/>
      <c r="N800" s="573"/>
      <c r="O800" s="20"/>
    </row>
    <row r="801" spans="2:20" ht="12.75" customHeight="1" x14ac:dyDescent="0.2">
      <c r="C801" s="250"/>
      <c r="D801" s="564"/>
      <c r="E801" s="135"/>
      <c r="F801" s="990" t="str">
        <f>IF(M761=EUConst_Relevant,HYPERLINK("#" &amp; Q801,EUConst_MsgDescription),"")</f>
        <v/>
      </c>
      <c r="G801" s="969"/>
      <c r="H801" s="969"/>
      <c r="I801" s="969"/>
      <c r="J801" s="969"/>
      <c r="K801" s="969"/>
      <c r="L801" s="969"/>
      <c r="M801" s="969"/>
      <c r="N801" s="970"/>
      <c r="O801" s="20"/>
      <c r="P801" s="24" t="s">
        <v>441</v>
      </c>
      <c r="Q801" s="414" t="str">
        <f>"#"&amp;ADDRESS(ROW($C$11),COLUMN($C$11))</f>
        <v>#$C$11</v>
      </c>
    </row>
    <row r="802" spans="2:20" ht="5.0999999999999996" customHeight="1" x14ac:dyDescent="0.2">
      <c r="C802" s="250"/>
      <c r="D802" s="564"/>
      <c r="E802" s="26"/>
      <c r="F802" s="1049"/>
      <c r="G802" s="1049"/>
      <c r="H802" s="1049"/>
      <c r="I802" s="1049"/>
      <c r="J802" s="1049"/>
      <c r="K802" s="1049"/>
      <c r="L802" s="1049"/>
      <c r="M802" s="1049"/>
      <c r="N802" s="1050"/>
      <c r="O802" s="20"/>
      <c r="P802" s="280"/>
    </row>
    <row r="803" spans="2:20" ht="50.1" customHeight="1" x14ac:dyDescent="0.2">
      <c r="B803" s="273"/>
      <c r="C803" s="250"/>
      <c r="D803" s="564"/>
      <c r="E803" s="296"/>
      <c r="F803" s="942"/>
      <c r="G803" s="943"/>
      <c r="H803" s="943"/>
      <c r="I803" s="943"/>
      <c r="J803" s="943"/>
      <c r="K803" s="943"/>
      <c r="L803" s="943"/>
      <c r="M803" s="943"/>
      <c r="N803" s="959"/>
      <c r="O803" s="20"/>
    </row>
    <row r="804" spans="2:20" ht="5.0999999999999996" customHeight="1" x14ac:dyDescent="0.2">
      <c r="B804" s="273"/>
      <c r="C804" s="385"/>
      <c r="D804" s="387"/>
      <c r="E804" s="392"/>
      <c r="F804" s="575"/>
      <c r="G804" s="575"/>
      <c r="H804" s="575"/>
      <c r="I804" s="575"/>
      <c r="J804" s="575"/>
      <c r="K804" s="575"/>
      <c r="L804" s="575"/>
      <c r="M804" s="575"/>
      <c r="N804" s="393"/>
      <c r="O804" s="20"/>
      <c r="P804" s="280"/>
      <c r="R804" s="285"/>
    </row>
    <row r="805" spans="2:20" ht="12.75" customHeight="1" x14ac:dyDescent="0.2">
      <c r="B805" s="273"/>
      <c r="C805" s="394"/>
      <c r="D805" s="395"/>
      <c r="E805" s="395"/>
      <c r="F805" s="395"/>
      <c r="G805" s="395"/>
      <c r="H805" s="395"/>
      <c r="I805" s="395"/>
      <c r="J805" s="395"/>
      <c r="K805" s="395"/>
      <c r="L805" s="395"/>
      <c r="M805" s="395"/>
      <c r="N805" s="396"/>
      <c r="O805" s="20"/>
    </row>
    <row r="806" spans="2:20" ht="15" customHeight="1" x14ac:dyDescent="0.2">
      <c r="B806" s="273"/>
      <c r="C806" s="354"/>
      <c r="D806" s="1058" t="str">
        <f>Translations!$B$329</f>
        <v>Datele necesare pentru determinarea ratei de îmbunătățire a indicelui de referință în conformitate cu articolul 10a alineatul (2) din directivă</v>
      </c>
      <c r="E806" s="1059"/>
      <c r="F806" s="1059"/>
      <c r="G806" s="1059"/>
      <c r="H806" s="1059"/>
      <c r="I806" s="1059"/>
      <c r="J806" s="1059"/>
      <c r="K806" s="1059"/>
      <c r="L806" s="1059"/>
      <c r="M806" s="1059"/>
      <c r="N806" s="1060"/>
      <c r="O806" s="20"/>
    </row>
    <row r="807" spans="2:20" ht="5.0999999999999996" customHeight="1" x14ac:dyDescent="0.2">
      <c r="B807" s="273"/>
      <c r="C807" s="354"/>
      <c r="D807" s="355"/>
      <c r="E807" s="355"/>
      <c r="F807" s="355"/>
      <c r="G807" s="355"/>
      <c r="H807" s="355"/>
      <c r="I807" s="355"/>
      <c r="J807" s="355"/>
      <c r="K807" s="355"/>
      <c r="L807" s="355"/>
      <c r="M807" s="355"/>
      <c r="N807" s="356"/>
      <c r="O807" s="20"/>
    </row>
    <row r="808" spans="2:20" ht="12.75" customHeight="1" x14ac:dyDescent="0.2">
      <c r="B808" s="273"/>
      <c r="C808" s="354"/>
      <c r="D808" s="357" t="s">
        <v>114</v>
      </c>
      <c r="E808" s="1061" t="str">
        <f>Translations!$B$330</f>
        <v>Emisii care pot fi atribuite în mod direct</v>
      </c>
      <c r="F808" s="1061"/>
      <c r="G808" s="1061"/>
      <c r="H808" s="1061"/>
      <c r="I808" s="1061"/>
      <c r="J808" s="1061"/>
      <c r="K808" s="1061"/>
      <c r="L808" s="1061"/>
      <c r="M808" s="1061"/>
      <c r="N808" s="1062"/>
      <c r="O808" s="20"/>
    </row>
    <row r="809" spans="2:20" ht="12.75" customHeight="1" x14ac:dyDescent="0.2">
      <c r="B809" s="273"/>
      <c r="C809" s="354"/>
      <c r="D809" s="358"/>
      <c r="E809" s="1064" t="str">
        <f>Translations!$B$394</f>
        <v>În scopul specific al colectării datelor din Măsurile Naționale de Implementare, această secțiune ar trebui să cuprindă toate datele furnizate în secțiunea G.(c) din Raportul privind colectarea datelor de referință.</v>
      </c>
      <c r="F809" s="1065"/>
      <c r="G809" s="1065"/>
      <c r="H809" s="1065"/>
      <c r="I809" s="1065"/>
      <c r="J809" s="1065"/>
      <c r="K809" s="1065"/>
      <c r="L809" s="1065"/>
      <c r="M809" s="1065"/>
      <c r="N809" s="1066"/>
      <c r="O809" s="20"/>
      <c r="P809" s="280"/>
      <c r="T809" s="19"/>
    </row>
    <row r="810" spans="2:20" ht="5.0999999999999996" customHeight="1" x14ac:dyDescent="0.2">
      <c r="B810" s="273"/>
      <c r="C810" s="354"/>
      <c r="D810" s="355"/>
      <c r="E810" s="359"/>
      <c r="F810" s="572"/>
      <c r="G810" s="579"/>
      <c r="H810" s="579"/>
      <c r="I810" s="579"/>
      <c r="J810" s="579"/>
      <c r="K810" s="579"/>
      <c r="L810" s="579"/>
      <c r="M810" s="579"/>
      <c r="N810" s="580"/>
      <c r="O810" s="20"/>
    </row>
    <row r="811" spans="2:20" ht="12.75" customHeight="1" x14ac:dyDescent="0.2">
      <c r="B811" s="273"/>
      <c r="C811" s="354"/>
      <c r="D811" s="358"/>
      <c r="E811" s="360"/>
      <c r="F811" s="990" t="str">
        <f>IF(M761=EUConst_Relevant,HYPERLINK("#" &amp; Q811,EUConst_MsgDescription),"")</f>
        <v/>
      </c>
      <c r="G811" s="969"/>
      <c r="H811" s="969"/>
      <c r="I811" s="969"/>
      <c r="J811" s="969"/>
      <c r="K811" s="969"/>
      <c r="L811" s="969"/>
      <c r="M811" s="969"/>
      <c r="N811" s="970"/>
      <c r="O811" s="20"/>
      <c r="P811" s="24" t="s">
        <v>441</v>
      </c>
      <c r="Q811" s="414" t="str">
        <f>"#"&amp;ADDRESS(ROW($C$11),COLUMN($C$11))</f>
        <v>#$C$11</v>
      </c>
    </row>
    <row r="812" spans="2:20" ht="5.0999999999999996" customHeight="1" x14ac:dyDescent="0.2">
      <c r="B812" s="273"/>
      <c r="C812" s="354"/>
      <c r="D812" s="358"/>
      <c r="E812" s="361"/>
      <c r="F812" s="991"/>
      <c r="G812" s="991"/>
      <c r="H812" s="991"/>
      <c r="I812" s="991"/>
      <c r="J812" s="991"/>
      <c r="K812" s="991"/>
      <c r="L812" s="991"/>
      <c r="M812" s="991"/>
      <c r="N812" s="992"/>
      <c r="O812" s="20"/>
      <c r="P812" s="280"/>
    </row>
    <row r="813" spans="2:20" ht="50.1" customHeight="1" x14ac:dyDescent="0.2">
      <c r="B813" s="273"/>
      <c r="C813" s="354"/>
      <c r="D813" s="355"/>
      <c r="E813" s="355"/>
      <c r="F813" s="972"/>
      <c r="G813" s="973"/>
      <c r="H813" s="973"/>
      <c r="I813" s="973"/>
      <c r="J813" s="973"/>
      <c r="K813" s="973"/>
      <c r="L813" s="973"/>
      <c r="M813" s="973"/>
      <c r="N813" s="974"/>
      <c r="O813" s="20"/>
    </row>
    <row r="814" spans="2:20" ht="5.0999999999999996" customHeight="1" x14ac:dyDescent="0.2">
      <c r="B814" s="273"/>
      <c r="C814" s="354"/>
      <c r="D814" s="355"/>
      <c r="E814" s="355"/>
      <c r="F814" s="355"/>
      <c r="G814" s="355"/>
      <c r="H814" s="355"/>
      <c r="I814" s="355"/>
      <c r="J814" s="355"/>
      <c r="K814" s="355"/>
      <c r="L814" s="355"/>
      <c r="M814" s="355"/>
      <c r="N814" s="356"/>
      <c r="O814" s="20"/>
    </row>
    <row r="815" spans="2:20" ht="12.75" customHeight="1" x14ac:dyDescent="0.2">
      <c r="B815" s="273"/>
      <c r="C815" s="354"/>
      <c r="D815" s="355"/>
      <c r="E815" s="355"/>
      <c r="F815" s="1054" t="str">
        <f>Translations!$B$210</f>
        <v>Trimitere la fișierele externe, dacă este cazul</v>
      </c>
      <c r="G815" s="1054"/>
      <c r="H815" s="1054"/>
      <c r="I815" s="1054"/>
      <c r="J815" s="1054"/>
      <c r="K815" s="904"/>
      <c r="L815" s="904"/>
      <c r="M815" s="904"/>
      <c r="N815" s="904"/>
      <c r="O815" s="20"/>
    </row>
    <row r="816" spans="2:20" ht="5.0999999999999996" customHeight="1" x14ac:dyDescent="0.2">
      <c r="B816" s="273"/>
      <c r="C816" s="354"/>
      <c r="D816" s="358"/>
      <c r="E816" s="355"/>
      <c r="F816" s="355"/>
      <c r="G816" s="355"/>
      <c r="H816" s="355"/>
      <c r="I816" s="355"/>
      <c r="J816" s="355"/>
      <c r="K816" s="355"/>
      <c r="L816" s="355"/>
      <c r="M816" s="355"/>
      <c r="N816" s="356"/>
      <c r="O816" s="20"/>
    </row>
    <row r="817" spans="2:23" ht="5.0999999999999996" customHeight="1" x14ac:dyDescent="0.2">
      <c r="B817" s="273"/>
      <c r="C817" s="351"/>
      <c r="D817" s="364"/>
      <c r="E817" s="352"/>
      <c r="F817" s="352"/>
      <c r="G817" s="352"/>
      <c r="H817" s="352"/>
      <c r="I817" s="352"/>
      <c r="J817" s="352"/>
      <c r="K817" s="352"/>
      <c r="L817" s="352"/>
      <c r="M817" s="352"/>
      <c r="N817" s="353"/>
      <c r="O817" s="20"/>
    </row>
    <row r="818" spans="2:23" ht="12.75" customHeight="1" x14ac:dyDescent="0.2">
      <c r="B818" s="273"/>
      <c r="C818" s="354"/>
      <c r="D818" s="357" t="s">
        <v>115</v>
      </c>
      <c r="E818" s="1071" t="str">
        <f>Translations!$B$831</f>
        <v>Aportul de energie pentru această subinstalație și factorul de emisie relevant</v>
      </c>
      <c r="F818" s="1071"/>
      <c r="G818" s="1071"/>
      <c r="H818" s="1071"/>
      <c r="I818" s="1071"/>
      <c r="J818" s="1071"/>
      <c r="K818" s="1071"/>
      <c r="L818" s="1071"/>
      <c r="M818" s="1071"/>
      <c r="N818" s="1072"/>
      <c r="O818" s="20"/>
    </row>
    <row r="819" spans="2:23" ht="12.75" customHeight="1" x14ac:dyDescent="0.2">
      <c r="B819" s="273"/>
      <c r="C819" s="354"/>
      <c r="D819" s="355"/>
      <c r="E819" s="1064" t="str">
        <f>Translations!$B$399</f>
        <v>În scopul specific al colectării datelor din Măsurile Naționale de Implementare, această secțiune ar trebui să cuprindă toate datele furnizate în secțiunea G.(d) din Raportul privind colectarea datelor de referință.</v>
      </c>
      <c r="F819" s="1065"/>
      <c r="G819" s="1065"/>
      <c r="H819" s="1065"/>
      <c r="I819" s="1065"/>
      <c r="J819" s="1065"/>
      <c r="K819" s="1065"/>
      <c r="L819" s="1065"/>
      <c r="M819" s="1065"/>
      <c r="N819" s="1066"/>
      <c r="O819" s="20"/>
    </row>
    <row r="820" spans="2:23" ht="12.75" customHeight="1" x14ac:dyDescent="0.2">
      <c r="B820" s="273"/>
      <c r="C820" s="354"/>
      <c r="D820" s="358" t="s">
        <v>118</v>
      </c>
      <c r="E820" s="995" t="str">
        <f>Translations!$B$249</f>
        <v>Informații privind metodologia aplicată</v>
      </c>
      <c r="F820" s="995"/>
      <c r="G820" s="995"/>
      <c r="H820" s="995"/>
      <c r="I820" s="995"/>
      <c r="J820" s="995"/>
      <c r="K820" s="995"/>
      <c r="L820" s="995"/>
      <c r="M820" s="995"/>
      <c r="N820" s="1063"/>
      <c r="O820" s="20"/>
      <c r="P820" s="280"/>
    </row>
    <row r="821" spans="2:23" ht="25.5" customHeight="1" x14ac:dyDescent="0.2">
      <c r="B821" s="273"/>
      <c r="C821" s="354"/>
      <c r="D821" s="355"/>
      <c r="E821" s="355"/>
      <c r="F821" s="372"/>
      <c r="G821" s="355"/>
      <c r="H821" s="399" t="str">
        <f>Translations!$B$401</f>
        <v>Relevant?</v>
      </c>
      <c r="I821" s="1070" t="str">
        <f>Translations!$B$254</f>
        <v>Sursa de date</v>
      </c>
      <c r="J821" s="1070"/>
      <c r="K821" s="1070" t="str">
        <f>Translations!$B$255</f>
        <v>Altă sursă de date (dacă este cazul)</v>
      </c>
      <c r="L821" s="1070"/>
      <c r="M821" s="1070" t="str">
        <f>Translations!$B$255</f>
        <v>Altă sursă de date (dacă este cazul)</v>
      </c>
      <c r="N821" s="1070"/>
      <c r="O821" s="20"/>
    </row>
    <row r="822" spans="2:23" ht="12.75" customHeight="1" x14ac:dyDescent="0.2">
      <c r="B822" s="273"/>
      <c r="C822" s="354"/>
      <c r="D822" s="358"/>
      <c r="E822" s="360" t="s">
        <v>864</v>
      </c>
      <c r="F822" s="1077" t="str">
        <f>Translations!$B$833</f>
        <v>Aportul de combustibil și de materiale</v>
      </c>
      <c r="G822" s="1077"/>
      <c r="H822" s="1078"/>
      <c r="I822" s="937"/>
      <c r="J822" s="938"/>
      <c r="K822" s="939"/>
      <c r="L822" s="940"/>
      <c r="M822" s="939"/>
      <c r="N822" s="941"/>
      <c r="O822" s="20"/>
    </row>
    <row r="823" spans="2:23" ht="12.75" customHeight="1" x14ac:dyDescent="0.2">
      <c r="B823" s="273"/>
      <c r="C823" s="354"/>
      <c r="D823" s="358"/>
      <c r="E823" s="360" t="s">
        <v>865</v>
      </c>
      <c r="F823" s="1079" t="str">
        <f>Translations!$B$402</f>
        <v>Puterea calorifică netă</v>
      </c>
      <c r="G823" s="1079"/>
      <c r="H823" s="1080"/>
      <c r="I823" s="1081"/>
      <c r="J823" s="1112"/>
      <c r="K823" s="993"/>
      <c r="L823" s="994"/>
      <c r="M823" s="993"/>
      <c r="N823" s="994"/>
      <c r="O823" s="20"/>
    </row>
    <row r="824" spans="2:23" ht="12.75" customHeight="1" thickBot="1" x14ac:dyDescent="0.25">
      <c r="B824" s="273"/>
      <c r="C824" s="354"/>
      <c r="D824" s="358"/>
      <c r="E824" s="360" t="s">
        <v>866</v>
      </c>
      <c r="F824" s="1084" t="str">
        <f>Translations!$B$353</f>
        <v>Factorul de emisie ponderat</v>
      </c>
      <c r="G824" s="1084"/>
      <c r="H824" s="1085"/>
      <c r="I824" s="949"/>
      <c r="J824" s="950"/>
      <c r="K824" s="951"/>
      <c r="L824" s="952"/>
      <c r="M824" s="951"/>
      <c r="N824" s="952"/>
      <c r="O824" s="20"/>
    </row>
    <row r="825" spans="2:23" ht="12.75" customHeight="1" x14ac:dyDescent="0.2">
      <c r="B825" s="273"/>
      <c r="C825" s="354"/>
      <c r="D825" s="358"/>
      <c r="E825" s="360" t="s">
        <v>867</v>
      </c>
      <c r="F825" s="1077" t="str">
        <f>Translations!$B$403</f>
        <v>Aportul combustibililor generat de gazele reziduale</v>
      </c>
      <c r="G825" s="1078"/>
      <c r="H825" s="1107"/>
      <c r="I825" s="937"/>
      <c r="J825" s="1110"/>
      <c r="K825" s="939"/>
      <c r="L825" s="941"/>
      <c r="M825" s="939"/>
      <c r="N825" s="941"/>
      <c r="O825" s="20"/>
      <c r="W825" s="415" t="b">
        <f>AND(H825&lt;&gt;"",H825=FALSE)</f>
        <v>0</v>
      </c>
    </row>
    <row r="826" spans="2:23" ht="12.75" customHeight="1" x14ac:dyDescent="0.2">
      <c r="B826" s="273"/>
      <c r="C826" s="354"/>
      <c r="D826" s="358"/>
      <c r="E826" s="360" t="s">
        <v>868</v>
      </c>
      <c r="F826" s="1079" t="str">
        <f>Translations!$B$402</f>
        <v>Puterea calorifică netă</v>
      </c>
      <c r="G826" s="1080"/>
      <c r="H826" s="1108"/>
      <c r="I826" s="1081"/>
      <c r="J826" s="1112"/>
      <c r="K826" s="993"/>
      <c r="L826" s="994"/>
      <c r="M826" s="993"/>
      <c r="N826" s="994"/>
      <c r="O826" s="20"/>
      <c r="W826" s="403" t="b">
        <f>W825</f>
        <v>0</v>
      </c>
    </row>
    <row r="827" spans="2:23" ht="12.75" customHeight="1" thickBot="1" x14ac:dyDescent="0.25">
      <c r="B827" s="273"/>
      <c r="C827" s="354"/>
      <c r="D827" s="358"/>
      <c r="E827" s="360" t="s">
        <v>869</v>
      </c>
      <c r="F827" s="1084" t="str">
        <f>Translations!$B$375</f>
        <v>Factorul de emisie</v>
      </c>
      <c r="G827" s="1085"/>
      <c r="H827" s="1109"/>
      <c r="I827" s="949"/>
      <c r="J827" s="950"/>
      <c r="K827" s="951"/>
      <c r="L827" s="952"/>
      <c r="M827" s="951"/>
      <c r="N827" s="952"/>
      <c r="O827" s="20"/>
      <c r="W827" s="412" t="b">
        <f>W826</f>
        <v>0</v>
      </c>
    </row>
    <row r="828" spans="2:23" ht="12.75" customHeight="1" x14ac:dyDescent="0.2">
      <c r="B828" s="273"/>
      <c r="C828" s="354"/>
      <c r="D828" s="358"/>
      <c r="E828" s="360" t="s">
        <v>870</v>
      </c>
      <c r="F828" s="1085" t="str">
        <f>Translations!$B$837</f>
        <v>Consumul de energie electrică pentru producerea de energie termică</v>
      </c>
      <c r="G828" s="1111"/>
      <c r="H828" s="544"/>
      <c r="I828" s="949"/>
      <c r="J828" s="950"/>
      <c r="K828" s="951"/>
      <c r="L828" s="952"/>
      <c r="M828" s="951"/>
      <c r="N828" s="952"/>
      <c r="O828" s="20"/>
      <c r="W828" s="415" t="b">
        <f>AND(H828&lt;&gt;"",H828=FALSE)</f>
        <v>0</v>
      </c>
    </row>
    <row r="829" spans="2:23" ht="5.0999999999999996" customHeight="1" x14ac:dyDescent="0.2">
      <c r="B829" s="273"/>
      <c r="C829" s="354"/>
      <c r="D829" s="358"/>
      <c r="E829" s="355"/>
      <c r="F829" s="355"/>
      <c r="G829" s="355"/>
      <c r="H829" s="355"/>
      <c r="I829" s="355"/>
      <c r="J829" s="355"/>
      <c r="K829" s="355"/>
      <c r="L829" s="355"/>
      <c r="M829" s="355"/>
      <c r="N829" s="356"/>
      <c r="O829" s="20"/>
    </row>
    <row r="830" spans="2:23" ht="12.75" customHeight="1" x14ac:dyDescent="0.2">
      <c r="B830" s="273"/>
      <c r="C830" s="354"/>
      <c r="D830" s="358"/>
      <c r="E830" s="360" t="s">
        <v>871</v>
      </c>
      <c r="F830" s="1073" t="str">
        <f>Translations!$B$257</f>
        <v>Descrierea metodologiei aplicate</v>
      </c>
      <c r="G830" s="1073"/>
      <c r="H830" s="1073"/>
      <c r="I830" s="1073"/>
      <c r="J830" s="1073"/>
      <c r="K830" s="1073"/>
      <c r="L830" s="1073"/>
      <c r="M830" s="1073"/>
      <c r="N830" s="1074"/>
      <c r="O830" s="20"/>
    </row>
    <row r="831" spans="2:23" ht="5.0999999999999996" customHeight="1" x14ac:dyDescent="0.2">
      <c r="B831" s="273"/>
      <c r="C831" s="354"/>
      <c r="D831" s="355"/>
      <c r="E831" s="359"/>
      <c r="F831" s="369"/>
      <c r="G831" s="370"/>
      <c r="H831" s="370"/>
      <c r="I831" s="370"/>
      <c r="J831" s="370"/>
      <c r="K831" s="370"/>
      <c r="L831" s="370"/>
      <c r="M831" s="370"/>
      <c r="N831" s="371"/>
      <c r="O831" s="20"/>
    </row>
    <row r="832" spans="2:23" ht="12.75" customHeight="1" x14ac:dyDescent="0.2">
      <c r="B832" s="273"/>
      <c r="C832" s="354"/>
      <c r="D832" s="358"/>
      <c r="E832" s="360"/>
      <c r="F832" s="990" t="str">
        <f>IF(M761=EUConst_Relevant,HYPERLINK("#" &amp; Q832,EUConst_MsgDescription),"")</f>
        <v/>
      </c>
      <c r="G832" s="969"/>
      <c r="H832" s="969"/>
      <c r="I832" s="969"/>
      <c r="J832" s="969"/>
      <c r="K832" s="969"/>
      <c r="L832" s="969"/>
      <c r="M832" s="969"/>
      <c r="N832" s="970"/>
      <c r="O832" s="20"/>
      <c r="P832" s="24" t="s">
        <v>441</v>
      </c>
      <c r="Q832" s="414" t="str">
        <f>"#"&amp;ADDRESS(ROW($C$11),COLUMN($C$11))</f>
        <v>#$C$11</v>
      </c>
    </row>
    <row r="833" spans="2:23" ht="5.0999999999999996" customHeight="1" x14ac:dyDescent="0.2">
      <c r="B833" s="273"/>
      <c r="C833" s="354"/>
      <c r="D833" s="358"/>
      <c r="E833" s="361"/>
      <c r="F833" s="991"/>
      <c r="G833" s="991"/>
      <c r="H833" s="991"/>
      <c r="I833" s="991"/>
      <c r="J833" s="991"/>
      <c r="K833" s="991"/>
      <c r="L833" s="991"/>
      <c r="M833" s="991"/>
      <c r="N833" s="992"/>
      <c r="O833" s="20"/>
      <c r="P833" s="280"/>
    </row>
    <row r="834" spans="2:23" ht="50.1" customHeight="1" x14ac:dyDescent="0.2">
      <c r="B834" s="273"/>
      <c r="C834" s="354"/>
      <c r="D834" s="361"/>
      <c r="E834" s="361"/>
      <c r="F834" s="932"/>
      <c r="G834" s="933"/>
      <c r="H834" s="933"/>
      <c r="I834" s="933"/>
      <c r="J834" s="933"/>
      <c r="K834" s="933"/>
      <c r="L834" s="933"/>
      <c r="M834" s="933"/>
      <c r="N834" s="934"/>
      <c r="O834" s="20"/>
    </row>
    <row r="835" spans="2:23" ht="5.0999999999999996" customHeight="1" x14ac:dyDescent="0.2">
      <c r="B835" s="273"/>
      <c r="C835" s="354"/>
      <c r="D835" s="358"/>
      <c r="E835" s="355"/>
      <c r="F835" s="355"/>
      <c r="G835" s="355"/>
      <c r="H835" s="355"/>
      <c r="I835" s="355"/>
      <c r="J835" s="355"/>
      <c r="K835" s="355"/>
      <c r="L835" s="355"/>
      <c r="M835" s="355"/>
      <c r="N835" s="356"/>
      <c r="O835" s="20"/>
    </row>
    <row r="836" spans="2:23" ht="12.75" customHeight="1" x14ac:dyDescent="0.2">
      <c r="B836" s="273"/>
      <c r="C836" s="354"/>
      <c r="D836" s="358"/>
      <c r="E836" s="360"/>
      <c r="F836" s="1054" t="str">
        <f>Translations!$B$210</f>
        <v>Trimitere la fișierele externe, dacă este cazul</v>
      </c>
      <c r="G836" s="1054"/>
      <c r="H836" s="1054"/>
      <c r="I836" s="1054"/>
      <c r="J836" s="1054"/>
      <c r="K836" s="904"/>
      <c r="L836" s="904"/>
      <c r="M836" s="904"/>
      <c r="N836" s="904"/>
      <c r="O836" s="20"/>
      <c r="W836" s="384" t="s">
        <v>417</v>
      </c>
    </row>
    <row r="837" spans="2:23" ht="5.0999999999999996" customHeight="1" thickBot="1" x14ac:dyDescent="0.25">
      <c r="B837" s="273"/>
      <c r="C837" s="354"/>
      <c r="D837" s="358"/>
      <c r="E837" s="355"/>
      <c r="F837" s="355"/>
      <c r="G837" s="355"/>
      <c r="H837" s="355"/>
      <c r="I837" s="355"/>
      <c r="J837" s="355"/>
      <c r="K837" s="355"/>
      <c r="L837" s="355"/>
      <c r="M837" s="355"/>
      <c r="N837" s="356"/>
      <c r="O837" s="20"/>
      <c r="P837" s="280"/>
      <c r="W837" s="274"/>
    </row>
    <row r="838" spans="2:23" ht="12.75" customHeight="1" x14ac:dyDescent="0.2">
      <c r="B838" s="273"/>
      <c r="C838" s="354"/>
      <c r="D838" s="358" t="s">
        <v>119</v>
      </c>
      <c r="E838" s="1075" t="str">
        <f>Translations!$B$258</f>
        <v>A fost respectată ordinea ierarhică?</v>
      </c>
      <c r="F838" s="1075"/>
      <c r="G838" s="1075"/>
      <c r="H838" s="1076"/>
      <c r="I838" s="291"/>
      <c r="J838" s="366" t="str">
        <f>Translations!$B$259</f>
        <v xml:space="preserve"> Dacă nu, de ce?</v>
      </c>
      <c r="K838" s="942"/>
      <c r="L838" s="943"/>
      <c r="M838" s="943"/>
      <c r="N838" s="959"/>
      <c r="O838" s="20"/>
      <c r="P838" s="280"/>
      <c r="W838" s="407" t="b">
        <f>AND(I838&lt;&gt;"",I838=TRUE)</f>
        <v>0</v>
      </c>
    </row>
    <row r="839" spans="2:23" ht="5.0999999999999996" customHeight="1" x14ac:dyDescent="0.2">
      <c r="B839" s="273"/>
      <c r="C839" s="354"/>
      <c r="D839" s="355"/>
      <c r="E839" s="576"/>
      <c r="F839" s="576"/>
      <c r="G839" s="576"/>
      <c r="H839" s="576"/>
      <c r="I839" s="576"/>
      <c r="J839" s="576"/>
      <c r="K839" s="576"/>
      <c r="L839" s="576"/>
      <c r="M839" s="576"/>
      <c r="N839" s="577"/>
      <c r="O839" s="20"/>
      <c r="P839" s="280"/>
      <c r="V839" s="285"/>
      <c r="W839" s="403"/>
    </row>
    <row r="840" spans="2:23" ht="12.75" customHeight="1" x14ac:dyDescent="0.2">
      <c r="B840" s="273"/>
      <c r="C840" s="354"/>
      <c r="D840" s="367"/>
      <c r="E840" s="367"/>
      <c r="F840" s="1073" t="str">
        <f>Translations!$B$264</f>
        <v>Detalii suplimentare privind orice abatere de la ierarhie</v>
      </c>
      <c r="G840" s="1073"/>
      <c r="H840" s="1073"/>
      <c r="I840" s="1073"/>
      <c r="J840" s="1073"/>
      <c r="K840" s="1073"/>
      <c r="L840" s="1073"/>
      <c r="M840" s="1073"/>
      <c r="N840" s="1074"/>
      <c r="O840" s="20"/>
      <c r="P840" s="280"/>
      <c r="V840" s="285"/>
      <c r="W840" s="403"/>
    </row>
    <row r="841" spans="2:23" ht="25.5" customHeight="1" thickBot="1" x14ac:dyDescent="0.25">
      <c r="B841" s="273"/>
      <c r="C841" s="354"/>
      <c r="D841" s="367"/>
      <c r="E841" s="367"/>
      <c r="F841" s="932"/>
      <c r="G841" s="933"/>
      <c r="H841" s="933"/>
      <c r="I841" s="933"/>
      <c r="J841" s="933"/>
      <c r="K841" s="933"/>
      <c r="L841" s="933"/>
      <c r="M841" s="933"/>
      <c r="N841" s="934"/>
      <c r="O841" s="20"/>
      <c r="P841" s="280"/>
      <c r="V841" s="285"/>
      <c r="W841" s="300" t="b">
        <f>W838</f>
        <v>0</v>
      </c>
    </row>
    <row r="842" spans="2:23" ht="5.0999999999999996" customHeight="1" x14ac:dyDescent="0.2">
      <c r="B842" s="273"/>
      <c r="C842" s="354"/>
      <c r="D842" s="358"/>
      <c r="E842" s="355"/>
      <c r="F842" s="355"/>
      <c r="G842" s="355"/>
      <c r="H842" s="355"/>
      <c r="I842" s="355"/>
      <c r="J842" s="355"/>
      <c r="K842" s="355"/>
      <c r="L842" s="355"/>
      <c r="M842" s="355"/>
      <c r="N842" s="356"/>
      <c r="O842" s="20"/>
      <c r="W842" s="406"/>
    </row>
    <row r="843" spans="2:23" ht="5.0999999999999996" customHeight="1" x14ac:dyDescent="0.2">
      <c r="B843" s="273"/>
      <c r="C843" s="351"/>
      <c r="D843" s="364"/>
      <c r="E843" s="352"/>
      <c r="F843" s="352"/>
      <c r="G843" s="352"/>
      <c r="H843" s="352"/>
      <c r="I843" s="352"/>
      <c r="J843" s="352"/>
      <c r="K843" s="352"/>
      <c r="L843" s="352"/>
      <c r="M843" s="352"/>
      <c r="N843" s="353"/>
      <c r="O843" s="20"/>
    </row>
    <row r="844" spans="2:23" ht="12.75" customHeight="1" x14ac:dyDescent="0.2">
      <c r="B844" s="273"/>
      <c r="C844" s="354"/>
      <c r="D844" s="357" t="s">
        <v>116</v>
      </c>
      <c r="E844" s="1071" t="str">
        <f>Translations!$B$362</f>
        <v>Energie termică măsurabilă exportată</v>
      </c>
      <c r="F844" s="1071"/>
      <c r="G844" s="1071"/>
      <c r="H844" s="1071"/>
      <c r="I844" s="1071"/>
      <c r="J844" s="1071"/>
      <c r="K844" s="1071"/>
      <c r="L844" s="1071"/>
      <c r="M844" s="1071"/>
      <c r="N844" s="1072"/>
      <c r="O844" s="20"/>
      <c r="P844" s="280"/>
      <c r="S844" s="285"/>
      <c r="T844" s="285"/>
    </row>
    <row r="845" spans="2:23" ht="12.75" customHeight="1" x14ac:dyDescent="0.2">
      <c r="B845" s="273"/>
      <c r="C845" s="354"/>
      <c r="D845" s="355"/>
      <c r="E845" s="1064" t="str">
        <f>Translations!$B$405</f>
        <v>În scopul specific al colectării de date din Măsurile Naționale de Implementare, această secțiune ar trebui să cuprindă toate datele furnizate în secțiunea G.(e) din Raportul privind colectarea datelor de referință.</v>
      </c>
      <c r="F845" s="1065"/>
      <c r="G845" s="1065"/>
      <c r="H845" s="1065"/>
      <c r="I845" s="1065"/>
      <c r="J845" s="1065"/>
      <c r="K845" s="1065"/>
      <c r="L845" s="1065"/>
      <c r="M845" s="1065"/>
      <c r="N845" s="1066"/>
      <c r="O845" s="20"/>
      <c r="P845" s="280"/>
    </row>
    <row r="846" spans="2:23" ht="12.75" customHeight="1" x14ac:dyDescent="0.2">
      <c r="B846" s="273"/>
      <c r="C846" s="354"/>
      <c r="D846" s="358" t="s">
        <v>118</v>
      </c>
      <c r="E846" s="995" t="str">
        <f>Translations!$B$409</f>
        <v>Sunt relevante alte fluxuri de energie termică măsurabilă pentru această subinstalație?</v>
      </c>
      <c r="F846" s="995"/>
      <c r="G846" s="995"/>
      <c r="H846" s="995"/>
      <c r="I846" s="995"/>
      <c r="J846" s="995"/>
      <c r="K846" s="995"/>
      <c r="L846" s="995"/>
      <c r="M846" s="996"/>
      <c r="N846" s="996"/>
      <c r="O846" s="20"/>
      <c r="P846" s="280"/>
    </row>
    <row r="847" spans="2:23" ht="12.75" customHeight="1" x14ac:dyDescent="0.2">
      <c r="B847" s="273"/>
      <c r="C847" s="354"/>
      <c r="D847" s="358"/>
      <c r="E847" s="355"/>
      <c r="F847" s="355"/>
      <c r="G847" s="355"/>
      <c r="H847" s="355"/>
      <c r="I847" s="355"/>
      <c r="J847" s="976" t="str">
        <f>IF(M761=EUConst_NotRelevant,"",IF(AND(M846&lt;&gt;"",M846=FALSE),HYPERLINK("#" &amp; Q847,EUconst_MsgGoOn),""))</f>
        <v/>
      </c>
      <c r="K847" s="977"/>
      <c r="L847" s="977"/>
      <c r="M847" s="977"/>
      <c r="N847" s="978"/>
      <c r="O847" s="20"/>
      <c r="P847" s="24" t="s">
        <v>441</v>
      </c>
      <c r="Q847" s="414" t="str">
        <f>Q762</f>
        <v>#JUMP_G7</v>
      </c>
    </row>
    <row r="848" spans="2:23" ht="5.0999999999999996" customHeight="1" x14ac:dyDescent="0.2">
      <c r="C848" s="354"/>
      <c r="D848" s="358"/>
      <c r="E848" s="358"/>
      <c r="F848" s="358"/>
      <c r="G848" s="358"/>
      <c r="H848" s="358"/>
      <c r="I848" s="358"/>
      <c r="J848" s="358"/>
      <c r="K848" s="358"/>
      <c r="L848" s="358"/>
      <c r="M848" s="358"/>
      <c r="N848" s="365"/>
      <c r="O848" s="20"/>
      <c r="P848" s="24"/>
    </row>
    <row r="849" spans="1:23" ht="12.75" customHeight="1" x14ac:dyDescent="0.2">
      <c r="C849" s="354"/>
      <c r="D849" s="358" t="s">
        <v>119</v>
      </c>
      <c r="E849" s="995" t="str">
        <f>Translations!$B$249</f>
        <v>Informații privind metodologia aplicată</v>
      </c>
      <c r="F849" s="995"/>
      <c r="G849" s="995"/>
      <c r="H849" s="995"/>
      <c r="I849" s="995"/>
      <c r="J849" s="995"/>
      <c r="K849" s="995"/>
      <c r="L849" s="995"/>
      <c r="M849" s="995"/>
      <c r="N849" s="1063"/>
      <c r="O849" s="20"/>
      <c r="P849" s="280"/>
    </row>
    <row r="850" spans="1:23" ht="25.5" customHeight="1" thickBot="1" x14ac:dyDescent="0.25">
      <c r="C850" s="354"/>
      <c r="D850" s="355"/>
      <c r="E850" s="355"/>
      <c r="F850" s="355"/>
      <c r="G850" s="355"/>
      <c r="H850" s="355"/>
      <c r="I850" s="1070" t="str">
        <f>Translations!$B$254</f>
        <v>Sursa de date</v>
      </c>
      <c r="J850" s="1070"/>
      <c r="K850" s="1070" t="str">
        <f>Translations!$B$255</f>
        <v>Altă sursă de date (dacă este cazul)</v>
      </c>
      <c r="L850" s="1070"/>
      <c r="M850" s="1070" t="str">
        <f>Translations!$B$255</f>
        <v>Altă sursă de date (dacă este cazul)</v>
      </c>
      <c r="N850" s="1070"/>
      <c r="O850" s="20"/>
      <c r="P850" s="280"/>
      <c r="W850" s="293" t="s">
        <v>417</v>
      </c>
    </row>
    <row r="851" spans="1:23" ht="12.75" customHeight="1" thickBot="1" x14ac:dyDescent="0.25">
      <c r="C851" s="354"/>
      <c r="D851" s="358"/>
      <c r="E851" s="360" t="s">
        <v>864</v>
      </c>
      <c r="F851" s="1077" t="str">
        <f>Translations!$B$422</f>
        <v>Energie termică exportată</v>
      </c>
      <c r="G851" s="1077"/>
      <c r="H851" s="1078"/>
      <c r="I851" s="937"/>
      <c r="J851" s="938"/>
      <c r="K851" s="939"/>
      <c r="L851" s="940"/>
      <c r="M851" s="939"/>
      <c r="N851" s="941"/>
      <c r="O851" s="20"/>
      <c r="V851" s="413" t="b">
        <f>OR(AND(M846&lt;&gt;"",M846=FALSE))</f>
        <v>0</v>
      </c>
      <c r="W851" s="407" t="b">
        <f>OR(AND(M846&lt;&gt;"",M846=FALSE),AND(H851&lt;&gt;"",H851=FALSE))</f>
        <v>0</v>
      </c>
    </row>
    <row r="852" spans="1:23" ht="12.75" customHeight="1" x14ac:dyDescent="0.2">
      <c r="C852" s="354"/>
      <c r="D852" s="358"/>
      <c r="E852" s="360" t="s">
        <v>865</v>
      </c>
      <c r="F852" s="1084" t="str">
        <f>Translations!$B$274</f>
        <v>Fluxuri de energie termică măsurabilă netă</v>
      </c>
      <c r="G852" s="1084"/>
      <c r="H852" s="1085"/>
      <c r="I852" s="949"/>
      <c r="J852" s="950"/>
      <c r="K852" s="951"/>
      <c r="L852" s="952"/>
      <c r="M852" s="951"/>
      <c r="N852" s="952"/>
      <c r="O852" s="20"/>
      <c r="W852" s="408" t="b">
        <f>W851</f>
        <v>0</v>
      </c>
    </row>
    <row r="853" spans="1:23" ht="5.0999999999999996" customHeight="1" x14ac:dyDescent="0.2">
      <c r="C853" s="354"/>
      <c r="D853" s="358"/>
      <c r="E853" s="355"/>
      <c r="F853" s="355"/>
      <c r="G853" s="355"/>
      <c r="H853" s="355"/>
      <c r="I853" s="355"/>
      <c r="J853" s="355"/>
      <c r="K853" s="355"/>
      <c r="L853" s="355"/>
      <c r="M853" s="355"/>
      <c r="N853" s="356"/>
      <c r="O853" s="20"/>
      <c r="P853" s="280"/>
      <c r="W853" s="403"/>
    </row>
    <row r="854" spans="1:23" ht="12.75" customHeight="1" x14ac:dyDescent="0.2">
      <c r="C854" s="354"/>
      <c r="D854" s="358"/>
      <c r="E854" s="360" t="s">
        <v>866</v>
      </c>
      <c r="F854" s="1073" t="str">
        <f>Translations!$B$257</f>
        <v>Descrierea metodologiei aplicate</v>
      </c>
      <c r="G854" s="1073"/>
      <c r="H854" s="1073"/>
      <c r="I854" s="1073"/>
      <c r="J854" s="1073"/>
      <c r="K854" s="1073"/>
      <c r="L854" s="1073"/>
      <c r="M854" s="1073"/>
      <c r="N854" s="1074"/>
      <c r="O854" s="20"/>
      <c r="P854" s="280"/>
      <c r="W854" s="403"/>
    </row>
    <row r="855" spans="1:23" ht="5.0999999999999996" customHeight="1" x14ac:dyDescent="0.2">
      <c r="C855" s="354"/>
      <c r="D855" s="355"/>
      <c r="E855" s="359"/>
      <c r="F855" s="572"/>
      <c r="G855" s="579"/>
      <c r="H855" s="579"/>
      <c r="I855" s="579"/>
      <c r="J855" s="579"/>
      <c r="K855" s="579"/>
      <c r="L855" s="579"/>
      <c r="M855" s="579"/>
      <c r="N855" s="580"/>
      <c r="O855" s="20"/>
      <c r="W855" s="403"/>
    </row>
    <row r="856" spans="1:23" ht="12.75" customHeight="1" x14ac:dyDescent="0.2">
      <c r="C856" s="354"/>
      <c r="D856" s="358"/>
      <c r="E856" s="360"/>
      <c r="F856" s="990" t="str">
        <f>IF(M761=EUConst_Relevant,HYPERLINK("#" &amp; Q856,EUConst_MsgDescription),"")</f>
        <v/>
      </c>
      <c r="G856" s="969"/>
      <c r="H856" s="969"/>
      <c r="I856" s="969"/>
      <c r="J856" s="969"/>
      <c r="K856" s="969"/>
      <c r="L856" s="969"/>
      <c r="M856" s="969"/>
      <c r="N856" s="970"/>
      <c r="O856" s="20"/>
      <c r="P856" s="24" t="s">
        <v>441</v>
      </c>
      <c r="Q856" s="414" t="str">
        <f>"#"&amp;ADDRESS(ROW($C$11),COLUMN($C$11))</f>
        <v>#$C$11</v>
      </c>
      <c r="W856" s="403"/>
    </row>
    <row r="857" spans="1:23" ht="5.0999999999999996" customHeight="1" x14ac:dyDescent="0.2">
      <c r="C857" s="354"/>
      <c r="D857" s="358"/>
      <c r="E857" s="361"/>
      <c r="F857" s="991"/>
      <c r="G857" s="991"/>
      <c r="H857" s="991"/>
      <c r="I857" s="991"/>
      <c r="J857" s="991"/>
      <c r="K857" s="991"/>
      <c r="L857" s="991"/>
      <c r="M857" s="991"/>
      <c r="N857" s="992"/>
      <c r="O857" s="20"/>
      <c r="P857" s="280"/>
      <c r="W857" s="403"/>
    </row>
    <row r="858" spans="1:23" s="278" customFormat="1" ht="50.1" customHeight="1" x14ac:dyDescent="0.2">
      <c r="A858" s="285"/>
      <c r="B858" s="12"/>
      <c r="C858" s="354"/>
      <c r="D858" s="361"/>
      <c r="E858" s="361"/>
      <c r="F858" s="932"/>
      <c r="G858" s="933"/>
      <c r="H858" s="933"/>
      <c r="I858" s="933"/>
      <c r="J858" s="933"/>
      <c r="K858" s="933"/>
      <c r="L858" s="933"/>
      <c r="M858" s="933"/>
      <c r="N858" s="934"/>
      <c r="O858" s="20"/>
      <c r="P858" s="284"/>
      <c r="Q858" s="285"/>
      <c r="R858" s="285"/>
      <c r="S858" s="274"/>
      <c r="T858" s="274"/>
      <c r="U858" s="285"/>
      <c r="V858" s="285"/>
      <c r="W858" s="409" t="b">
        <f>V851</f>
        <v>0</v>
      </c>
    </row>
    <row r="859" spans="1:23" ht="5.0999999999999996" customHeight="1" x14ac:dyDescent="0.2">
      <c r="C859" s="354"/>
      <c r="D859" s="358"/>
      <c r="E859" s="355"/>
      <c r="F859" s="355"/>
      <c r="G859" s="355"/>
      <c r="H859" s="355"/>
      <c r="I859" s="355"/>
      <c r="J859" s="355"/>
      <c r="K859" s="355"/>
      <c r="L859" s="355"/>
      <c r="M859" s="355"/>
      <c r="N859" s="356"/>
      <c r="O859" s="20"/>
      <c r="W859" s="403"/>
    </row>
    <row r="860" spans="1:23" ht="12.75" customHeight="1" x14ac:dyDescent="0.2">
      <c r="C860" s="354"/>
      <c r="D860" s="358"/>
      <c r="E860" s="360"/>
      <c r="F860" s="1054" t="str">
        <f>Translations!$B$210</f>
        <v>Trimitere la fișierele externe, dacă este cazul</v>
      </c>
      <c r="G860" s="1054"/>
      <c r="H860" s="1054"/>
      <c r="I860" s="1054"/>
      <c r="J860" s="1054"/>
      <c r="K860" s="904"/>
      <c r="L860" s="904"/>
      <c r="M860" s="904"/>
      <c r="N860" s="904"/>
      <c r="O860" s="20"/>
      <c r="W860" s="409" t="b">
        <f>W858</f>
        <v>0</v>
      </c>
    </row>
    <row r="861" spans="1:23" ht="5.0999999999999996" customHeight="1" thickBot="1" x14ac:dyDescent="0.25">
      <c r="C861" s="354"/>
      <c r="D861" s="358"/>
      <c r="E861" s="355"/>
      <c r="F861" s="355"/>
      <c r="G861" s="355"/>
      <c r="H861" s="355"/>
      <c r="I861" s="355"/>
      <c r="J861" s="355"/>
      <c r="K861" s="355"/>
      <c r="L861" s="355"/>
      <c r="M861" s="355"/>
      <c r="N861" s="356"/>
      <c r="O861" s="20"/>
      <c r="P861" s="280"/>
      <c r="V861" s="285"/>
      <c r="W861" s="403"/>
    </row>
    <row r="862" spans="1:23" ht="12.75" customHeight="1" thickBot="1" x14ac:dyDescent="0.25">
      <c r="C862" s="354"/>
      <c r="D862" s="358" t="s">
        <v>119</v>
      </c>
      <c r="E862" s="1075" t="str">
        <f>Translations!$B$258</f>
        <v>A fost respectată ordinea ierarhică?</v>
      </c>
      <c r="F862" s="1075"/>
      <c r="G862" s="1075"/>
      <c r="H862" s="1076"/>
      <c r="I862" s="291"/>
      <c r="J862" s="366" t="str">
        <f>Translations!$B$259</f>
        <v xml:space="preserve"> Dacă nu, de ce?</v>
      </c>
      <c r="K862" s="942"/>
      <c r="L862" s="943"/>
      <c r="M862" s="943"/>
      <c r="N862" s="959"/>
      <c r="O862" s="20"/>
      <c r="P862" s="280"/>
      <c r="V862" s="411" t="b">
        <f>W860</f>
        <v>0</v>
      </c>
      <c r="W862" s="404" t="b">
        <f>OR(W858,AND(I862&lt;&gt;"",I862=TRUE))</f>
        <v>0</v>
      </c>
    </row>
    <row r="863" spans="1:23" ht="5.0999999999999996" customHeight="1" x14ac:dyDescent="0.2">
      <c r="C863" s="354"/>
      <c r="D863" s="355"/>
      <c r="E863" s="576"/>
      <c r="F863" s="576"/>
      <c r="G863" s="576"/>
      <c r="H863" s="576"/>
      <c r="I863" s="576"/>
      <c r="J863" s="576"/>
      <c r="K863" s="576"/>
      <c r="L863" s="576"/>
      <c r="M863" s="576"/>
      <c r="N863" s="577"/>
      <c r="O863" s="20"/>
      <c r="P863" s="280"/>
      <c r="V863" s="285"/>
      <c r="W863" s="403"/>
    </row>
    <row r="864" spans="1:23" ht="12.75" customHeight="1" x14ac:dyDescent="0.2">
      <c r="C864" s="354"/>
      <c r="D864" s="367"/>
      <c r="E864" s="367"/>
      <c r="F864" s="1073" t="str">
        <f>Translations!$B$264</f>
        <v>Detalii suplimentare privind orice abatere de la ierarhie</v>
      </c>
      <c r="G864" s="1073"/>
      <c r="H864" s="1073"/>
      <c r="I864" s="1073"/>
      <c r="J864" s="1073"/>
      <c r="K864" s="1073"/>
      <c r="L864" s="1073"/>
      <c r="M864" s="1073"/>
      <c r="N864" s="1074"/>
      <c r="O864" s="20"/>
      <c r="P864" s="280"/>
      <c r="V864" s="285"/>
      <c r="W864" s="403"/>
    </row>
    <row r="865" spans="1:25" ht="25.5" customHeight="1" x14ac:dyDescent="0.2">
      <c r="C865" s="354"/>
      <c r="D865" s="367"/>
      <c r="E865" s="367"/>
      <c r="F865" s="932"/>
      <c r="G865" s="933"/>
      <c r="H865" s="933"/>
      <c r="I865" s="933"/>
      <c r="J865" s="933"/>
      <c r="K865" s="933"/>
      <c r="L865" s="933"/>
      <c r="M865" s="933"/>
      <c r="N865" s="934"/>
      <c r="O865" s="20"/>
      <c r="P865" s="280"/>
      <c r="V865" s="285"/>
      <c r="W865" s="409" t="b">
        <f>W862</f>
        <v>0</v>
      </c>
    </row>
    <row r="866" spans="1:25" ht="5.0999999999999996" customHeight="1" x14ac:dyDescent="0.2">
      <c r="C866" s="354"/>
      <c r="D866" s="355"/>
      <c r="E866" s="576"/>
      <c r="F866" s="576"/>
      <c r="G866" s="576"/>
      <c r="H866" s="576"/>
      <c r="I866" s="576"/>
      <c r="J866" s="576"/>
      <c r="K866" s="576"/>
      <c r="L866" s="576"/>
      <c r="M866" s="576"/>
      <c r="N866" s="577"/>
      <c r="O866" s="20"/>
      <c r="P866" s="280"/>
      <c r="V866" s="285"/>
      <c r="W866" s="403"/>
    </row>
    <row r="867" spans="1:25" ht="12.75" customHeight="1" x14ac:dyDescent="0.2">
      <c r="C867" s="354"/>
      <c r="D867" s="358" t="s">
        <v>120</v>
      </c>
      <c r="E867" s="995" t="str">
        <f>Translations!$B$363</f>
        <v>Descrierea metodologiei de determinare a factorilor de emisie relevanți care pot fi atribuiți în conformitate cu secțiunile 10.1.2. și 10.1.3. din anexa VII (FAR).</v>
      </c>
      <c r="F867" s="995"/>
      <c r="G867" s="995"/>
      <c r="H867" s="995"/>
      <c r="I867" s="995"/>
      <c r="J867" s="995"/>
      <c r="K867" s="995"/>
      <c r="L867" s="995"/>
      <c r="M867" s="995"/>
      <c r="N867" s="1063"/>
      <c r="O867" s="20"/>
      <c r="P867" s="280"/>
      <c r="V867" s="285"/>
      <c r="W867" s="403"/>
    </row>
    <row r="868" spans="1:25" ht="5.0999999999999996" customHeight="1" x14ac:dyDescent="0.2">
      <c r="C868" s="354"/>
      <c r="D868" s="355"/>
      <c r="E868" s="359"/>
      <c r="F868" s="572"/>
      <c r="G868" s="579"/>
      <c r="H868" s="579"/>
      <c r="I868" s="579"/>
      <c r="J868" s="579"/>
      <c r="K868" s="579"/>
      <c r="L868" s="579"/>
      <c r="M868" s="579"/>
      <c r="N868" s="580"/>
      <c r="O868" s="20"/>
      <c r="W868" s="403"/>
    </row>
    <row r="869" spans="1:25" ht="12.75" customHeight="1" x14ac:dyDescent="0.2">
      <c r="C869" s="354"/>
      <c r="D869" s="358"/>
      <c r="E869" s="360"/>
      <c r="F869" s="990" t="str">
        <f>IF(M761=EUConst_Relevant,HYPERLINK("#" &amp; Q869,EUConst_MsgDescription),"")</f>
        <v/>
      </c>
      <c r="G869" s="969"/>
      <c r="H869" s="969"/>
      <c r="I869" s="969"/>
      <c r="J869" s="969"/>
      <c r="K869" s="969"/>
      <c r="L869" s="969"/>
      <c r="M869" s="969"/>
      <c r="N869" s="970"/>
      <c r="O869" s="20"/>
      <c r="P869" s="24" t="s">
        <v>441</v>
      </c>
      <c r="Q869" s="414" t="str">
        <f>"#"&amp;ADDRESS(ROW($C$11),COLUMN($C$11))</f>
        <v>#$C$11</v>
      </c>
      <c r="W869" s="403"/>
    </row>
    <row r="870" spans="1:25" ht="5.0999999999999996" customHeight="1" x14ac:dyDescent="0.2">
      <c r="C870" s="354"/>
      <c r="D870" s="358"/>
      <c r="E870" s="361"/>
      <c r="F870" s="991"/>
      <c r="G870" s="991"/>
      <c r="H870" s="991"/>
      <c r="I870" s="991"/>
      <c r="J870" s="991"/>
      <c r="K870" s="991"/>
      <c r="L870" s="991"/>
      <c r="M870" s="991"/>
      <c r="N870" s="992"/>
      <c r="O870" s="20"/>
      <c r="P870" s="280"/>
      <c r="W870" s="403"/>
    </row>
    <row r="871" spans="1:25" s="278" customFormat="1" ht="50.1" customHeight="1" x14ac:dyDescent="0.2">
      <c r="A871" s="285"/>
      <c r="B871" s="12"/>
      <c r="C871" s="354"/>
      <c r="D871" s="367"/>
      <c r="E871" s="368"/>
      <c r="F871" s="932"/>
      <c r="G871" s="933"/>
      <c r="H871" s="933"/>
      <c r="I871" s="933"/>
      <c r="J871" s="933"/>
      <c r="K871" s="933"/>
      <c r="L871" s="933"/>
      <c r="M871" s="933"/>
      <c r="N871" s="934"/>
      <c r="O871" s="20"/>
      <c r="P871" s="301"/>
      <c r="Q871" s="274"/>
      <c r="R871" s="285"/>
      <c r="S871" s="274"/>
      <c r="T871" s="274"/>
      <c r="U871" s="285"/>
      <c r="V871" s="285"/>
      <c r="W871" s="409" t="b">
        <f>W860</f>
        <v>0</v>
      </c>
    </row>
    <row r="872" spans="1:25" ht="5.0999999999999996" customHeight="1" x14ac:dyDescent="0.2">
      <c r="C872" s="354"/>
      <c r="D872" s="358"/>
      <c r="E872" s="355"/>
      <c r="F872" s="355"/>
      <c r="G872" s="355"/>
      <c r="H872" s="355"/>
      <c r="I872" s="355"/>
      <c r="J872" s="355"/>
      <c r="K872" s="355"/>
      <c r="L872" s="355"/>
      <c r="M872" s="355"/>
      <c r="N872" s="356"/>
      <c r="O872" s="20"/>
      <c r="W872" s="403"/>
    </row>
    <row r="873" spans="1:25" ht="12.75" customHeight="1" thickBot="1" x14ac:dyDescent="0.25">
      <c r="C873" s="354"/>
      <c r="D873" s="358"/>
      <c r="E873" s="360"/>
      <c r="F873" s="1054" t="str">
        <f>Translations!$B$210</f>
        <v>Trimitere la fișierele externe, dacă este cazul</v>
      </c>
      <c r="G873" s="1054"/>
      <c r="H873" s="1054"/>
      <c r="I873" s="1054"/>
      <c r="J873" s="1054"/>
      <c r="K873" s="904"/>
      <c r="L873" s="904"/>
      <c r="M873" s="904"/>
      <c r="N873" s="904"/>
      <c r="O873" s="20"/>
      <c r="W873" s="410" t="b">
        <f>W871</f>
        <v>0</v>
      </c>
    </row>
    <row r="874" spans="1:25" s="21" customFormat="1" ht="12.75" x14ac:dyDescent="0.2">
      <c r="A874" s="19"/>
      <c r="B874" s="38"/>
      <c r="C874" s="373"/>
      <c r="D874" s="374"/>
      <c r="E874" s="374"/>
      <c r="F874" s="374"/>
      <c r="G874" s="374"/>
      <c r="H874" s="374"/>
      <c r="I874" s="374"/>
      <c r="J874" s="374"/>
      <c r="K874" s="374"/>
      <c r="L874" s="374"/>
      <c r="M874" s="374"/>
      <c r="N874" s="375"/>
      <c r="O874" s="20"/>
      <c r="P874" s="274"/>
      <c r="Q874" s="274"/>
      <c r="R874" s="274"/>
      <c r="S874" s="25"/>
      <c r="T874" s="24"/>
      <c r="U874" s="24"/>
      <c r="V874" s="24"/>
      <c r="W874" s="267"/>
    </row>
    <row r="875" spans="1:25" s="21" customFormat="1" ht="15" thickBot="1" x14ac:dyDescent="0.25">
      <c r="A875" s="19"/>
      <c r="B875" s="38"/>
      <c r="C875" s="38"/>
      <c r="D875" s="38"/>
      <c r="E875" s="38"/>
      <c r="F875" s="38"/>
      <c r="G875" s="38"/>
      <c r="H875" s="38"/>
      <c r="I875" s="38"/>
      <c r="J875" s="38"/>
      <c r="K875" s="38"/>
      <c r="L875" s="38"/>
      <c r="M875" s="38"/>
      <c r="N875" s="38"/>
      <c r="O875" s="20"/>
      <c r="P875" s="274"/>
      <c r="Q875" s="274"/>
      <c r="R875" s="25"/>
      <c r="S875" s="25"/>
      <c r="T875" s="24"/>
      <c r="U875" s="24"/>
      <c r="V875" s="24"/>
      <c r="W875" s="267"/>
      <c r="X875" s="273"/>
      <c r="Y875" s="273"/>
    </row>
    <row r="876" spans="1:25" s="21" customFormat="1" ht="12.75" customHeight="1" thickBot="1" x14ac:dyDescent="0.3">
      <c r="A876" s="19"/>
      <c r="B876" s="38"/>
      <c r="C876" s="315"/>
      <c r="D876" s="315"/>
      <c r="E876" s="315"/>
      <c r="F876" s="315"/>
      <c r="G876" s="315"/>
      <c r="H876" s="315"/>
      <c r="I876" s="315"/>
      <c r="J876" s="315"/>
      <c r="K876" s="315"/>
      <c r="L876" s="315"/>
      <c r="M876" s="315"/>
      <c r="N876" s="315"/>
      <c r="O876" s="20"/>
      <c r="P876" s="24"/>
      <c r="Q876" s="24"/>
      <c r="R876" s="25"/>
      <c r="S876" s="25"/>
      <c r="T876" s="24"/>
      <c r="U876" s="24"/>
      <c r="V876" s="24"/>
      <c r="W876" s="267"/>
      <c r="X876" s="273"/>
      <c r="Y876" s="273"/>
    </row>
    <row r="877" spans="1:25" s="21" customFormat="1" ht="15" customHeight="1" thickBot="1" x14ac:dyDescent="0.3">
      <c r="A877" s="19"/>
      <c r="B877" s="416"/>
      <c r="C877" s="418">
        <f>C761+1</f>
        <v>7</v>
      </c>
      <c r="D877" s="1097" t="str">
        <f>Translations!$B$386</f>
        <v>Subinstalație cu abordare alternativă:</v>
      </c>
      <c r="E877" s="1098"/>
      <c r="F877" s="1098"/>
      <c r="G877" s="1098"/>
      <c r="H877" s="1099"/>
      <c r="I877" s="1100" t="str">
        <f>INDEX(EUconst_FallBackListNames,$C877)</f>
        <v>Subinstalație cu referință pentru combustibil (RR | CBAM)</v>
      </c>
      <c r="J877" s="1101"/>
      <c r="K877" s="1101"/>
      <c r="L877" s="1102"/>
      <c r="M877" s="1103" t="str">
        <f>IF(ISBLANK(INDEX(CNTR_FallBackSubInstRelevant,C877)),"",IF(INDEX(CNTR_FallBackSubInstRelevant,C877),EUConst_Relevant,EUConst_NotRelevant))</f>
        <v/>
      </c>
      <c r="N877" s="1104"/>
      <c r="O877" s="20"/>
      <c r="P877" s="417">
        <f>C877</f>
        <v>7</v>
      </c>
      <c r="Q877" s="274"/>
      <c r="R877" s="274"/>
      <c r="S877" s="274"/>
      <c r="T877" s="274"/>
      <c r="U877" s="25"/>
      <c r="V877" s="347" t="s">
        <v>891</v>
      </c>
      <c r="W877" s="398" t="b">
        <f>AND(CNTR_ExistSubInstEntries,M877=EUConst_NotRelevant)</f>
        <v>0</v>
      </c>
    </row>
    <row r="878" spans="1:25" s="21" customFormat="1" ht="12.75" customHeight="1" thickBot="1" x14ac:dyDescent="0.25">
      <c r="A878" s="19"/>
      <c r="B878" s="38"/>
      <c r="C878" s="312"/>
      <c r="D878" s="313"/>
      <c r="E878" s="313"/>
      <c r="F878" s="313"/>
      <c r="G878" s="313"/>
      <c r="H878" s="314"/>
      <c r="I878" s="1092" t="str">
        <f>IF(M877=EUConst_NotRelevant,HYPERLINK(Q878,EUconst_MsgGoToNextSubInst),IF(M877=EUConst_Relevant,HYPERLINK("",EUconst_MsgEnterThisSection),""))</f>
        <v/>
      </c>
      <c r="J878" s="1093"/>
      <c r="K878" s="1093"/>
      <c r="L878" s="1093"/>
      <c r="M878" s="1094"/>
      <c r="N878" s="1095"/>
      <c r="O878" s="20"/>
      <c r="P878" s="24" t="s">
        <v>441</v>
      </c>
      <c r="Q878" s="414" t="str">
        <f>"#JUMP_G"&amp;P877+1</f>
        <v>#JUMP_G8</v>
      </c>
      <c r="R878" s="24"/>
      <c r="S878" s="24"/>
      <c r="T878" s="24"/>
      <c r="U878" s="25"/>
      <c r="V878" s="25"/>
      <c r="W878" s="401"/>
      <c r="X878" s="273"/>
      <c r="Y878" s="273"/>
    </row>
    <row r="879" spans="1:25" ht="5.0999999999999996" customHeight="1" x14ac:dyDescent="0.2">
      <c r="C879" s="316"/>
      <c r="D879" s="317"/>
      <c r="E879" s="317"/>
      <c r="F879" s="317"/>
      <c r="G879" s="317"/>
      <c r="H879" s="317"/>
      <c r="I879" s="317"/>
      <c r="J879" s="317"/>
      <c r="K879" s="317"/>
      <c r="L879" s="317"/>
      <c r="M879" s="317"/>
      <c r="N879" s="318"/>
      <c r="O879" s="20"/>
      <c r="U879" s="25"/>
      <c r="V879" s="25"/>
      <c r="W879" s="401"/>
    </row>
    <row r="880" spans="1:25" ht="15" customHeight="1" x14ac:dyDescent="0.2">
      <c r="C880" s="250"/>
      <c r="E880" s="956" t="str">
        <f>CONCATENATE(EUconst_MsgSeeFirst," (G.I.1)")</f>
        <v>În prima copie a acestui instrument găsiți instrucțiuni detaliate privind datele care se introduc în acesta.  (G.I.1)</v>
      </c>
      <c r="F880" s="956"/>
      <c r="G880" s="956"/>
      <c r="H880" s="956"/>
      <c r="I880" s="956"/>
      <c r="J880" s="956"/>
      <c r="K880" s="956"/>
      <c r="L880" s="956"/>
      <c r="M880" s="956"/>
      <c r="N880" s="251"/>
      <c r="O880" s="20"/>
      <c r="U880" s="25"/>
      <c r="V880" s="25"/>
      <c r="W880" s="401"/>
    </row>
    <row r="881" spans="2:23" ht="5.0999999999999996" customHeight="1" x14ac:dyDescent="0.2">
      <c r="C881" s="250"/>
      <c r="N881" s="251"/>
      <c r="O881" s="20"/>
      <c r="U881" s="25"/>
      <c r="V881" s="25"/>
      <c r="W881" s="401"/>
    </row>
    <row r="882" spans="2:23" ht="12.75" customHeight="1" x14ac:dyDescent="0.2">
      <c r="B882" s="273"/>
      <c r="C882" s="250"/>
      <c r="D882" s="22" t="s">
        <v>112</v>
      </c>
      <c r="E882" s="917" t="str">
        <f>Translations!$B$297</f>
        <v>Limitele sistemului subinstalației</v>
      </c>
      <c r="F882" s="917"/>
      <c r="G882" s="917"/>
      <c r="H882" s="917"/>
      <c r="I882" s="917"/>
      <c r="J882" s="917"/>
      <c r="K882" s="917"/>
      <c r="L882" s="917"/>
      <c r="M882" s="917"/>
      <c r="N882" s="1031"/>
      <c r="O882" s="20"/>
      <c r="U882" s="25"/>
      <c r="V882" s="25"/>
      <c r="W882" s="401"/>
    </row>
    <row r="883" spans="2:23" ht="5.0999999999999996" customHeight="1" x14ac:dyDescent="0.2">
      <c r="B883" s="273"/>
      <c r="C883" s="250"/>
      <c r="N883" s="251"/>
      <c r="O883" s="20"/>
      <c r="U883" s="25"/>
      <c r="V883" s="25"/>
      <c r="W883" s="401"/>
    </row>
    <row r="884" spans="2:23" ht="12.75" customHeight="1" x14ac:dyDescent="0.2">
      <c r="B884" s="273"/>
      <c r="C884" s="250"/>
      <c r="D884" s="564" t="s">
        <v>118</v>
      </c>
      <c r="E884" s="963" t="str">
        <f>Translations!$B$249</f>
        <v>Informații privind metodologia aplicată</v>
      </c>
      <c r="F884" s="963"/>
      <c r="G884" s="963"/>
      <c r="H884" s="963"/>
      <c r="I884" s="963"/>
      <c r="J884" s="963"/>
      <c r="K884" s="963"/>
      <c r="L884" s="963"/>
      <c r="M884" s="963"/>
      <c r="N884" s="1003"/>
      <c r="O884" s="20"/>
      <c r="U884" s="25"/>
      <c r="V884" s="25"/>
      <c r="W884" s="401"/>
    </row>
    <row r="885" spans="2:23" ht="5.0999999999999996" customHeight="1" x14ac:dyDescent="0.2">
      <c r="B885" s="273"/>
      <c r="C885" s="250"/>
      <c r="D885" s="27"/>
      <c r="E885" s="961"/>
      <c r="F885" s="961"/>
      <c r="G885" s="961"/>
      <c r="H885" s="961"/>
      <c r="I885" s="961"/>
      <c r="J885" s="961"/>
      <c r="K885" s="961"/>
      <c r="L885" s="961"/>
      <c r="M885" s="961"/>
      <c r="N885" s="1032"/>
      <c r="O885" s="20"/>
    </row>
    <row r="886" spans="2:23" ht="50.1" customHeight="1" x14ac:dyDescent="0.2">
      <c r="B886" s="273"/>
      <c r="C886" s="250"/>
      <c r="D886" s="564"/>
      <c r="E886" s="1033"/>
      <c r="F886" s="1034"/>
      <c r="G886" s="1034"/>
      <c r="H886" s="1034"/>
      <c r="I886" s="1034"/>
      <c r="J886" s="1034"/>
      <c r="K886" s="1034"/>
      <c r="L886" s="1034"/>
      <c r="M886" s="1034"/>
      <c r="N886" s="1035"/>
      <c r="O886" s="20"/>
    </row>
    <row r="887" spans="2:23" ht="5.0999999999999996" customHeight="1" x14ac:dyDescent="0.2">
      <c r="B887" s="273"/>
      <c r="C887" s="250"/>
      <c r="D887" s="564"/>
      <c r="N887" s="251"/>
      <c r="O887" s="20"/>
    </row>
    <row r="888" spans="2:23" ht="12.75" customHeight="1" x14ac:dyDescent="0.2">
      <c r="B888" s="273"/>
      <c r="C888" s="250"/>
      <c r="D888" s="564" t="s">
        <v>119</v>
      </c>
      <c r="E888" s="1036" t="str">
        <f>Translations!$B$210</f>
        <v>Trimitere la fișierele externe, dacă este cazul</v>
      </c>
      <c r="F888" s="1036"/>
      <c r="G888" s="1036"/>
      <c r="H888" s="1036"/>
      <c r="I888" s="1036"/>
      <c r="J888" s="1037"/>
      <c r="K888" s="904"/>
      <c r="L888" s="904"/>
      <c r="M888" s="904"/>
      <c r="N888" s="904"/>
      <c r="O888" s="20"/>
    </row>
    <row r="889" spans="2:23" ht="5.0999999999999996" customHeight="1" x14ac:dyDescent="0.2">
      <c r="B889" s="273"/>
      <c r="C889" s="250"/>
      <c r="D889" s="564"/>
      <c r="N889" s="251"/>
      <c r="O889" s="20"/>
    </row>
    <row r="890" spans="2:23" ht="12.75" customHeight="1" x14ac:dyDescent="0.2">
      <c r="B890" s="273"/>
      <c r="C890" s="250"/>
      <c r="D890" s="27" t="s">
        <v>120</v>
      </c>
      <c r="E890" s="1036" t="str">
        <f>Translations!$B$305</f>
        <v>Trimitere la o diagramă detaliată separată a fluxurilor, dacă este cazul</v>
      </c>
      <c r="F890" s="1036"/>
      <c r="G890" s="1036"/>
      <c r="H890" s="1036"/>
      <c r="I890" s="1036"/>
      <c r="J890" s="1037"/>
      <c r="K890" s="904"/>
      <c r="L890" s="904"/>
      <c r="M890" s="904"/>
      <c r="N890" s="904"/>
      <c r="O890" s="20"/>
    </row>
    <row r="891" spans="2:23" ht="12.75" customHeight="1" x14ac:dyDescent="0.2">
      <c r="B891" s="273"/>
      <c r="C891" s="250"/>
      <c r="D891" s="27"/>
      <c r="E891" s="900" t="str">
        <f>Translations!$B$387</f>
        <v>În cazul subinstalațiilor mai complexe, vă rugăm să furnizați o diagramă detaliată a fluxurilor, dacă aceasta nu este inclusă la punctul i. de mai sus.</v>
      </c>
      <c r="F891" s="900"/>
      <c r="G891" s="900"/>
      <c r="H891" s="900"/>
      <c r="I891" s="900"/>
      <c r="J891" s="900"/>
      <c r="K891" s="900"/>
      <c r="L891" s="900"/>
      <c r="M891" s="900"/>
      <c r="N891" s="1004"/>
      <c r="O891" s="20"/>
    </row>
    <row r="892" spans="2:23" ht="5.0999999999999996" customHeight="1" x14ac:dyDescent="0.2">
      <c r="B892" s="273"/>
      <c r="C892" s="250"/>
      <c r="D892" s="564"/>
      <c r="N892" s="251"/>
      <c r="O892" s="20"/>
    </row>
    <row r="893" spans="2:23" ht="5.0999999999999996" customHeight="1" x14ac:dyDescent="0.2">
      <c r="B893" s="273"/>
      <c r="C893" s="261"/>
      <c r="D893" s="264"/>
      <c r="E893" s="262"/>
      <c r="F893" s="262"/>
      <c r="G893" s="262"/>
      <c r="H893" s="262"/>
      <c r="I893" s="262"/>
      <c r="J893" s="262"/>
      <c r="K893" s="262"/>
      <c r="L893" s="262"/>
      <c r="M893" s="262"/>
      <c r="N893" s="263"/>
      <c r="O893" s="20"/>
    </row>
    <row r="894" spans="2:23" ht="12.75" customHeight="1" x14ac:dyDescent="0.2">
      <c r="B894" s="273"/>
      <c r="C894" s="250"/>
      <c r="D894" s="22" t="s">
        <v>113</v>
      </c>
      <c r="E894" s="917" t="str">
        <f>Translations!$B$388</f>
        <v>Metoda de determinare a nivelurilor anuale ale activității</v>
      </c>
      <c r="F894" s="917"/>
      <c r="G894" s="917"/>
      <c r="H894" s="917"/>
      <c r="I894" s="917"/>
      <c r="J894" s="917"/>
      <c r="K894" s="917"/>
      <c r="L894" s="917"/>
      <c r="M894" s="917"/>
      <c r="N894" s="1031"/>
      <c r="O894" s="20"/>
      <c r="P894" s="280"/>
      <c r="S894" s="285"/>
      <c r="T894" s="285"/>
    </row>
    <row r="895" spans="2:23" ht="12.75" customHeight="1" x14ac:dyDescent="0.2">
      <c r="B895" s="273"/>
      <c r="C895" s="250"/>
      <c r="E895" s="961" t="str">
        <f>Translations!$B$389</f>
        <v>În scopul specific al colectării de date din Măsurile Naționale de Implementare, această secțiune ar trebui să cuprindă toate datele furnizate în secțiunea G.(a) din Raportul privind colectarea datelor de referință.</v>
      </c>
      <c r="F895" s="962"/>
      <c r="G895" s="962"/>
      <c r="H895" s="962"/>
      <c r="I895" s="962"/>
      <c r="J895" s="962"/>
      <c r="K895" s="962"/>
      <c r="L895" s="962"/>
      <c r="M895" s="962"/>
      <c r="N895" s="1040"/>
      <c r="O895" s="20"/>
      <c r="P895" s="280"/>
    </row>
    <row r="896" spans="2:23" ht="5.0999999999999996" customHeight="1" x14ac:dyDescent="0.2">
      <c r="B896" s="273"/>
      <c r="C896" s="250"/>
      <c r="D896" s="564"/>
      <c r="E896" s="564"/>
      <c r="F896" s="564"/>
      <c r="G896" s="564"/>
      <c r="H896" s="564"/>
      <c r="I896" s="564"/>
      <c r="J896" s="564"/>
      <c r="K896" s="564"/>
      <c r="L896" s="564"/>
      <c r="M896" s="564"/>
      <c r="N896" s="565"/>
      <c r="O896" s="20"/>
      <c r="P896" s="24"/>
    </row>
    <row r="897" spans="1:23" ht="12.75" customHeight="1" x14ac:dyDescent="0.2">
      <c r="B897" s="273"/>
      <c r="C897" s="250"/>
      <c r="D897" s="564" t="s">
        <v>119</v>
      </c>
      <c r="E897" s="963" t="str">
        <f>Translations!$B$249</f>
        <v>Informații privind metodologia aplicată</v>
      </c>
      <c r="F897" s="963"/>
      <c r="G897" s="963"/>
      <c r="H897" s="963"/>
      <c r="I897" s="963"/>
      <c r="J897" s="963"/>
      <c r="K897" s="963"/>
      <c r="L897" s="963"/>
      <c r="M897" s="963"/>
      <c r="N897" s="1003"/>
      <c r="O897" s="20"/>
      <c r="P897" s="280"/>
    </row>
    <row r="898" spans="1:23" ht="25.5" customHeight="1" x14ac:dyDescent="0.2">
      <c r="B898" s="273"/>
      <c r="C898" s="250"/>
      <c r="I898" s="967" t="str">
        <f>Translations!$B$254</f>
        <v>Sursa de date</v>
      </c>
      <c r="J898" s="967"/>
      <c r="K898" s="967" t="str">
        <f>Translations!$B$255</f>
        <v>Altă sursă de date (dacă este cazul)</v>
      </c>
      <c r="L898" s="967"/>
      <c r="M898" s="967" t="str">
        <f>Translations!$B$255</f>
        <v>Altă sursă de date (dacă este cazul)</v>
      </c>
      <c r="N898" s="967"/>
      <c r="O898" s="20"/>
      <c r="P898" s="280"/>
    </row>
    <row r="899" spans="1:23" ht="12.75" customHeight="1" x14ac:dyDescent="0.2">
      <c r="B899" s="273"/>
      <c r="C899" s="250"/>
      <c r="D899" s="564"/>
      <c r="E899" s="135" t="s">
        <v>864</v>
      </c>
      <c r="F899" s="929" t="str">
        <f>Translations!$B$833</f>
        <v>Aportul de combustibil și de materiale</v>
      </c>
      <c r="G899" s="929"/>
      <c r="H899" s="930"/>
      <c r="I899" s="942"/>
      <c r="J899" s="943"/>
      <c r="K899" s="944"/>
      <c r="L899" s="945"/>
      <c r="M899" s="944"/>
      <c r="N899" s="946"/>
      <c r="O899" s="20"/>
    </row>
    <row r="900" spans="1:23" ht="12.75" customHeight="1" x14ac:dyDescent="0.2">
      <c r="B900" s="273"/>
      <c r="C900" s="250"/>
      <c r="D900" s="564"/>
      <c r="E900" s="135" t="s">
        <v>865</v>
      </c>
      <c r="F900" s="929" t="str">
        <f>Translations!$B$256</f>
        <v>Valoare energetică</v>
      </c>
      <c r="G900" s="929"/>
      <c r="H900" s="930"/>
      <c r="I900" s="942"/>
      <c r="J900" s="943"/>
      <c r="K900" s="944"/>
      <c r="L900" s="945"/>
      <c r="M900" s="944"/>
      <c r="N900" s="946"/>
      <c r="O900" s="20"/>
    </row>
    <row r="901" spans="1:23" ht="12.75" customHeight="1" x14ac:dyDescent="0.2">
      <c r="C901" s="250"/>
      <c r="D901" s="564"/>
      <c r="E901" s="135" t="s">
        <v>866</v>
      </c>
      <c r="F901" s="929" t="str">
        <f>Translations!$B$826</f>
        <v>Consumul de energie electrică pentru producerea de energie termică</v>
      </c>
      <c r="G901" s="929"/>
      <c r="H901" s="930"/>
      <c r="I901" s="942"/>
      <c r="J901" s="943"/>
      <c r="K901" s="944"/>
      <c r="L901" s="945"/>
      <c r="M901" s="944"/>
      <c r="N901" s="946"/>
      <c r="O901" s="20"/>
      <c r="W901" s="274"/>
    </row>
    <row r="902" spans="1:23" ht="5.0999999999999996" customHeight="1" x14ac:dyDescent="0.2">
      <c r="B902" s="273"/>
      <c r="C902" s="250"/>
      <c r="D902" s="564"/>
      <c r="N902" s="251"/>
      <c r="O902" s="20"/>
      <c r="P902" s="280"/>
    </row>
    <row r="903" spans="1:23" ht="12.75" customHeight="1" x14ac:dyDescent="0.2">
      <c r="B903" s="273"/>
      <c r="C903" s="250"/>
      <c r="D903" s="564"/>
      <c r="E903" s="135" t="s">
        <v>867</v>
      </c>
      <c r="F903" s="931" t="str">
        <f>Translations!$B$257</f>
        <v>Descrierea metodologiei aplicate</v>
      </c>
      <c r="G903" s="931"/>
      <c r="H903" s="931"/>
      <c r="I903" s="931"/>
      <c r="J903" s="931"/>
      <c r="K903" s="931"/>
      <c r="L903" s="931"/>
      <c r="M903" s="931"/>
      <c r="N903" s="1022"/>
      <c r="O903" s="20"/>
      <c r="P903" s="280"/>
    </row>
    <row r="904" spans="1:23" ht="5.0999999999999996" customHeight="1" x14ac:dyDescent="0.2">
      <c r="C904" s="250"/>
      <c r="E904" s="252"/>
      <c r="F904" s="566"/>
      <c r="G904" s="567"/>
      <c r="H904" s="567"/>
      <c r="I904" s="567"/>
      <c r="J904" s="567"/>
      <c r="K904" s="567"/>
      <c r="L904" s="567"/>
      <c r="M904" s="567"/>
      <c r="N904" s="573"/>
      <c r="O904" s="20"/>
    </row>
    <row r="905" spans="1:23" ht="12.75" customHeight="1" x14ac:dyDescent="0.2">
      <c r="C905" s="250"/>
      <c r="D905" s="564"/>
      <c r="E905" s="135"/>
      <c r="F905" s="990" t="str">
        <f>IF(M877=EUConst_Relevant,HYPERLINK("#" &amp; Q905,EUConst_MsgDescription),"")</f>
        <v/>
      </c>
      <c r="G905" s="969"/>
      <c r="H905" s="969"/>
      <c r="I905" s="969"/>
      <c r="J905" s="969"/>
      <c r="K905" s="969"/>
      <c r="L905" s="969"/>
      <c r="M905" s="969"/>
      <c r="N905" s="970"/>
      <c r="O905" s="20"/>
      <c r="P905" s="24" t="s">
        <v>441</v>
      </c>
      <c r="Q905" s="414" t="str">
        <f>"#"&amp;ADDRESS(ROW($C$11),COLUMN($C$11))</f>
        <v>#$C$11</v>
      </c>
    </row>
    <row r="906" spans="1:23" ht="5.0999999999999996" customHeight="1" x14ac:dyDescent="0.2">
      <c r="C906" s="250"/>
      <c r="D906" s="564"/>
      <c r="E906" s="26"/>
      <c r="F906" s="1049"/>
      <c r="G906" s="1049"/>
      <c r="H906" s="1049"/>
      <c r="I906" s="1049"/>
      <c r="J906" s="1049"/>
      <c r="K906" s="1049"/>
      <c r="L906" s="1049"/>
      <c r="M906" s="1049"/>
      <c r="N906" s="1050"/>
      <c r="O906" s="20"/>
      <c r="P906" s="280"/>
    </row>
    <row r="907" spans="1:23" s="278" customFormat="1" ht="50.1" customHeight="1" x14ac:dyDescent="0.2">
      <c r="A907" s="285"/>
      <c r="B907" s="12"/>
      <c r="C907" s="250"/>
      <c r="D907" s="26"/>
      <c r="E907" s="26"/>
      <c r="F907" s="932"/>
      <c r="G907" s="933"/>
      <c r="H907" s="933"/>
      <c r="I907" s="933"/>
      <c r="J907" s="933"/>
      <c r="K907" s="933"/>
      <c r="L907" s="933"/>
      <c r="M907" s="933"/>
      <c r="N907" s="934"/>
      <c r="O907" s="20"/>
      <c r="P907" s="284"/>
      <c r="Q907" s="285"/>
      <c r="R907" s="285"/>
      <c r="S907" s="274"/>
      <c r="T907" s="274"/>
      <c r="U907" s="274"/>
      <c r="V907" s="274"/>
      <c r="W907" s="293"/>
    </row>
    <row r="908" spans="1:23" ht="5.0999999999999996" customHeight="1" x14ac:dyDescent="0.2">
      <c r="C908" s="250"/>
      <c r="D908" s="564"/>
      <c r="N908" s="251"/>
      <c r="O908" s="20"/>
    </row>
    <row r="909" spans="1:23" ht="12.75" customHeight="1" x14ac:dyDescent="0.2">
      <c r="C909" s="250"/>
      <c r="D909" s="564"/>
      <c r="E909" s="135" t="s">
        <v>868</v>
      </c>
      <c r="F909" s="975" t="str">
        <f>Translations!$B$210</f>
        <v>Trimitere la fișierele externe, dacă este cazul</v>
      </c>
      <c r="G909" s="975"/>
      <c r="H909" s="975"/>
      <c r="I909" s="975"/>
      <c r="J909" s="975"/>
      <c r="K909" s="904"/>
      <c r="L909" s="904"/>
      <c r="M909" s="904"/>
      <c r="N909" s="904"/>
      <c r="O909" s="20"/>
      <c r="W909" s="384" t="s">
        <v>417</v>
      </c>
    </row>
    <row r="910" spans="1:23" ht="5.0999999999999996" customHeight="1" thickBot="1" x14ac:dyDescent="0.25">
      <c r="C910" s="250"/>
      <c r="D910" s="564"/>
      <c r="N910" s="251"/>
      <c r="O910" s="20"/>
      <c r="P910" s="280"/>
      <c r="W910" s="274"/>
    </row>
    <row r="911" spans="1:23" ht="12.75" customHeight="1" x14ac:dyDescent="0.2">
      <c r="C911" s="250"/>
      <c r="D911" s="564" t="s">
        <v>119</v>
      </c>
      <c r="E911" s="957" t="str">
        <f>Translations!$B$258</f>
        <v>A fost respectată ordinea ierarhică?</v>
      </c>
      <c r="F911" s="957"/>
      <c r="G911" s="957"/>
      <c r="H911" s="958"/>
      <c r="I911" s="291"/>
      <c r="J911" s="298" t="str">
        <f>Translations!$B$259</f>
        <v xml:space="preserve"> Dacă nu, de ce?</v>
      </c>
      <c r="K911" s="942"/>
      <c r="L911" s="943"/>
      <c r="M911" s="943"/>
      <c r="N911" s="959"/>
      <c r="O911" s="20"/>
      <c r="P911" s="280"/>
      <c r="W911" s="407" t="b">
        <f>AND(I911&lt;&gt;"",I911=TRUE)</f>
        <v>0</v>
      </c>
    </row>
    <row r="912" spans="1:23" ht="5.0999999999999996" customHeight="1" x14ac:dyDescent="0.2">
      <c r="C912" s="250"/>
      <c r="E912" s="570"/>
      <c r="F912" s="570"/>
      <c r="G912" s="570"/>
      <c r="H912" s="570"/>
      <c r="I912" s="570"/>
      <c r="J912" s="570"/>
      <c r="K912" s="570"/>
      <c r="L912" s="570"/>
      <c r="M912" s="570"/>
      <c r="N912" s="578"/>
      <c r="O912" s="20"/>
      <c r="P912" s="280"/>
      <c r="W912" s="403"/>
    </row>
    <row r="913" spans="2:23" ht="12.75" customHeight="1" x14ac:dyDescent="0.2">
      <c r="C913" s="250"/>
      <c r="D913" s="12"/>
      <c r="E913" s="12"/>
      <c r="F913" s="931" t="str">
        <f>Translations!$B$264</f>
        <v>Detalii suplimentare privind orice abatere de la ierarhie</v>
      </c>
      <c r="G913" s="931"/>
      <c r="H913" s="931"/>
      <c r="I913" s="931"/>
      <c r="J913" s="931"/>
      <c r="K913" s="931"/>
      <c r="L913" s="931"/>
      <c r="M913" s="931"/>
      <c r="N913" s="1022"/>
      <c r="O913" s="20"/>
      <c r="P913" s="280"/>
      <c r="W913" s="403"/>
    </row>
    <row r="914" spans="2:23" ht="25.5" customHeight="1" thickBot="1" x14ac:dyDescent="0.25">
      <c r="C914" s="250"/>
      <c r="D914" s="12"/>
      <c r="E914" s="12"/>
      <c r="F914" s="1023"/>
      <c r="G914" s="1024"/>
      <c r="H914" s="1024"/>
      <c r="I914" s="1024"/>
      <c r="J914" s="1024"/>
      <c r="K914" s="1024"/>
      <c r="L914" s="1024"/>
      <c r="M914" s="1024"/>
      <c r="N914" s="1025"/>
      <c r="O914" s="20"/>
      <c r="P914" s="280"/>
      <c r="W914" s="300" t="b">
        <f>W911</f>
        <v>0</v>
      </c>
    </row>
    <row r="915" spans="2:23" ht="5.0999999999999996" customHeight="1" x14ac:dyDescent="0.2">
      <c r="C915" s="250"/>
      <c r="D915" s="564"/>
      <c r="N915" s="251"/>
      <c r="O915" s="20"/>
    </row>
    <row r="916" spans="2:23" ht="12.75" customHeight="1" x14ac:dyDescent="0.2">
      <c r="C916" s="250"/>
      <c r="D916" s="27" t="s">
        <v>120</v>
      </c>
      <c r="E916" s="1026" t="str">
        <f>Translations!$B$828</f>
        <v>Descrierea metodologiei de trasare a produselor și mărfurilor fabricate</v>
      </c>
      <c r="F916" s="1026"/>
      <c r="G916" s="1026"/>
      <c r="H916" s="1026"/>
      <c r="I916" s="1026"/>
      <c r="J916" s="1026"/>
      <c r="K916" s="1026"/>
      <c r="L916" s="1026"/>
      <c r="M916" s="1026"/>
      <c r="N916" s="1027"/>
      <c r="O916" s="20"/>
    </row>
    <row r="917" spans="2:23" ht="5.0999999999999996" customHeight="1" x14ac:dyDescent="0.2">
      <c r="C917" s="250"/>
      <c r="E917" s="252"/>
      <c r="F917" s="566"/>
      <c r="G917" s="567"/>
      <c r="H917" s="567"/>
      <c r="I917" s="567"/>
      <c r="J917" s="567"/>
      <c r="K917" s="567"/>
      <c r="L917" s="567"/>
      <c r="M917" s="567"/>
      <c r="N917" s="573"/>
      <c r="O917" s="20"/>
    </row>
    <row r="918" spans="2:23" ht="12.75" customHeight="1" x14ac:dyDescent="0.2">
      <c r="C918" s="250"/>
      <c r="D918" s="564"/>
      <c r="E918" s="135"/>
      <c r="F918" s="990" t="str">
        <f>IF(M877=EUConst_Relevant,HYPERLINK("#" &amp; Q918,EUConst_MsgDescription),"")</f>
        <v/>
      </c>
      <c r="G918" s="969"/>
      <c r="H918" s="969"/>
      <c r="I918" s="969"/>
      <c r="J918" s="969"/>
      <c r="K918" s="969"/>
      <c r="L918" s="969"/>
      <c r="M918" s="969"/>
      <c r="N918" s="970"/>
      <c r="O918" s="20"/>
      <c r="P918" s="24" t="s">
        <v>441</v>
      </c>
      <c r="Q918" s="414" t="str">
        <f>"#"&amp;ADDRESS(ROW($C$11),COLUMN($C$11))</f>
        <v>#$C$11</v>
      </c>
    </row>
    <row r="919" spans="2:23" ht="5.0999999999999996" customHeight="1" x14ac:dyDescent="0.2">
      <c r="C919" s="250"/>
      <c r="D919" s="564"/>
      <c r="E919" s="26"/>
      <c r="F919" s="1049"/>
      <c r="G919" s="1049"/>
      <c r="H919" s="1049"/>
      <c r="I919" s="1049"/>
      <c r="J919" s="1049"/>
      <c r="K919" s="1049"/>
      <c r="L919" s="1049"/>
      <c r="M919" s="1049"/>
      <c r="N919" s="1050"/>
      <c r="O919" s="20"/>
      <c r="P919" s="280"/>
    </row>
    <row r="920" spans="2:23" ht="50.1" customHeight="1" x14ac:dyDescent="0.2">
      <c r="B920" s="273"/>
      <c r="C920" s="250"/>
      <c r="D920" s="564"/>
      <c r="E920" s="296"/>
      <c r="F920" s="942"/>
      <c r="G920" s="943"/>
      <c r="H920" s="943"/>
      <c r="I920" s="943"/>
      <c r="J920" s="943"/>
      <c r="K920" s="943"/>
      <c r="L920" s="943"/>
      <c r="M920" s="943"/>
      <c r="N920" s="959"/>
      <c r="O920" s="20"/>
    </row>
    <row r="921" spans="2:23" ht="5.0999999999999996" customHeight="1" x14ac:dyDescent="0.2">
      <c r="B921" s="273"/>
      <c r="C921" s="385"/>
      <c r="D921" s="387"/>
      <c r="E921" s="392"/>
      <c r="F921" s="575"/>
      <c r="G921" s="575"/>
      <c r="H921" s="575"/>
      <c r="I921" s="575"/>
      <c r="J921" s="575"/>
      <c r="K921" s="575"/>
      <c r="L921" s="575"/>
      <c r="M921" s="575"/>
      <c r="N921" s="393"/>
      <c r="O921" s="20"/>
      <c r="P921" s="280"/>
      <c r="R921" s="285"/>
    </row>
    <row r="922" spans="2:23" ht="12.75" customHeight="1" x14ac:dyDescent="0.2">
      <c r="B922" s="273"/>
      <c r="C922" s="394"/>
      <c r="D922" s="395"/>
      <c r="E922" s="395"/>
      <c r="F922" s="395"/>
      <c r="G922" s="395"/>
      <c r="H922" s="395"/>
      <c r="I922" s="395"/>
      <c r="J922" s="395"/>
      <c r="K922" s="395"/>
      <c r="L922" s="395"/>
      <c r="M922" s="395"/>
      <c r="N922" s="396"/>
      <c r="O922" s="20"/>
    </row>
    <row r="923" spans="2:23" ht="15" customHeight="1" x14ac:dyDescent="0.2">
      <c r="B923" s="273"/>
      <c r="C923" s="354"/>
      <c r="D923" s="1058" t="str">
        <f>Translations!$B$329</f>
        <v>Datele necesare pentru determinarea ratei de îmbunătățire a indicelui de referință în conformitate cu articolul 10a alineatul (2) din directivă</v>
      </c>
      <c r="E923" s="1059"/>
      <c r="F923" s="1059"/>
      <c r="G923" s="1059"/>
      <c r="H923" s="1059"/>
      <c r="I923" s="1059"/>
      <c r="J923" s="1059"/>
      <c r="K923" s="1059"/>
      <c r="L923" s="1059"/>
      <c r="M923" s="1059"/>
      <c r="N923" s="1060"/>
      <c r="O923" s="20"/>
    </row>
    <row r="924" spans="2:23" ht="5.0999999999999996" customHeight="1" x14ac:dyDescent="0.2">
      <c r="B924" s="273"/>
      <c r="C924" s="354"/>
      <c r="D924" s="355"/>
      <c r="E924" s="355"/>
      <c r="F924" s="355"/>
      <c r="G924" s="355"/>
      <c r="H924" s="355"/>
      <c r="I924" s="355"/>
      <c r="J924" s="355"/>
      <c r="K924" s="355"/>
      <c r="L924" s="355"/>
      <c r="M924" s="355"/>
      <c r="N924" s="356"/>
      <c r="O924" s="20"/>
    </row>
    <row r="925" spans="2:23" ht="12.75" customHeight="1" x14ac:dyDescent="0.2">
      <c r="B925" s="273"/>
      <c r="C925" s="354"/>
      <c r="D925" s="357" t="s">
        <v>114</v>
      </c>
      <c r="E925" s="1061" t="str">
        <f>Translations!$B$330</f>
        <v>Emisii care pot fi atribuite în mod direct</v>
      </c>
      <c r="F925" s="1061"/>
      <c r="G925" s="1061"/>
      <c r="H925" s="1061"/>
      <c r="I925" s="1061"/>
      <c r="J925" s="1061"/>
      <c r="K925" s="1061"/>
      <c r="L925" s="1061"/>
      <c r="M925" s="1061"/>
      <c r="N925" s="1062"/>
      <c r="O925" s="20"/>
    </row>
    <row r="926" spans="2:23" ht="12.75" customHeight="1" x14ac:dyDescent="0.2">
      <c r="B926" s="273"/>
      <c r="C926" s="354"/>
      <c r="D926" s="358"/>
      <c r="E926" s="1064" t="str">
        <f>Translations!$B$394</f>
        <v>În scopul specific al colectării datelor din Măsurile Naționale de Implementare, această secțiune ar trebui să cuprindă toate datele furnizate în secțiunea G.(c) din Raportul privind colectarea datelor de referință.</v>
      </c>
      <c r="F926" s="1065"/>
      <c r="G926" s="1065"/>
      <c r="H926" s="1065"/>
      <c r="I926" s="1065"/>
      <c r="J926" s="1065"/>
      <c r="K926" s="1065"/>
      <c r="L926" s="1065"/>
      <c r="M926" s="1065"/>
      <c r="N926" s="1066"/>
      <c r="O926" s="20"/>
      <c r="P926" s="280"/>
      <c r="T926" s="19"/>
    </row>
    <row r="927" spans="2:23" ht="5.0999999999999996" customHeight="1" x14ac:dyDescent="0.2">
      <c r="B927" s="273"/>
      <c r="C927" s="354"/>
      <c r="D927" s="355"/>
      <c r="E927" s="359"/>
      <c r="F927" s="572"/>
      <c r="G927" s="579"/>
      <c r="H927" s="579"/>
      <c r="I927" s="579"/>
      <c r="J927" s="579"/>
      <c r="K927" s="579"/>
      <c r="L927" s="579"/>
      <c r="M927" s="579"/>
      <c r="N927" s="580"/>
      <c r="O927" s="20"/>
    </row>
    <row r="928" spans="2:23" ht="12.75" customHeight="1" x14ac:dyDescent="0.2">
      <c r="B928" s="273"/>
      <c r="C928" s="354"/>
      <c r="D928" s="358"/>
      <c r="E928" s="360"/>
      <c r="F928" s="990" t="str">
        <f>IF(M877=EUConst_Relevant,HYPERLINK("#" &amp; Q928,EUConst_MsgDescription),"")</f>
        <v/>
      </c>
      <c r="G928" s="969"/>
      <c r="H928" s="969"/>
      <c r="I928" s="969"/>
      <c r="J928" s="969"/>
      <c r="K928" s="969"/>
      <c r="L928" s="969"/>
      <c r="M928" s="969"/>
      <c r="N928" s="970"/>
      <c r="O928" s="20"/>
      <c r="P928" s="24" t="s">
        <v>441</v>
      </c>
      <c r="Q928" s="414" t="str">
        <f>"#"&amp;ADDRESS(ROW($C$11),COLUMN($C$11))</f>
        <v>#$C$11</v>
      </c>
    </row>
    <row r="929" spans="2:23" ht="5.0999999999999996" customHeight="1" x14ac:dyDescent="0.2">
      <c r="B929" s="273"/>
      <c r="C929" s="354"/>
      <c r="D929" s="358"/>
      <c r="E929" s="361"/>
      <c r="F929" s="991"/>
      <c r="G929" s="991"/>
      <c r="H929" s="991"/>
      <c r="I929" s="991"/>
      <c r="J929" s="991"/>
      <c r="K929" s="991"/>
      <c r="L929" s="991"/>
      <c r="M929" s="991"/>
      <c r="N929" s="992"/>
      <c r="O929" s="20"/>
      <c r="P929" s="280"/>
    </row>
    <row r="930" spans="2:23" ht="50.1" customHeight="1" x14ac:dyDescent="0.2">
      <c r="B930" s="273"/>
      <c r="C930" s="354"/>
      <c r="D930" s="355"/>
      <c r="E930" s="355"/>
      <c r="F930" s="972"/>
      <c r="G930" s="973"/>
      <c r="H930" s="973"/>
      <c r="I930" s="973"/>
      <c r="J930" s="973"/>
      <c r="K930" s="973"/>
      <c r="L930" s="973"/>
      <c r="M930" s="973"/>
      <c r="N930" s="974"/>
      <c r="O930" s="20"/>
    </row>
    <row r="931" spans="2:23" ht="5.0999999999999996" customHeight="1" x14ac:dyDescent="0.2">
      <c r="B931" s="273"/>
      <c r="C931" s="354"/>
      <c r="D931" s="355"/>
      <c r="E931" s="355"/>
      <c r="F931" s="355"/>
      <c r="G931" s="355"/>
      <c r="H931" s="355"/>
      <c r="I931" s="355"/>
      <c r="J931" s="355"/>
      <c r="K931" s="355"/>
      <c r="L931" s="355"/>
      <c r="M931" s="355"/>
      <c r="N931" s="356"/>
      <c r="O931" s="20"/>
    </row>
    <row r="932" spans="2:23" ht="12.75" customHeight="1" x14ac:dyDescent="0.2">
      <c r="B932" s="273"/>
      <c r="C932" s="354"/>
      <c r="D932" s="355"/>
      <c r="E932" s="355"/>
      <c r="F932" s="1054" t="str">
        <f>Translations!$B$210</f>
        <v>Trimitere la fișierele externe, dacă este cazul</v>
      </c>
      <c r="G932" s="1054"/>
      <c r="H932" s="1054"/>
      <c r="I932" s="1054"/>
      <c r="J932" s="1054"/>
      <c r="K932" s="904"/>
      <c r="L932" s="904"/>
      <c r="M932" s="904"/>
      <c r="N932" s="904"/>
      <c r="O932" s="20"/>
    </row>
    <row r="933" spans="2:23" ht="5.0999999999999996" customHeight="1" x14ac:dyDescent="0.2">
      <c r="B933" s="273"/>
      <c r="C933" s="354"/>
      <c r="D933" s="358"/>
      <c r="E933" s="355"/>
      <c r="F933" s="355"/>
      <c r="G933" s="355"/>
      <c r="H933" s="355"/>
      <c r="I933" s="355"/>
      <c r="J933" s="355"/>
      <c r="K933" s="355"/>
      <c r="L933" s="355"/>
      <c r="M933" s="355"/>
      <c r="N933" s="356"/>
      <c r="O933" s="20"/>
    </row>
    <row r="934" spans="2:23" ht="5.0999999999999996" customHeight="1" x14ac:dyDescent="0.2">
      <c r="B934" s="273"/>
      <c r="C934" s="351"/>
      <c r="D934" s="364"/>
      <c r="E934" s="352"/>
      <c r="F934" s="352"/>
      <c r="G934" s="352"/>
      <c r="H934" s="352"/>
      <c r="I934" s="352"/>
      <c r="J934" s="352"/>
      <c r="K934" s="352"/>
      <c r="L934" s="352"/>
      <c r="M934" s="352"/>
      <c r="N934" s="353"/>
      <c r="O934" s="20"/>
    </row>
    <row r="935" spans="2:23" ht="12.75" customHeight="1" x14ac:dyDescent="0.2">
      <c r="B935" s="273"/>
      <c r="C935" s="354"/>
      <c r="D935" s="357" t="s">
        <v>115</v>
      </c>
      <c r="E935" s="1071" t="str">
        <f>Translations!$B$831</f>
        <v>Aportul de energie pentru această subinstalație și factorul de emisie relevant</v>
      </c>
      <c r="F935" s="1071"/>
      <c r="G935" s="1071"/>
      <c r="H935" s="1071"/>
      <c r="I935" s="1071"/>
      <c r="J935" s="1071"/>
      <c r="K935" s="1071"/>
      <c r="L935" s="1071"/>
      <c r="M935" s="1071"/>
      <c r="N935" s="1072"/>
      <c r="O935" s="20"/>
    </row>
    <row r="936" spans="2:23" ht="12.75" customHeight="1" x14ac:dyDescent="0.2">
      <c r="B936" s="273"/>
      <c r="C936" s="354"/>
      <c r="D936" s="355"/>
      <c r="E936" s="1064" t="str">
        <f>Translations!$B$399</f>
        <v>În scopul specific al colectării datelor din Măsurile Naționale de Implementare, această secțiune ar trebui să cuprindă toate datele furnizate în secțiunea G.(d) din Raportul privind colectarea datelor de referință.</v>
      </c>
      <c r="F936" s="1065"/>
      <c r="G936" s="1065"/>
      <c r="H936" s="1065"/>
      <c r="I936" s="1065"/>
      <c r="J936" s="1065"/>
      <c r="K936" s="1065"/>
      <c r="L936" s="1065"/>
      <c r="M936" s="1065"/>
      <c r="N936" s="1066"/>
      <c r="O936" s="20"/>
    </row>
    <row r="937" spans="2:23" ht="12.75" customHeight="1" x14ac:dyDescent="0.2">
      <c r="B937" s="273"/>
      <c r="C937" s="354"/>
      <c r="D937" s="358" t="s">
        <v>118</v>
      </c>
      <c r="E937" s="995" t="str">
        <f>Translations!$B$249</f>
        <v>Informații privind metodologia aplicată</v>
      </c>
      <c r="F937" s="995"/>
      <c r="G937" s="995"/>
      <c r="H937" s="995"/>
      <c r="I937" s="995"/>
      <c r="J937" s="995"/>
      <c r="K937" s="995"/>
      <c r="L937" s="995"/>
      <c r="M937" s="995"/>
      <c r="N937" s="1063"/>
      <c r="O937" s="20"/>
      <c r="P937" s="280"/>
    </row>
    <row r="938" spans="2:23" ht="25.5" customHeight="1" x14ac:dyDescent="0.2">
      <c r="B938" s="273"/>
      <c r="C938" s="354"/>
      <c r="D938" s="355"/>
      <c r="E938" s="355"/>
      <c r="F938" s="372"/>
      <c r="G938" s="355"/>
      <c r="H938" s="399" t="str">
        <f>Translations!$B$401</f>
        <v>Relevant?</v>
      </c>
      <c r="I938" s="1070" t="str">
        <f>Translations!$B$254</f>
        <v>Sursa de date</v>
      </c>
      <c r="J938" s="1070"/>
      <c r="K938" s="1070" t="str">
        <f>Translations!$B$255</f>
        <v>Altă sursă de date (dacă este cazul)</v>
      </c>
      <c r="L938" s="1070"/>
      <c r="M938" s="1070" t="str">
        <f>Translations!$B$255</f>
        <v>Altă sursă de date (dacă este cazul)</v>
      </c>
      <c r="N938" s="1070"/>
      <c r="O938" s="20"/>
    </row>
    <row r="939" spans="2:23" ht="12.75" customHeight="1" x14ac:dyDescent="0.2">
      <c r="B939" s="273"/>
      <c r="C939" s="354"/>
      <c r="D939" s="358"/>
      <c r="E939" s="360" t="s">
        <v>864</v>
      </c>
      <c r="F939" s="1077" t="str">
        <f>Translations!$B$833</f>
        <v>Aportul de combustibil și de materiale</v>
      </c>
      <c r="G939" s="1077"/>
      <c r="H939" s="1078"/>
      <c r="I939" s="937"/>
      <c r="J939" s="938"/>
      <c r="K939" s="939"/>
      <c r="L939" s="940"/>
      <c r="M939" s="939"/>
      <c r="N939" s="941"/>
      <c r="O939" s="20"/>
    </row>
    <row r="940" spans="2:23" ht="12.75" customHeight="1" x14ac:dyDescent="0.2">
      <c r="B940" s="273"/>
      <c r="C940" s="354"/>
      <c r="D940" s="358"/>
      <c r="E940" s="360" t="s">
        <v>865</v>
      </c>
      <c r="F940" s="1079" t="str">
        <f>Translations!$B$402</f>
        <v>Puterea calorifică netă</v>
      </c>
      <c r="G940" s="1079"/>
      <c r="H940" s="1080"/>
      <c r="I940" s="1081"/>
      <c r="J940" s="1112"/>
      <c r="K940" s="993"/>
      <c r="L940" s="994"/>
      <c r="M940" s="993"/>
      <c r="N940" s="994"/>
      <c r="O940" s="20"/>
    </row>
    <row r="941" spans="2:23" ht="12.75" customHeight="1" thickBot="1" x14ac:dyDescent="0.25">
      <c r="B941" s="273"/>
      <c r="C941" s="354"/>
      <c r="D941" s="358"/>
      <c r="E941" s="360" t="s">
        <v>866</v>
      </c>
      <c r="F941" s="1084" t="str">
        <f>Translations!$B$353</f>
        <v>Factorul de emisie ponderat</v>
      </c>
      <c r="G941" s="1084"/>
      <c r="H941" s="1085"/>
      <c r="I941" s="949"/>
      <c r="J941" s="950"/>
      <c r="K941" s="951"/>
      <c r="L941" s="952"/>
      <c r="M941" s="951"/>
      <c r="N941" s="952"/>
      <c r="O941" s="20"/>
    </row>
    <row r="942" spans="2:23" ht="12.75" customHeight="1" x14ac:dyDescent="0.2">
      <c r="B942" s="273"/>
      <c r="C942" s="354"/>
      <c r="D942" s="358"/>
      <c r="E942" s="360" t="s">
        <v>867</v>
      </c>
      <c r="F942" s="1077" t="str">
        <f>Translations!$B$403</f>
        <v>Aportul combustibililor generat de gazele reziduale</v>
      </c>
      <c r="G942" s="1078"/>
      <c r="H942" s="1107"/>
      <c r="I942" s="937"/>
      <c r="J942" s="1110"/>
      <c r="K942" s="939"/>
      <c r="L942" s="941"/>
      <c r="M942" s="939"/>
      <c r="N942" s="941"/>
      <c r="O942" s="20"/>
      <c r="W942" s="415" t="b">
        <f>AND(H942&lt;&gt;"",H942=FALSE)</f>
        <v>0</v>
      </c>
    </row>
    <row r="943" spans="2:23" ht="12.75" customHeight="1" x14ac:dyDescent="0.2">
      <c r="B943" s="273"/>
      <c r="C943" s="354"/>
      <c r="D943" s="358"/>
      <c r="E943" s="360" t="s">
        <v>868</v>
      </c>
      <c r="F943" s="1079" t="str">
        <f>Translations!$B$402</f>
        <v>Puterea calorifică netă</v>
      </c>
      <c r="G943" s="1080"/>
      <c r="H943" s="1108"/>
      <c r="I943" s="1081"/>
      <c r="J943" s="1112"/>
      <c r="K943" s="993"/>
      <c r="L943" s="994"/>
      <c r="M943" s="993"/>
      <c r="N943" s="994"/>
      <c r="O943" s="20"/>
      <c r="W943" s="403" t="b">
        <f>W942</f>
        <v>0</v>
      </c>
    </row>
    <row r="944" spans="2:23" ht="12.75" customHeight="1" thickBot="1" x14ac:dyDescent="0.25">
      <c r="B944" s="273"/>
      <c r="C944" s="354"/>
      <c r="D944" s="358"/>
      <c r="E944" s="360" t="s">
        <v>869</v>
      </c>
      <c r="F944" s="1084" t="str">
        <f>Translations!$B$375</f>
        <v>Factorul de emisie</v>
      </c>
      <c r="G944" s="1085"/>
      <c r="H944" s="1109"/>
      <c r="I944" s="949"/>
      <c r="J944" s="950"/>
      <c r="K944" s="951"/>
      <c r="L944" s="952"/>
      <c r="M944" s="951"/>
      <c r="N944" s="952"/>
      <c r="O944" s="20"/>
      <c r="W944" s="412" t="b">
        <f>W943</f>
        <v>0</v>
      </c>
    </row>
    <row r="945" spans="2:23" ht="12.75" customHeight="1" x14ac:dyDescent="0.2">
      <c r="B945" s="273"/>
      <c r="C945" s="354"/>
      <c r="D945" s="358"/>
      <c r="E945" s="360" t="s">
        <v>870</v>
      </c>
      <c r="F945" s="1085" t="str">
        <f>Translations!$B$837</f>
        <v>Consumul de energie electrică pentru producerea de energie termică</v>
      </c>
      <c r="G945" s="1111"/>
      <c r="H945" s="544"/>
      <c r="I945" s="949"/>
      <c r="J945" s="950"/>
      <c r="K945" s="951"/>
      <c r="L945" s="952"/>
      <c r="M945" s="951"/>
      <c r="N945" s="952"/>
      <c r="O945" s="20"/>
      <c r="W945" s="415" t="b">
        <f>AND(H945&lt;&gt;"",H945=FALSE)</f>
        <v>0</v>
      </c>
    </row>
    <row r="946" spans="2:23" ht="5.0999999999999996" customHeight="1" x14ac:dyDescent="0.2">
      <c r="B946" s="273"/>
      <c r="C946" s="354"/>
      <c r="D946" s="358"/>
      <c r="E946" s="355"/>
      <c r="F946" s="355"/>
      <c r="G946" s="355"/>
      <c r="H946" s="355"/>
      <c r="I946" s="355"/>
      <c r="J946" s="355"/>
      <c r="K946" s="355"/>
      <c r="L946" s="355"/>
      <c r="M946" s="355"/>
      <c r="N946" s="356"/>
      <c r="O946" s="20"/>
    </row>
    <row r="947" spans="2:23" ht="12.75" customHeight="1" x14ac:dyDescent="0.2">
      <c r="B947" s="273"/>
      <c r="C947" s="354"/>
      <c r="D947" s="358"/>
      <c r="E947" s="360" t="s">
        <v>871</v>
      </c>
      <c r="F947" s="1073" t="str">
        <f>Translations!$B$257</f>
        <v>Descrierea metodologiei aplicate</v>
      </c>
      <c r="G947" s="1073"/>
      <c r="H947" s="1073"/>
      <c r="I947" s="1073"/>
      <c r="J947" s="1073"/>
      <c r="K947" s="1073"/>
      <c r="L947" s="1073"/>
      <c r="M947" s="1073"/>
      <c r="N947" s="1074"/>
      <c r="O947" s="20"/>
    </row>
    <row r="948" spans="2:23" ht="5.0999999999999996" customHeight="1" x14ac:dyDescent="0.2">
      <c r="B948" s="273"/>
      <c r="C948" s="354"/>
      <c r="D948" s="355"/>
      <c r="E948" s="359"/>
      <c r="F948" s="369"/>
      <c r="G948" s="370"/>
      <c r="H948" s="370"/>
      <c r="I948" s="370"/>
      <c r="J948" s="370"/>
      <c r="K948" s="370"/>
      <c r="L948" s="370"/>
      <c r="M948" s="370"/>
      <c r="N948" s="371"/>
      <c r="O948" s="20"/>
    </row>
    <row r="949" spans="2:23" ht="12.75" customHeight="1" x14ac:dyDescent="0.2">
      <c r="B949" s="273"/>
      <c r="C949" s="354"/>
      <c r="D949" s="358"/>
      <c r="E949" s="360"/>
      <c r="F949" s="990" t="str">
        <f>IF(M877=EUConst_Relevant,HYPERLINK("#" &amp; Q949,EUConst_MsgDescription),"")</f>
        <v/>
      </c>
      <c r="G949" s="969"/>
      <c r="H949" s="969"/>
      <c r="I949" s="969"/>
      <c r="J949" s="969"/>
      <c r="K949" s="969"/>
      <c r="L949" s="969"/>
      <c r="M949" s="969"/>
      <c r="N949" s="970"/>
      <c r="O949" s="20"/>
      <c r="P949" s="24" t="s">
        <v>441</v>
      </c>
      <c r="Q949" s="414" t="str">
        <f>"#"&amp;ADDRESS(ROW($C$11),COLUMN($C$11))</f>
        <v>#$C$11</v>
      </c>
    </row>
    <row r="950" spans="2:23" ht="5.0999999999999996" customHeight="1" x14ac:dyDescent="0.2">
      <c r="B950" s="273"/>
      <c r="C950" s="354"/>
      <c r="D950" s="358"/>
      <c r="E950" s="361"/>
      <c r="F950" s="991"/>
      <c r="G950" s="991"/>
      <c r="H950" s="991"/>
      <c r="I950" s="991"/>
      <c r="J950" s="991"/>
      <c r="K950" s="991"/>
      <c r="L950" s="991"/>
      <c r="M950" s="991"/>
      <c r="N950" s="992"/>
      <c r="O950" s="20"/>
      <c r="P950" s="280"/>
    </row>
    <row r="951" spans="2:23" ht="50.1" customHeight="1" x14ac:dyDescent="0.2">
      <c r="B951" s="273"/>
      <c r="C951" s="354"/>
      <c r="D951" s="361"/>
      <c r="E951" s="361"/>
      <c r="F951" s="932"/>
      <c r="G951" s="933"/>
      <c r="H951" s="933"/>
      <c r="I951" s="933"/>
      <c r="J951" s="933"/>
      <c r="K951" s="933"/>
      <c r="L951" s="933"/>
      <c r="M951" s="933"/>
      <c r="N951" s="934"/>
      <c r="O951" s="20"/>
    </row>
    <row r="952" spans="2:23" ht="5.0999999999999996" customHeight="1" x14ac:dyDescent="0.2">
      <c r="B952" s="273"/>
      <c r="C952" s="354"/>
      <c r="D952" s="358"/>
      <c r="E952" s="355"/>
      <c r="F952" s="355"/>
      <c r="G952" s="355"/>
      <c r="H952" s="355"/>
      <c r="I952" s="355"/>
      <c r="J952" s="355"/>
      <c r="K952" s="355"/>
      <c r="L952" s="355"/>
      <c r="M952" s="355"/>
      <c r="N952" s="356"/>
      <c r="O952" s="20"/>
    </row>
    <row r="953" spans="2:23" ht="12.75" customHeight="1" x14ac:dyDescent="0.2">
      <c r="B953" s="273"/>
      <c r="C953" s="354"/>
      <c r="D953" s="358"/>
      <c r="E953" s="360"/>
      <c r="F953" s="1054" t="str">
        <f>Translations!$B$210</f>
        <v>Trimitere la fișierele externe, dacă este cazul</v>
      </c>
      <c r="G953" s="1054"/>
      <c r="H953" s="1054"/>
      <c r="I953" s="1054"/>
      <c r="J953" s="1054"/>
      <c r="K953" s="904"/>
      <c r="L953" s="904"/>
      <c r="M953" s="904"/>
      <c r="N953" s="904"/>
      <c r="O953" s="20"/>
      <c r="W953" s="384" t="s">
        <v>417</v>
      </c>
    </row>
    <row r="954" spans="2:23" ht="5.0999999999999996" customHeight="1" thickBot="1" x14ac:dyDescent="0.25">
      <c r="B954" s="273"/>
      <c r="C954" s="354"/>
      <c r="D954" s="358"/>
      <c r="E954" s="355"/>
      <c r="F954" s="355"/>
      <c r="G954" s="355"/>
      <c r="H954" s="355"/>
      <c r="I954" s="355"/>
      <c r="J954" s="355"/>
      <c r="K954" s="355"/>
      <c r="L954" s="355"/>
      <c r="M954" s="355"/>
      <c r="N954" s="356"/>
      <c r="O954" s="20"/>
      <c r="P954" s="280"/>
      <c r="W954" s="274"/>
    </row>
    <row r="955" spans="2:23" ht="12.75" customHeight="1" x14ac:dyDescent="0.2">
      <c r="B955" s="273"/>
      <c r="C955" s="354"/>
      <c r="D955" s="358" t="s">
        <v>119</v>
      </c>
      <c r="E955" s="1075" t="str">
        <f>Translations!$B$258</f>
        <v>A fost respectată ordinea ierarhică?</v>
      </c>
      <c r="F955" s="1075"/>
      <c r="G955" s="1075"/>
      <c r="H955" s="1076"/>
      <c r="I955" s="291"/>
      <c r="J955" s="366" t="str">
        <f>Translations!$B$259</f>
        <v xml:space="preserve"> Dacă nu, de ce?</v>
      </c>
      <c r="K955" s="942"/>
      <c r="L955" s="943"/>
      <c r="M955" s="943"/>
      <c r="N955" s="959"/>
      <c r="O955" s="20"/>
      <c r="P955" s="280"/>
      <c r="W955" s="407" t="b">
        <f>AND(I955&lt;&gt;"",I955=TRUE)</f>
        <v>0</v>
      </c>
    </row>
    <row r="956" spans="2:23" ht="5.0999999999999996" customHeight="1" x14ac:dyDescent="0.2">
      <c r="B956" s="273"/>
      <c r="C956" s="354"/>
      <c r="D956" s="355"/>
      <c r="E956" s="576"/>
      <c r="F956" s="576"/>
      <c r="G956" s="576"/>
      <c r="H956" s="576"/>
      <c r="I956" s="576"/>
      <c r="J956" s="576"/>
      <c r="K956" s="576"/>
      <c r="L956" s="576"/>
      <c r="M956" s="576"/>
      <c r="N956" s="577"/>
      <c r="O956" s="20"/>
      <c r="P956" s="280"/>
      <c r="V956" s="285"/>
      <c r="W956" s="403"/>
    </row>
    <row r="957" spans="2:23" ht="12.75" customHeight="1" x14ac:dyDescent="0.2">
      <c r="B957" s="273"/>
      <c r="C957" s="354"/>
      <c r="D957" s="367"/>
      <c r="E957" s="367"/>
      <c r="F957" s="1073" t="str">
        <f>Translations!$B$264</f>
        <v>Detalii suplimentare privind orice abatere de la ierarhie</v>
      </c>
      <c r="G957" s="1073"/>
      <c r="H957" s="1073"/>
      <c r="I957" s="1073"/>
      <c r="J957" s="1073"/>
      <c r="K957" s="1073"/>
      <c r="L957" s="1073"/>
      <c r="M957" s="1073"/>
      <c r="N957" s="1074"/>
      <c r="O957" s="20"/>
      <c r="P957" s="280"/>
      <c r="V957" s="285"/>
      <c r="W957" s="403"/>
    </row>
    <row r="958" spans="2:23" ht="25.5" customHeight="1" thickBot="1" x14ac:dyDescent="0.25">
      <c r="B958" s="273"/>
      <c r="C958" s="354"/>
      <c r="D958" s="367"/>
      <c r="E958" s="367"/>
      <c r="F958" s="932"/>
      <c r="G958" s="933"/>
      <c r="H958" s="933"/>
      <c r="I958" s="933"/>
      <c r="J958" s="933"/>
      <c r="K958" s="933"/>
      <c r="L958" s="933"/>
      <c r="M958" s="933"/>
      <c r="N958" s="934"/>
      <c r="O958" s="20"/>
      <c r="P958" s="280"/>
      <c r="V958" s="285"/>
      <c r="W958" s="300" t="b">
        <f>W955</f>
        <v>0</v>
      </c>
    </row>
    <row r="959" spans="2:23" ht="5.0999999999999996" customHeight="1" x14ac:dyDescent="0.2">
      <c r="B959" s="273"/>
      <c r="C959" s="354"/>
      <c r="D959" s="358"/>
      <c r="E959" s="355"/>
      <c r="F959" s="355"/>
      <c r="G959" s="355"/>
      <c r="H959" s="355"/>
      <c r="I959" s="355"/>
      <c r="J959" s="355"/>
      <c r="K959" s="355"/>
      <c r="L959" s="355"/>
      <c r="M959" s="355"/>
      <c r="N959" s="356"/>
      <c r="O959" s="20"/>
      <c r="W959" s="406"/>
    </row>
    <row r="960" spans="2:23" ht="5.0999999999999996" customHeight="1" x14ac:dyDescent="0.2">
      <c r="B960" s="273"/>
      <c r="C960" s="351"/>
      <c r="D960" s="364"/>
      <c r="E960" s="352"/>
      <c r="F960" s="352"/>
      <c r="G960" s="352"/>
      <c r="H960" s="352"/>
      <c r="I960" s="352"/>
      <c r="J960" s="352"/>
      <c r="K960" s="352"/>
      <c r="L960" s="352"/>
      <c r="M960" s="352"/>
      <c r="N960" s="353"/>
      <c r="O960" s="20"/>
    </row>
    <row r="961" spans="1:23" ht="12.75" customHeight="1" x14ac:dyDescent="0.2">
      <c r="B961" s="273"/>
      <c r="C961" s="354"/>
      <c r="D961" s="357" t="s">
        <v>116</v>
      </c>
      <c r="E961" s="1071" t="str">
        <f>Translations!$B$362</f>
        <v>Energie termică măsurabilă exportată</v>
      </c>
      <c r="F961" s="1071"/>
      <c r="G961" s="1071"/>
      <c r="H961" s="1071"/>
      <c r="I961" s="1071"/>
      <c r="J961" s="1071"/>
      <c r="K961" s="1071"/>
      <c r="L961" s="1071"/>
      <c r="M961" s="1071"/>
      <c r="N961" s="1072"/>
      <c r="O961" s="20"/>
      <c r="P961" s="280"/>
      <c r="S961" s="285"/>
      <c r="T961" s="285"/>
    </row>
    <row r="962" spans="1:23" ht="12.75" customHeight="1" x14ac:dyDescent="0.2">
      <c r="B962" s="273"/>
      <c r="C962" s="354"/>
      <c r="D962" s="355"/>
      <c r="E962" s="1064" t="str">
        <f>Translations!$B$405</f>
        <v>În scopul specific al colectării de date din Măsurile Naționale de Implementare, această secțiune ar trebui să cuprindă toate datele furnizate în secțiunea G.(e) din Raportul privind colectarea datelor de referință.</v>
      </c>
      <c r="F962" s="1065"/>
      <c r="G962" s="1065"/>
      <c r="H962" s="1065"/>
      <c r="I962" s="1065"/>
      <c r="J962" s="1065"/>
      <c r="K962" s="1065"/>
      <c r="L962" s="1065"/>
      <c r="M962" s="1065"/>
      <c r="N962" s="1066"/>
      <c r="O962" s="20"/>
      <c r="P962" s="280"/>
    </row>
    <row r="963" spans="1:23" ht="12.75" customHeight="1" x14ac:dyDescent="0.2">
      <c r="B963" s="273"/>
      <c r="C963" s="354"/>
      <c r="D963" s="358" t="s">
        <v>118</v>
      </c>
      <c r="E963" s="995" t="str">
        <f>Translations!$B$409</f>
        <v>Sunt relevante alte fluxuri de energie termică măsurabilă pentru această subinstalație?</v>
      </c>
      <c r="F963" s="995"/>
      <c r="G963" s="995"/>
      <c r="H963" s="995"/>
      <c r="I963" s="995"/>
      <c r="J963" s="995"/>
      <c r="K963" s="995"/>
      <c r="L963" s="995"/>
      <c r="M963" s="996"/>
      <c r="N963" s="996"/>
      <c r="O963" s="20"/>
      <c r="P963" s="280"/>
    </row>
    <row r="964" spans="1:23" ht="12.75" customHeight="1" x14ac:dyDescent="0.2">
      <c r="B964" s="273"/>
      <c r="C964" s="354"/>
      <c r="D964" s="358"/>
      <c r="E964" s="355"/>
      <c r="F964" s="355"/>
      <c r="G964" s="355"/>
      <c r="H964" s="355"/>
      <c r="I964" s="355"/>
      <c r="J964" s="976" t="str">
        <f>IF(M877=EUConst_NotRelevant,"",IF(AND(M963&lt;&gt;"",M963=FALSE),HYPERLINK("#" &amp; Q964,EUconst_MsgGoOn),""))</f>
        <v/>
      </c>
      <c r="K964" s="977"/>
      <c r="L964" s="977"/>
      <c r="M964" s="977"/>
      <c r="N964" s="978"/>
      <c r="O964" s="20"/>
      <c r="P964" s="24" t="s">
        <v>441</v>
      </c>
      <c r="Q964" s="414" t="str">
        <f>Q878</f>
        <v>#JUMP_G8</v>
      </c>
    </row>
    <row r="965" spans="1:23" ht="5.0999999999999996" customHeight="1" x14ac:dyDescent="0.2">
      <c r="C965" s="354"/>
      <c r="D965" s="358"/>
      <c r="E965" s="358"/>
      <c r="F965" s="358"/>
      <c r="G965" s="358"/>
      <c r="H965" s="358"/>
      <c r="I965" s="358"/>
      <c r="J965" s="358"/>
      <c r="K965" s="358"/>
      <c r="L965" s="358"/>
      <c r="M965" s="358"/>
      <c r="N965" s="365"/>
      <c r="O965" s="20"/>
      <c r="P965" s="24"/>
    </row>
    <row r="966" spans="1:23" ht="12.75" customHeight="1" x14ac:dyDescent="0.2">
      <c r="C966" s="354"/>
      <c r="D966" s="358" t="s">
        <v>119</v>
      </c>
      <c r="E966" s="995" t="str">
        <f>Translations!$B$249</f>
        <v>Informații privind metodologia aplicată</v>
      </c>
      <c r="F966" s="995"/>
      <c r="G966" s="995"/>
      <c r="H966" s="995"/>
      <c r="I966" s="995"/>
      <c r="J966" s="995"/>
      <c r="K966" s="995"/>
      <c r="L966" s="995"/>
      <c r="M966" s="995"/>
      <c r="N966" s="1063"/>
      <c r="O966" s="20"/>
      <c r="P966" s="280"/>
    </row>
    <row r="967" spans="1:23" ht="25.5" customHeight="1" thickBot="1" x14ac:dyDescent="0.25">
      <c r="C967" s="354"/>
      <c r="D967" s="355"/>
      <c r="E967" s="355"/>
      <c r="F967" s="355"/>
      <c r="G967" s="355"/>
      <c r="H967" s="355"/>
      <c r="I967" s="1070" t="str">
        <f>Translations!$B$254</f>
        <v>Sursa de date</v>
      </c>
      <c r="J967" s="1070"/>
      <c r="K967" s="1070" t="str">
        <f>Translations!$B$255</f>
        <v>Altă sursă de date (dacă este cazul)</v>
      </c>
      <c r="L967" s="1070"/>
      <c r="M967" s="1070" t="str">
        <f>Translations!$B$255</f>
        <v>Altă sursă de date (dacă este cazul)</v>
      </c>
      <c r="N967" s="1070"/>
      <c r="O967" s="20"/>
      <c r="P967" s="280"/>
      <c r="W967" s="293" t="s">
        <v>417</v>
      </c>
    </row>
    <row r="968" spans="1:23" ht="12.75" customHeight="1" thickBot="1" x14ac:dyDescent="0.25">
      <c r="C968" s="354"/>
      <c r="D968" s="358"/>
      <c r="E968" s="360" t="s">
        <v>864</v>
      </c>
      <c r="F968" s="1077" t="str">
        <f>Translations!$B$422</f>
        <v>Energie termică exportată</v>
      </c>
      <c r="G968" s="1077"/>
      <c r="H968" s="1078"/>
      <c r="I968" s="937"/>
      <c r="J968" s="938"/>
      <c r="K968" s="939"/>
      <c r="L968" s="940"/>
      <c r="M968" s="939"/>
      <c r="N968" s="941"/>
      <c r="O968" s="20"/>
      <c r="V968" s="413" t="b">
        <f>OR(AND(M963&lt;&gt;"",M963=FALSE))</f>
        <v>0</v>
      </c>
      <c r="W968" s="407" t="b">
        <f>OR(AND(M963&lt;&gt;"",M963=FALSE),AND(H968&lt;&gt;"",H968=FALSE))</f>
        <v>0</v>
      </c>
    </row>
    <row r="969" spans="1:23" ht="12.75" customHeight="1" x14ac:dyDescent="0.2">
      <c r="C969" s="354"/>
      <c r="D969" s="358"/>
      <c r="E969" s="360" t="s">
        <v>865</v>
      </c>
      <c r="F969" s="1084" t="str">
        <f>Translations!$B$274</f>
        <v>Fluxuri de energie termică măsurabilă netă</v>
      </c>
      <c r="G969" s="1084"/>
      <c r="H969" s="1085"/>
      <c r="I969" s="949"/>
      <c r="J969" s="950"/>
      <c r="K969" s="951"/>
      <c r="L969" s="952"/>
      <c r="M969" s="951"/>
      <c r="N969" s="952"/>
      <c r="O969" s="20"/>
      <c r="W969" s="408" t="b">
        <f>W968</f>
        <v>0</v>
      </c>
    </row>
    <row r="970" spans="1:23" ht="5.0999999999999996" customHeight="1" x14ac:dyDescent="0.2">
      <c r="C970" s="354"/>
      <c r="D970" s="358"/>
      <c r="E970" s="355"/>
      <c r="F970" s="355"/>
      <c r="G970" s="355"/>
      <c r="H970" s="355"/>
      <c r="I970" s="355"/>
      <c r="J970" s="355"/>
      <c r="K970" s="355"/>
      <c r="L970" s="355"/>
      <c r="M970" s="355"/>
      <c r="N970" s="356"/>
      <c r="O970" s="20"/>
      <c r="P970" s="280"/>
      <c r="W970" s="403"/>
    </row>
    <row r="971" spans="1:23" ht="12.75" customHeight="1" x14ac:dyDescent="0.2">
      <c r="C971" s="354"/>
      <c r="D971" s="358"/>
      <c r="E971" s="360" t="s">
        <v>866</v>
      </c>
      <c r="F971" s="1073" t="str">
        <f>Translations!$B$257</f>
        <v>Descrierea metodologiei aplicate</v>
      </c>
      <c r="G971" s="1073"/>
      <c r="H971" s="1073"/>
      <c r="I971" s="1073"/>
      <c r="J971" s="1073"/>
      <c r="K971" s="1073"/>
      <c r="L971" s="1073"/>
      <c r="M971" s="1073"/>
      <c r="N971" s="1074"/>
      <c r="O971" s="20"/>
      <c r="P971" s="280"/>
      <c r="W971" s="403"/>
    </row>
    <row r="972" spans="1:23" ht="5.0999999999999996" customHeight="1" x14ac:dyDescent="0.2">
      <c r="C972" s="354"/>
      <c r="D972" s="355"/>
      <c r="E972" s="359"/>
      <c r="F972" s="572"/>
      <c r="G972" s="579"/>
      <c r="H972" s="579"/>
      <c r="I972" s="579"/>
      <c r="J972" s="579"/>
      <c r="K972" s="579"/>
      <c r="L972" s="579"/>
      <c r="M972" s="579"/>
      <c r="N972" s="580"/>
      <c r="O972" s="20"/>
      <c r="W972" s="403"/>
    </row>
    <row r="973" spans="1:23" ht="12.75" customHeight="1" x14ac:dyDescent="0.2">
      <c r="C973" s="354"/>
      <c r="D973" s="358"/>
      <c r="E973" s="360"/>
      <c r="F973" s="990" t="str">
        <f>IF(M877=EUConst_Relevant,HYPERLINK("#" &amp; Q973,EUConst_MsgDescription),"")</f>
        <v/>
      </c>
      <c r="G973" s="969"/>
      <c r="H973" s="969"/>
      <c r="I973" s="969"/>
      <c r="J973" s="969"/>
      <c r="K973" s="969"/>
      <c r="L973" s="969"/>
      <c r="M973" s="969"/>
      <c r="N973" s="970"/>
      <c r="O973" s="20"/>
      <c r="P973" s="24" t="s">
        <v>441</v>
      </c>
      <c r="Q973" s="414" t="str">
        <f>"#"&amp;ADDRESS(ROW($C$11),COLUMN($C$11))</f>
        <v>#$C$11</v>
      </c>
      <c r="W973" s="403"/>
    </row>
    <row r="974" spans="1:23" ht="5.0999999999999996" customHeight="1" x14ac:dyDescent="0.2">
      <c r="C974" s="354"/>
      <c r="D974" s="358"/>
      <c r="E974" s="361"/>
      <c r="F974" s="991"/>
      <c r="G974" s="991"/>
      <c r="H974" s="991"/>
      <c r="I974" s="991"/>
      <c r="J974" s="991"/>
      <c r="K974" s="991"/>
      <c r="L974" s="991"/>
      <c r="M974" s="991"/>
      <c r="N974" s="992"/>
      <c r="O974" s="20"/>
      <c r="P974" s="280"/>
      <c r="W974" s="403"/>
    </row>
    <row r="975" spans="1:23" s="278" customFormat="1" ht="50.1" customHeight="1" x14ac:dyDescent="0.2">
      <c r="A975" s="285"/>
      <c r="B975" s="12"/>
      <c r="C975" s="354"/>
      <c r="D975" s="361"/>
      <c r="E975" s="361"/>
      <c r="F975" s="932"/>
      <c r="G975" s="933"/>
      <c r="H975" s="933"/>
      <c r="I975" s="933"/>
      <c r="J975" s="933"/>
      <c r="K975" s="933"/>
      <c r="L975" s="933"/>
      <c r="M975" s="933"/>
      <c r="N975" s="934"/>
      <c r="O975" s="20"/>
      <c r="P975" s="284"/>
      <c r="Q975" s="285"/>
      <c r="R975" s="285"/>
      <c r="S975" s="274"/>
      <c r="T975" s="274"/>
      <c r="U975" s="285"/>
      <c r="V975" s="285"/>
      <c r="W975" s="409" t="b">
        <f>V968</f>
        <v>0</v>
      </c>
    </row>
    <row r="976" spans="1:23" ht="5.0999999999999996" customHeight="1" x14ac:dyDescent="0.2">
      <c r="C976" s="354"/>
      <c r="D976" s="358"/>
      <c r="E976" s="355"/>
      <c r="F976" s="355"/>
      <c r="G976" s="355"/>
      <c r="H976" s="355"/>
      <c r="I976" s="355"/>
      <c r="J976" s="355"/>
      <c r="K976" s="355"/>
      <c r="L976" s="355"/>
      <c r="M976" s="355"/>
      <c r="N976" s="356"/>
      <c r="O976" s="20"/>
      <c r="W976" s="403"/>
    </row>
    <row r="977" spans="1:25" ht="12.75" customHeight="1" x14ac:dyDescent="0.2">
      <c r="C977" s="354"/>
      <c r="D977" s="358"/>
      <c r="E977" s="360"/>
      <c r="F977" s="1054" t="str">
        <f>Translations!$B$210</f>
        <v>Trimitere la fișierele externe, dacă este cazul</v>
      </c>
      <c r="G977" s="1054"/>
      <c r="H977" s="1054"/>
      <c r="I977" s="1054"/>
      <c r="J977" s="1054"/>
      <c r="K977" s="904"/>
      <c r="L977" s="904"/>
      <c r="M977" s="904"/>
      <c r="N977" s="904"/>
      <c r="O977" s="20"/>
      <c r="W977" s="409" t="b">
        <f>W975</f>
        <v>0</v>
      </c>
    </row>
    <row r="978" spans="1:25" ht="5.0999999999999996" customHeight="1" thickBot="1" x14ac:dyDescent="0.25">
      <c r="C978" s="354"/>
      <c r="D978" s="358"/>
      <c r="E978" s="355"/>
      <c r="F978" s="355"/>
      <c r="G978" s="355"/>
      <c r="H978" s="355"/>
      <c r="I978" s="355"/>
      <c r="J978" s="355"/>
      <c r="K978" s="355"/>
      <c r="L978" s="355"/>
      <c r="M978" s="355"/>
      <c r="N978" s="356"/>
      <c r="O978" s="20"/>
      <c r="P978" s="280"/>
      <c r="V978" s="285"/>
      <c r="W978" s="403"/>
    </row>
    <row r="979" spans="1:25" ht="12.75" customHeight="1" thickBot="1" x14ac:dyDescent="0.25">
      <c r="C979" s="354"/>
      <c r="D979" s="358" t="s">
        <v>119</v>
      </c>
      <c r="E979" s="1075" t="str">
        <f>Translations!$B$258</f>
        <v>A fost respectată ordinea ierarhică?</v>
      </c>
      <c r="F979" s="1075"/>
      <c r="G979" s="1075"/>
      <c r="H979" s="1076"/>
      <c r="I979" s="291"/>
      <c r="J979" s="366" t="str">
        <f>Translations!$B$259</f>
        <v xml:space="preserve"> Dacă nu, de ce?</v>
      </c>
      <c r="K979" s="942"/>
      <c r="L979" s="943"/>
      <c r="M979" s="943"/>
      <c r="N979" s="959"/>
      <c r="O979" s="20"/>
      <c r="P979" s="280"/>
      <c r="V979" s="411" t="b">
        <f>W977</f>
        <v>0</v>
      </c>
      <c r="W979" s="404" t="b">
        <f>OR(W975,AND(I979&lt;&gt;"",I979=TRUE))</f>
        <v>0</v>
      </c>
    </row>
    <row r="980" spans="1:25" ht="5.0999999999999996" customHeight="1" x14ac:dyDescent="0.2">
      <c r="C980" s="354"/>
      <c r="D980" s="355"/>
      <c r="E980" s="576"/>
      <c r="F980" s="576"/>
      <c r="G980" s="576"/>
      <c r="H980" s="576"/>
      <c r="I980" s="576"/>
      <c r="J980" s="576"/>
      <c r="K980" s="576"/>
      <c r="L980" s="576"/>
      <c r="M980" s="576"/>
      <c r="N980" s="577"/>
      <c r="O980" s="20"/>
      <c r="P980" s="280"/>
      <c r="V980" s="285"/>
      <c r="W980" s="403"/>
    </row>
    <row r="981" spans="1:25" ht="12.75" customHeight="1" x14ac:dyDescent="0.2">
      <c r="C981" s="354"/>
      <c r="D981" s="367"/>
      <c r="E981" s="367"/>
      <c r="F981" s="1073" t="str">
        <f>Translations!$B$264</f>
        <v>Detalii suplimentare privind orice abatere de la ierarhie</v>
      </c>
      <c r="G981" s="1073"/>
      <c r="H981" s="1073"/>
      <c r="I981" s="1073"/>
      <c r="J981" s="1073"/>
      <c r="K981" s="1073"/>
      <c r="L981" s="1073"/>
      <c r="M981" s="1073"/>
      <c r="N981" s="1074"/>
      <c r="O981" s="20"/>
      <c r="P981" s="280"/>
      <c r="V981" s="285"/>
      <c r="W981" s="403"/>
    </row>
    <row r="982" spans="1:25" ht="25.5" customHeight="1" x14ac:dyDescent="0.2">
      <c r="C982" s="354"/>
      <c r="D982" s="367"/>
      <c r="E982" s="367"/>
      <c r="F982" s="932"/>
      <c r="G982" s="933"/>
      <c r="H982" s="933"/>
      <c r="I982" s="933"/>
      <c r="J982" s="933"/>
      <c r="K982" s="933"/>
      <c r="L982" s="933"/>
      <c r="M982" s="933"/>
      <c r="N982" s="934"/>
      <c r="O982" s="20"/>
      <c r="P982" s="280"/>
      <c r="V982" s="285"/>
      <c r="W982" s="409" t="b">
        <f>W979</f>
        <v>0</v>
      </c>
    </row>
    <row r="983" spans="1:25" ht="5.0999999999999996" customHeight="1" x14ac:dyDescent="0.2">
      <c r="C983" s="354"/>
      <c r="D983" s="355"/>
      <c r="E983" s="576"/>
      <c r="F983" s="576"/>
      <c r="G983" s="576"/>
      <c r="H983" s="576"/>
      <c r="I983" s="576"/>
      <c r="J983" s="576"/>
      <c r="K983" s="576"/>
      <c r="L983" s="576"/>
      <c r="M983" s="576"/>
      <c r="N983" s="577"/>
      <c r="O983" s="20"/>
      <c r="P983" s="280"/>
      <c r="V983" s="285"/>
      <c r="W983" s="403"/>
    </row>
    <row r="984" spans="1:25" ht="12.75" customHeight="1" x14ac:dyDescent="0.2">
      <c r="C984" s="354"/>
      <c r="D984" s="358" t="s">
        <v>120</v>
      </c>
      <c r="E984" s="995" t="str">
        <f>Translations!$B$363</f>
        <v>Descrierea metodologiei de determinare a factorilor de emisie relevanți care pot fi atribuiți în conformitate cu secțiunile 10.1.2. și 10.1.3. din anexa VII (FAR).</v>
      </c>
      <c r="F984" s="995"/>
      <c r="G984" s="995"/>
      <c r="H984" s="995"/>
      <c r="I984" s="995"/>
      <c r="J984" s="995"/>
      <c r="K984" s="995"/>
      <c r="L984" s="995"/>
      <c r="M984" s="995"/>
      <c r="N984" s="1063"/>
      <c r="O984" s="20"/>
      <c r="P984" s="280"/>
      <c r="V984" s="285"/>
      <c r="W984" s="403"/>
    </row>
    <row r="985" spans="1:25" ht="5.0999999999999996" customHeight="1" x14ac:dyDescent="0.2">
      <c r="C985" s="354"/>
      <c r="D985" s="355"/>
      <c r="E985" s="359"/>
      <c r="F985" s="572"/>
      <c r="G985" s="579"/>
      <c r="H985" s="579"/>
      <c r="I985" s="579"/>
      <c r="J985" s="579"/>
      <c r="K985" s="579"/>
      <c r="L985" s="579"/>
      <c r="M985" s="579"/>
      <c r="N985" s="580"/>
      <c r="O985" s="20"/>
      <c r="W985" s="403"/>
    </row>
    <row r="986" spans="1:25" ht="12.75" customHeight="1" x14ac:dyDescent="0.2">
      <c r="C986" s="354"/>
      <c r="D986" s="358"/>
      <c r="E986" s="360"/>
      <c r="F986" s="990" t="str">
        <f>IF(M877=EUConst_Relevant,HYPERLINK("#" &amp; Q986,EUConst_MsgDescription),"")</f>
        <v/>
      </c>
      <c r="G986" s="969"/>
      <c r="H986" s="969"/>
      <c r="I986" s="969"/>
      <c r="J986" s="969"/>
      <c r="K986" s="969"/>
      <c r="L986" s="969"/>
      <c r="M986" s="969"/>
      <c r="N986" s="970"/>
      <c r="O986" s="20"/>
      <c r="P986" s="24" t="s">
        <v>441</v>
      </c>
      <c r="Q986" s="414" t="str">
        <f>"#"&amp;ADDRESS(ROW($C$11),COLUMN($C$11))</f>
        <v>#$C$11</v>
      </c>
      <c r="W986" s="403"/>
    </row>
    <row r="987" spans="1:25" ht="5.0999999999999996" customHeight="1" x14ac:dyDescent="0.2">
      <c r="C987" s="354"/>
      <c r="D987" s="358"/>
      <c r="E987" s="361"/>
      <c r="F987" s="991"/>
      <c r="G987" s="991"/>
      <c r="H987" s="991"/>
      <c r="I987" s="991"/>
      <c r="J987" s="991"/>
      <c r="K987" s="991"/>
      <c r="L987" s="991"/>
      <c r="M987" s="991"/>
      <c r="N987" s="992"/>
      <c r="O987" s="20"/>
      <c r="P987" s="280"/>
      <c r="W987" s="403"/>
    </row>
    <row r="988" spans="1:25" s="278" customFormat="1" ht="50.1" customHeight="1" x14ac:dyDescent="0.2">
      <c r="A988" s="285"/>
      <c r="B988" s="12"/>
      <c r="C988" s="354"/>
      <c r="D988" s="367"/>
      <c r="E988" s="368"/>
      <c r="F988" s="932"/>
      <c r="G988" s="933"/>
      <c r="H988" s="933"/>
      <c r="I988" s="933"/>
      <c r="J988" s="933"/>
      <c r="K988" s="933"/>
      <c r="L988" s="933"/>
      <c r="M988" s="933"/>
      <c r="N988" s="934"/>
      <c r="O988" s="20"/>
      <c r="P988" s="301"/>
      <c r="Q988" s="274"/>
      <c r="R988" s="285"/>
      <c r="S988" s="274"/>
      <c r="T988" s="274"/>
      <c r="U988" s="285"/>
      <c r="V988" s="285"/>
      <c r="W988" s="409" t="b">
        <f>W977</f>
        <v>0</v>
      </c>
    </row>
    <row r="989" spans="1:25" ht="5.0999999999999996" customHeight="1" x14ac:dyDescent="0.2">
      <c r="C989" s="354"/>
      <c r="D989" s="358"/>
      <c r="E989" s="355"/>
      <c r="F989" s="355"/>
      <c r="G989" s="355"/>
      <c r="H989" s="355"/>
      <c r="I989" s="355"/>
      <c r="J989" s="355"/>
      <c r="K989" s="355"/>
      <c r="L989" s="355"/>
      <c r="M989" s="355"/>
      <c r="N989" s="356"/>
      <c r="O989" s="20"/>
      <c r="W989" s="403"/>
    </row>
    <row r="990" spans="1:25" ht="12.75" customHeight="1" thickBot="1" x14ac:dyDescent="0.25">
      <c r="C990" s="354"/>
      <c r="D990" s="358"/>
      <c r="E990" s="360"/>
      <c r="F990" s="1054" t="str">
        <f>Translations!$B$210</f>
        <v>Trimitere la fișierele externe, dacă este cazul</v>
      </c>
      <c r="G990" s="1054"/>
      <c r="H990" s="1054"/>
      <c r="I990" s="1054"/>
      <c r="J990" s="1054"/>
      <c r="K990" s="904"/>
      <c r="L990" s="904"/>
      <c r="M990" s="904"/>
      <c r="N990" s="904"/>
      <c r="O990" s="20"/>
      <c r="W990" s="410" t="b">
        <f>W988</f>
        <v>0</v>
      </c>
    </row>
    <row r="991" spans="1:25" s="21" customFormat="1" ht="12.75" x14ac:dyDescent="0.2">
      <c r="A991" s="19"/>
      <c r="B991" s="38"/>
      <c r="C991" s="373"/>
      <c r="D991" s="374"/>
      <c r="E991" s="374"/>
      <c r="F991" s="374"/>
      <c r="G991" s="374"/>
      <c r="H991" s="374"/>
      <c r="I991" s="374"/>
      <c r="J991" s="374"/>
      <c r="K991" s="374"/>
      <c r="L991" s="374"/>
      <c r="M991" s="374"/>
      <c r="N991" s="375"/>
      <c r="O991" s="20"/>
      <c r="P991" s="274"/>
      <c r="Q991" s="274"/>
      <c r="R991" s="274"/>
      <c r="S991" s="25"/>
      <c r="T991" s="24"/>
      <c r="U991" s="24"/>
      <c r="V991" s="24"/>
      <c r="W991" s="267"/>
    </row>
    <row r="992" spans="1:25" s="21" customFormat="1" ht="15" thickBot="1" x14ac:dyDescent="0.25">
      <c r="A992" s="19"/>
      <c r="B992" s="38"/>
      <c r="C992" s="38"/>
      <c r="D992" s="38"/>
      <c r="E992" s="38"/>
      <c r="F992" s="38"/>
      <c r="G992" s="38"/>
      <c r="H992" s="38"/>
      <c r="I992" s="38"/>
      <c r="J992" s="38"/>
      <c r="K992" s="38"/>
      <c r="L992" s="38"/>
      <c r="M992" s="38"/>
      <c r="N992" s="38"/>
      <c r="O992" s="20"/>
      <c r="P992" s="274"/>
      <c r="Q992" s="274"/>
      <c r="R992" s="25"/>
      <c r="S992" s="25"/>
      <c r="T992" s="24"/>
      <c r="U992" s="24"/>
      <c r="V992" s="24"/>
      <c r="W992" s="267"/>
      <c r="X992" s="273"/>
      <c r="Y992" s="273"/>
    </row>
    <row r="993" spans="1:25" s="21" customFormat="1" ht="12.75" customHeight="1" thickBot="1" x14ac:dyDescent="0.3">
      <c r="A993" s="19"/>
      <c r="B993" s="38"/>
      <c r="C993" s="315"/>
      <c r="D993" s="315"/>
      <c r="E993" s="315"/>
      <c r="F993" s="315"/>
      <c r="G993" s="315"/>
      <c r="H993" s="315"/>
      <c r="I993" s="315"/>
      <c r="J993" s="315"/>
      <c r="K993" s="315"/>
      <c r="L993" s="315"/>
      <c r="M993" s="315"/>
      <c r="N993" s="315"/>
      <c r="O993" s="20"/>
      <c r="P993" s="24"/>
      <c r="Q993" s="24"/>
      <c r="R993" s="25"/>
      <c r="S993" s="25"/>
      <c r="T993" s="24"/>
      <c r="U993" s="24"/>
      <c r="V993" s="24"/>
      <c r="W993" s="267"/>
      <c r="X993" s="273"/>
      <c r="Y993" s="273"/>
    </row>
    <row r="994" spans="1:25" s="21" customFormat="1" ht="15" customHeight="1" thickBot="1" x14ac:dyDescent="0.3">
      <c r="A994" s="19"/>
      <c r="B994" s="416"/>
      <c r="C994" s="418">
        <f>C877+1</f>
        <v>8</v>
      </c>
      <c r="D994" s="1097" t="str">
        <f>Translations!$B$386</f>
        <v>Subinstalație cu abordare alternativă:</v>
      </c>
      <c r="E994" s="1098"/>
      <c r="F994" s="1098"/>
      <c r="G994" s="1098"/>
      <c r="H994" s="1099"/>
      <c r="I994" s="1100" t="str">
        <f>INDEX(EUconst_FallBackListNames,$C994)</f>
        <v>Subinstalație a emisiilor de proces (RR | non-CBAM)</v>
      </c>
      <c r="J994" s="1101"/>
      <c r="K994" s="1101"/>
      <c r="L994" s="1102"/>
      <c r="M994" s="1103" t="str">
        <f>IF(ISBLANK(INDEX(CNTR_FallBackSubInstRelevant,C994)),"",IF(INDEX(CNTR_FallBackSubInstRelevant,C994),EUConst_Relevant,EUConst_NotRelevant))</f>
        <v/>
      </c>
      <c r="N994" s="1104"/>
      <c r="O994" s="20"/>
      <c r="P994" s="417">
        <f>C994</f>
        <v>8</v>
      </c>
      <c r="Q994" s="274"/>
      <c r="R994" s="274"/>
      <c r="S994" s="274"/>
      <c r="T994" s="274"/>
      <c r="U994" s="25"/>
      <c r="V994" s="347" t="s">
        <v>891</v>
      </c>
      <c r="W994" s="398" t="b">
        <f>AND(CNTR_ExistSubInstEntries,M994=EUConst_NotRelevant)</f>
        <v>0</v>
      </c>
    </row>
    <row r="995" spans="1:25" s="21" customFormat="1" ht="12.75" customHeight="1" thickBot="1" x14ac:dyDescent="0.25">
      <c r="A995" s="19"/>
      <c r="B995" s="38"/>
      <c r="C995" s="312"/>
      <c r="D995" s="313"/>
      <c r="E995" s="313"/>
      <c r="F995" s="313"/>
      <c r="G995" s="313"/>
      <c r="H995" s="314"/>
      <c r="I995" s="1092" t="str">
        <f>IF(M994=EUConst_NotRelevant,HYPERLINK(Q995,EUconst_MsgGoToNextSubInst),IF(M994=EUConst_Relevant,HYPERLINK("",EUconst_MsgEnterThisSection),""))</f>
        <v/>
      </c>
      <c r="J995" s="1093"/>
      <c r="K995" s="1093"/>
      <c r="L995" s="1093"/>
      <c r="M995" s="1094"/>
      <c r="N995" s="1095"/>
      <c r="O995" s="20"/>
      <c r="P995" s="24" t="s">
        <v>441</v>
      </c>
      <c r="Q995" s="414" t="str">
        <f>"#JUMP_G"&amp;P994+1</f>
        <v>#JUMP_G9</v>
      </c>
      <c r="R995" s="24"/>
      <c r="S995" s="24"/>
      <c r="T995" s="24"/>
      <c r="U995" s="25"/>
      <c r="V995" s="25"/>
      <c r="W995" s="401"/>
      <c r="X995" s="273"/>
      <c r="Y995" s="273"/>
    </row>
    <row r="996" spans="1:25" ht="5.0999999999999996" customHeight="1" x14ac:dyDescent="0.2">
      <c r="C996" s="316"/>
      <c r="D996" s="317"/>
      <c r="E996" s="317"/>
      <c r="F996" s="317"/>
      <c r="G996" s="317"/>
      <c r="H996" s="317"/>
      <c r="I996" s="317"/>
      <c r="J996" s="317"/>
      <c r="K996" s="317"/>
      <c r="L996" s="317"/>
      <c r="M996" s="317"/>
      <c r="N996" s="318"/>
      <c r="O996" s="20"/>
      <c r="U996" s="25"/>
      <c r="V996" s="25"/>
      <c r="W996" s="401"/>
    </row>
    <row r="997" spans="1:25" ht="15" customHeight="1" x14ac:dyDescent="0.2">
      <c r="C997" s="250"/>
      <c r="E997" s="1089" t="str">
        <f>CONCATENATE(EUconst_MsgSeeFirst," (G.I.1)")</f>
        <v>În prima copie a acestui instrument găsiți instrucțiuni detaliate privind datele care se introduc în acesta.  (G.I.1)</v>
      </c>
      <c r="F997" s="1089"/>
      <c r="G997" s="1089"/>
      <c r="H997" s="1089"/>
      <c r="I997" s="1089"/>
      <c r="J997" s="1089"/>
      <c r="K997" s="1089"/>
      <c r="L997" s="1089"/>
      <c r="M997" s="1089"/>
      <c r="N997" s="251"/>
      <c r="O997" s="20"/>
      <c r="U997" s="25"/>
      <c r="V997" s="25"/>
      <c r="W997" s="401"/>
    </row>
    <row r="998" spans="1:25" ht="5.0999999999999996" customHeight="1" x14ac:dyDescent="0.2">
      <c r="C998" s="250"/>
      <c r="N998" s="251"/>
      <c r="O998" s="20"/>
      <c r="U998" s="25"/>
      <c r="V998" s="25"/>
      <c r="W998" s="401"/>
    </row>
    <row r="999" spans="1:25" ht="12.75" customHeight="1" x14ac:dyDescent="0.2">
      <c r="C999" s="250"/>
      <c r="D999" s="22" t="s">
        <v>112</v>
      </c>
      <c r="E999" s="917" t="str">
        <f>Translations!$B$297</f>
        <v>Limitele sistemului subinstalației</v>
      </c>
      <c r="F999" s="917"/>
      <c r="G999" s="917"/>
      <c r="H999" s="917"/>
      <c r="I999" s="917"/>
      <c r="J999" s="917"/>
      <c r="K999" s="917"/>
      <c r="L999" s="917"/>
      <c r="M999" s="917"/>
      <c r="N999" s="1031"/>
      <c r="O999" s="20"/>
      <c r="U999" s="25"/>
      <c r="V999" s="25"/>
      <c r="W999" s="401"/>
    </row>
    <row r="1000" spans="1:25" ht="5.0999999999999996" customHeight="1" x14ac:dyDescent="0.2">
      <c r="C1000" s="250"/>
      <c r="N1000" s="251"/>
      <c r="O1000" s="20"/>
      <c r="U1000" s="25"/>
      <c r="V1000" s="25"/>
      <c r="W1000" s="401"/>
    </row>
    <row r="1001" spans="1:25" ht="12.75" customHeight="1" x14ac:dyDescent="0.2">
      <c r="C1001" s="250"/>
      <c r="D1001" s="564" t="s">
        <v>118</v>
      </c>
      <c r="E1001" s="963" t="str">
        <f>Translations!$B$249</f>
        <v>Informații privind metodologia aplicată</v>
      </c>
      <c r="F1001" s="963"/>
      <c r="G1001" s="963"/>
      <c r="H1001" s="963"/>
      <c r="I1001" s="963"/>
      <c r="J1001" s="963"/>
      <c r="K1001" s="963"/>
      <c r="L1001" s="963"/>
      <c r="M1001" s="963"/>
      <c r="N1001" s="1003"/>
      <c r="O1001" s="20"/>
      <c r="U1001" s="25"/>
      <c r="V1001" s="25"/>
      <c r="W1001" s="401"/>
    </row>
    <row r="1002" spans="1:25" ht="12.75" customHeight="1" x14ac:dyDescent="0.2">
      <c r="C1002" s="250"/>
      <c r="D1002" s="27"/>
      <c r="E1002" s="961" t="str">
        <f>Translations!$B$304</f>
        <v>Dacă aceste informații sunt deja furnizate suficient de detaliat în secțiunea C.II, vă rugăm să includeți aici doar trimiteri la această secțiune și să treceți la următoarele puncte de mai jos.</v>
      </c>
      <c r="F1002" s="961"/>
      <c r="G1002" s="961"/>
      <c r="H1002" s="961"/>
      <c r="I1002" s="961"/>
      <c r="J1002" s="961"/>
      <c r="K1002" s="961"/>
      <c r="L1002" s="961"/>
      <c r="M1002" s="961"/>
      <c r="N1002" s="1032"/>
      <c r="O1002" s="20"/>
    </row>
    <row r="1003" spans="1:25" ht="50.1" customHeight="1" x14ac:dyDescent="0.2">
      <c r="C1003" s="250"/>
      <c r="D1003" s="564"/>
      <c r="E1003" s="1033"/>
      <c r="F1003" s="1034"/>
      <c r="G1003" s="1034"/>
      <c r="H1003" s="1034"/>
      <c r="I1003" s="1034"/>
      <c r="J1003" s="1034"/>
      <c r="K1003" s="1034"/>
      <c r="L1003" s="1034"/>
      <c r="M1003" s="1034"/>
      <c r="N1003" s="1035"/>
      <c r="O1003" s="20"/>
    </row>
    <row r="1004" spans="1:25" ht="5.0999999999999996" customHeight="1" x14ac:dyDescent="0.2">
      <c r="C1004" s="250"/>
      <c r="D1004" s="564"/>
      <c r="N1004" s="251"/>
      <c r="O1004" s="20"/>
    </row>
    <row r="1005" spans="1:25" ht="12.75" customHeight="1" x14ac:dyDescent="0.2">
      <c r="C1005" s="250"/>
      <c r="D1005" s="564" t="s">
        <v>119</v>
      </c>
      <c r="E1005" s="1036" t="str">
        <f>Translations!$B$210</f>
        <v>Trimitere la fișierele externe, dacă este cazul</v>
      </c>
      <c r="F1005" s="1036"/>
      <c r="G1005" s="1036"/>
      <c r="H1005" s="1036"/>
      <c r="I1005" s="1036"/>
      <c r="J1005" s="1037"/>
      <c r="K1005" s="904"/>
      <c r="L1005" s="904"/>
      <c r="M1005" s="904"/>
      <c r="N1005" s="904"/>
      <c r="O1005" s="20"/>
    </row>
    <row r="1006" spans="1:25" ht="5.0999999999999996" customHeight="1" x14ac:dyDescent="0.2">
      <c r="C1006" s="250"/>
      <c r="D1006" s="564"/>
      <c r="N1006" s="251"/>
      <c r="O1006" s="20"/>
    </row>
    <row r="1007" spans="1:25" ht="12.75" customHeight="1" x14ac:dyDescent="0.2">
      <c r="C1007" s="250"/>
      <c r="D1007" s="27" t="s">
        <v>120</v>
      </c>
      <c r="E1007" s="1036" t="str">
        <f>Translations!$B$305</f>
        <v>Trimitere la o diagramă detaliată separată a fluxurilor, dacă este cazul</v>
      </c>
      <c r="F1007" s="1036"/>
      <c r="G1007" s="1036"/>
      <c r="H1007" s="1036"/>
      <c r="I1007" s="1036"/>
      <c r="J1007" s="1037"/>
      <c r="K1007" s="904"/>
      <c r="L1007" s="904"/>
      <c r="M1007" s="904"/>
      <c r="N1007" s="904"/>
      <c r="O1007" s="20"/>
    </row>
    <row r="1008" spans="1:25" ht="5.0999999999999996" customHeight="1" x14ac:dyDescent="0.2">
      <c r="B1008" s="273"/>
      <c r="C1008" s="250"/>
      <c r="D1008" s="564"/>
      <c r="N1008" s="251"/>
      <c r="O1008" s="20"/>
    </row>
    <row r="1009" spans="2:20" ht="5.0999999999999996" customHeight="1" x14ac:dyDescent="0.2">
      <c r="B1009" s="273"/>
      <c r="C1009" s="261"/>
      <c r="D1009" s="264"/>
      <c r="E1009" s="262"/>
      <c r="F1009" s="262"/>
      <c r="G1009" s="262"/>
      <c r="H1009" s="262"/>
      <c r="I1009" s="262"/>
      <c r="J1009" s="262"/>
      <c r="K1009" s="262"/>
      <c r="L1009" s="262"/>
      <c r="M1009" s="262"/>
      <c r="N1009" s="263"/>
      <c r="O1009" s="20"/>
    </row>
    <row r="1010" spans="2:20" ht="12.75" customHeight="1" x14ac:dyDescent="0.2">
      <c r="B1010" s="273"/>
      <c r="C1010" s="250"/>
      <c r="D1010" s="22" t="s">
        <v>113</v>
      </c>
      <c r="E1010" s="1090" t="str">
        <f>Translations!$B$388</f>
        <v>Metoda de determinare a nivelurilor anuale ale activității</v>
      </c>
      <c r="F1010" s="1090"/>
      <c r="G1010" s="1090"/>
      <c r="H1010" s="1090"/>
      <c r="I1010" s="1090"/>
      <c r="J1010" s="1090"/>
      <c r="K1010" s="1090"/>
      <c r="L1010" s="1090"/>
      <c r="M1010" s="1090"/>
      <c r="N1010" s="1091"/>
      <c r="O1010" s="20"/>
      <c r="P1010" s="280"/>
      <c r="S1010" s="285"/>
      <c r="T1010" s="285"/>
    </row>
    <row r="1011" spans="2:20" ht="12.75" customHeight="1" x14ac:dyDescent="0.2">
      <c r="B1011" s="273"/>
      <c r="C1011" s="385"/>
      <c r="D1011" s="387"/>
      <c r="E1011" s="1041" t="str">
        <f>Translations!$B$389</f>
        <v>În scopul specific al colectării de date din Măsurile Naționale de Implementare, această secțiune ar trebui să cuprindă toate datele furnizate în secțiunea G.(a) din Raportul privind colectarea datelor de referință.</v>
      </c>
      <c r="F1011" s="1041"/>
      <c r="G1011" s="1041"/>
      <c r="H1011" s="1041"/>
      <c r="I1011" s="1041"/>
      <c r="J1011" s="1041"/>
      <c r="K1011" s="1041"/>
      <c r="L1011" s="1041"/>
      <c r="M1011" s="1041"/>
      <c r="N1011" s="1119"/>
      <c r="O1011" s="20"/>
      <c r="P1011" s="280"/>
      <c r="T1011" s="19"/>
    </row>
    <row r="1012" spans="2:20" ht="5.0999999999999996" customHeight="1" x14ac:dyDescent="0.2">
      <c r="B1012" s="273"/>
      <c r="C1012" s="250"/>
      <c r="D1012" s="564"/>
      <c r="E1012" s="564"/>
      <c r="F1012" s="564"/>
      <c r="G1012" s="564"/>
      <c r="H1012" s="564"/>
      <c r="I1012" s="564"/>
      <c r="J1012" s="564"/>
      <c r="K1012" s="564"/>
      <c r="L1012" s="564"/>
      <c r="M1012" s="564"/>
      <c r="N1012" s="565"/>
      <c r="O1012" s="20"/>
      <c r="P1012" s="24"/>
    </row>
    <row r="1013" spans="2:20" ht="12.75" customHeight="1" x14ac:dyDescent="0.2">
      <c r="B1013" s="273"/>
      <c r="C1013" s="250"/>
      <c r="D1013" s="564" t="s">
        <v>118</v>
      </c>
      <c r="E1013" s="963" t="str">
        <f>Translations!$B$249</f>
        <v>Informații privind metodologia aplicată</v>
      </c>
      <c r="F1013" s="963"/>
      <c r="G1013" s="963"/>
      <c r="H1013" s="963"/>
      <c r="I1013" s="963"/>
      <c r="J1013" s="963"/>
      <c r="K1013" s="963"/>
      <c r="L1013" s="963"/>
      <c r="M1013" s="963"/>
      <c r="N1013" s="1003"/>
      <c r="O1013" s="20"/>
      <c r="P1013" s="280"/>
    </row>
    <row r="1014" spans="2:20" ht="5.0999999999999996" customHeight="1" x14ac:dyDescent="0.2">
      <c r="B1014" s="273"/>
      <c r="C1014" s="385"/>
      <c r="D1014" s="21"/>
      <c r="E1014" s="252"/>
      <c r="F1014" s="566"/>
      <c r="G1014" s="567"/>
      <c r="H1014" s="567"/>
      <c r="I1014" s="567"/>
      <c r="J1014" s="567"/>
      <c r="K1014" s="567"/>
      <c r="L1014" s="567"/>
      <c r="M1014" s="567"/>
      <c r="N1014" s="573"/>
      <c r="O1014" s="20"/>
    </row>
    <row r="1015" spans="2:20" ht="12.75" customHeight="1" x14ac:dyDescent="0.2">
      <c r="B1015" s="273"/>
      <c r="C1015" s="385"/>
      <c r="D1015" s="387"/>
      <c r="E1015" s="391"/>
      <c r="F1015" s="990" t="str">
        <f>IF(M994=EUConst_Relevant,HYPERLINK("#" &amp; Q1015,EUConst_MsgDescription),"")</f>
        <v/>
      </c>
      <c r="G1015" s="969"/>
      <c r="H1015" s="969"/>
      <c r="I1015" s="969"/>
      <c r="J1015" s="969"/>
      <c r="K1015" s="969"/>
      <c r="L1015" s="969"/>
      <c r="M1015" s="969"/>
      <c r="N1015" s="970"/>
      <c r="O1015" s="20"/>
      <c r="P1015" s="24" t="s">
        <v>441</v>
      </c>
      <c r="Q1015" s="414" t="str">
        <f>"#"&amp;ADDRESS(ROW($C$11),COLUMN($C$11))</f>
        <v>#$C$11</v>
      </c>
    </row>
    <row r="1016" spans="2:20" ht="5.0999999999999996" customHeight="1" x14ac:dyDescent="0.2">
      <c r="B1016" s="273"/>
      <c r="C1016" s="385"/>
      <c r="D1016" s="387"/>
      <c r="E1016" s="392"/>
      <c r="F1016" s="1105"/>
      <c r="G1016" s="1105"/>
      <c r="H1016" s="1105"/>
      <c r="I1016" s="1105"/>
      <c r="J1016" s="1105"/>
      <c r="K1016" s="1105"/>
      <c r="L1016" s="1105"/>
      <c r="M1016" s="1105"/>
      <c r="N1016" s="1106"/>
      <c r="O1016" s="20"/>
      <c r="P1016" s="280"/>
    </row>
    <row r="1017" spans="2:20" ht="50.1" customHeight="1" x14ac:dyDescent="0.2">
      <c r="B1017" s="273"/>
      <c r="C1017" s="385"/>
      <c r="D1017" s="21"/>
      <c r="E1017" s="21"/>
      <c r="F1017" s="972"/>
      <c r="G1017" s="973"/>
      <c r="H1017" s="973"/>
      <c r="I1017" s="973"/>
      <c r="J1017" s="973"/>
      <c r="K1017" s="973"/>
      <c r="L1017" s="973"/>
      <c r="M1017" s="973"/>
      <c r="N1017" s="974"/>
      <c r="O1017" s="20"/>
    </row>
    <row r="1018" spans="2:20" ht="5.0999999999999996" customHeight="1" x14ac:dyDescent="0.2">
      <c r="B1018" s="273"/>
      <c r="C1018" s="385"/>
      <c r="D1018" s="21"/>
      <c r="E1018" s="21"/>
      <c r="F1018" s="21"/>
      <c r="G1018" s="21"/>
      <c r="H1018" s="21"/>
      <c r="I1018" s="21"/>
      <c r="J1018" s="21"/>
      <c r="K1018" s="21"/>
      <c r="L1018" s="21"/>
      <c r="M1018" s="21"/>
      <c r="N1018" s="424"/>
      <c r="O1018" s="20"/>
    </row>
    <row r="1019" spans="2:20" ht="12.75" customHeight="1" x14ac:dyDescent="0.2">
      <c r="B1019" s="273"/>
      <c r="C1019" s="385"/>
      <c r="D1019" s="21"/>
      <c r="E1019" s="21"/>
      <c r="F1019" s="1096" t="str">
        <f>Translations!$B$210</f>
        <v>Trimitere la fișierele externe, dacă este cazul</v>
      </c>
      <c r="G1019" s="1096"/>
      <c r="H1019" s="1096"/>
      <c r="I1019" s="1096"/>
      <c r="J1019" s="1096"/>
      <c r="K1019" s="904"/>
      <c r="L1019" s="904"/>
      <c r="M1019" s="904"/>
      <c r="N1019" s="904"/>
      <c r="O1019" s="20"/>
    </row>
    <row r="1020" spans="2:20" ht="5.0999999999999996" customHeight="1" x14ac:dyDescent="0.2">
      <c r="B1020" s="273"/>
      <c r="C1020" s="385"/>
      <c r="D1020" s="21"/>
      <c r="E1020" s="21"/>
      <c r="F1020" s="21"/>
      <c r="G1020" s="21"/>
      <c r="H1020" s="21"/>
      <c r="I1020" s="21"/>
      <c r="J1020" s="21"/>
      <c r="K1020" s="21"/>
      <c r="L1020" s="21"/>
      <c r="M1020" s="21"/>
      <c r="N1020" s="424"/>
      <c r="O1020" s="20"/>
    </row>
    <row r="1021" spans="2:20" ht="12.75" customHeight="1" x14ac:dyDescent="0.2">
      <c r="B1021" s="273"/>
      <c r="C1021" s="250"/>
      <c r="D1021" s="27" t="s">
        <v>119</v>
      </c>
      <c r="E1021" s="1026" t="str">
        <f>Translations!$B$316</f>
        <v>Descrierea metodologiei de trasare a produselor fabricate</v>
      </c>
      <c r="F1021" s="1026"/>
      <c r="G1021" s="1026"/>
      <c r="H1021" s="1026"/>
      <c r="I1021" s="1026"/>
      <c r="J1021" s="1026"/>
      <c r="K1021" s="1026"/>
      <c r="L1021" s="1026"/>
      <c r="M1021" s="1026"/>
      <c r="N1021" s="1027"/>
      <c r="O1021" s="20"/>
    </row>
    <row r="1022" spans="2:20" ht="5.0999999999999996" customHeight="1" x14ac:dyDescent="0.2">
      <c r="B1022" s="273"/>
      <c r="C1022" s="250"/>
      <c r="E1022" s="252"/>
      <c r="F1022" s="566"/>
      <c r="G1022" s="567"/>
      <c r="H1022" s="567"/>
      <c r="I1022" s="567"/>
      <c r="J1022" s="567"/>
      <c r="K1022" s="567"/>
      <c r="L1022" s="567"/>
      <c r="M1022" s="567"/>
      <c r="N1022" s="573"/>
      <c r="O1022" s="20"/>
    </row>
    <row r="1023" spans="2:20" ht="12.75" customHeight="1" x14ac:dyDescent="0.2">
      <c r="B1023" s="273"/>
      <c r="C1023" s="250"/>
      <c r="D1023" s="564"/>
      <c r="E1023" s="135"/>
      <c r="F1023" s="990" t="str">
        <f>IF(M994=EUConst_Relevant,HYPERLINK("#" &amp; Q1023,EUConst_MsgDescription),"")</f>
        <v/>
      </c>
      <c r="G1023" s="969"/>
      <c r="H1023" s="969"/>
      <c r="I1023" s="969"/>
      <c r="J1023" s="969"/>
      <c r="K1023" s="969"/>
      <c r="L1023" s="969"/>
      <c r="M1023" s="969"/>
      <c r="N1023" s="970"/>
      <c r="O1023" s="20"/>
      <c r="P1023" s="24" t="s">
        <v>441</v>
      </c>
      <c r="Q1023" s="414" t="str">
        <f>"#"&amp;ADDRESS(ROW($C$11),COLUMN($C$11))</f>
        <v>#$C$11</v>
      </c>
    </row>
    <row r="1024" spans="2:20" ht="5.0999999999999996" customHeight="1" x14ac:dyDescent="0.2">
      <c r="C1024" s="250"/>
      <c r="D1024" s="564"/>
      <c r="E1024" s="26"/>
      <c r="F1024" s="1049"/>
      <c r="G1024" s="1049"/>
      <c r="H1024" s="1049"/>
      <c r="I1024" s="1049"/>
      <c r="J1024" s="1049"/>
      <c r="K1024" s="1049"/>
      <c r="L1024" s="1049"/>
      <c r="M1024" s="1049"/>
      <c r="N1024" s="1050"/>
      <c r="O1024" s="20"/>
      <c r="P1024" s="280"/>
    </row>
    <row r="1025" spans="1:25" ht="50.1" customHeight="1" x14ac:dyDescent="0.2">
      <c r="C1025" s="250"/>
      <c r="D1025" s="564"/>
      <c r="E1025" s="296"/>
      <c r="F1025" s="942"/>
      <c r="G1025" s="943"/>
      <c r="H1025" s="943"/>
      <c r="I1025" s="943"/>
      <c r="J1025" s="943"/>
      <c r="K1025" s="943"/>
      <c r="L1025" s="943"/>
      <c r="M1025" s="943"/>
      <c r="N1025" s="959"/>
      <c r="O1025" s="20"/>
    </row>
    <row r="1026" spans="1:25" s="21" customFormat="1" ht="12.75" x14ac:dyDescent="0.2">
      <c r="A1026" s="19"/>
      <c r="B1026" s="38"/>
      <c r="C1026" s="422"/>
      <c r="D1026" s="423"/>
      <c r="E1026" s="423"/>
      <c r="F1026" s="423"/>
      <c r="G1026" s="423"/>
      <c r="H1026" s="423"/>
      <c r="I1026" s="423"/>
      <c r="J1026" s="423"/>
      <c r="K1026" s="423"/>
      <c r="L1026" s="423"/>
      <c r="M1026" s="423"/>
      <c r="N1026" s="425"/>
      <c r="O1026" s="20"/>
      <c r="P1026" s="274"/>
      <c r="Q1026" s="274"/>
      <c r="R1026" s="274"/>
      <c r="S1026" s="25"/>
      <c r="T1026" s="24"/>
      <c r="U1026" s="24"/>
      <c r="V1026" s="24"/>
      <c r="W1026" s="267"/>
    </row>
    <row r="1027" spans="1:25" s="21" customFormat="1" ht="15" thickBot="1" x14ac:dyDescent="0.25">
      <c r="A1027" s="19"/>
      <c r="B1027" s="38"/>
      <c r="C1027" s="38"/>
      <c r="D1027" s="38"/>
      <c r="E1027" s="38"/>
      <c r="F1027" s="38"/>
      <c r="G1027" s="38"/>
      <c r="H1027" s="38"/>
      <c r="I1027" s="38"/>
      <c r="J1027" s="38"/>
      <c r="K1027" s="38"/>
      <c r="L1027" s="38"/>
      <c r="M1027" s="38"/>
      <c r="N1027" s="38"/>
      <c r="O1027" s="20"/>
      <c r="P1027" s="274"/>
      <c r="Q1027" s="274"/>
      <c r="R1027" s="25"/>
      <c r="S1027" s="25"/>
      <c r="T1027" s="24"/>
      <c r="U1027" s="24"/>
      <c r="V1027" s="24"/>
      <c r="W1027" s="267"/>
      <c r="X1027" s="273"/>
      <c r="Y1027" s="273"/>
    </row>
    <row r="1028" spans="1:25" s="21" customFormat="1" ht="12.75" customHeight="1" thickBot="1" x14ac:dyDescent="0.3">
      <c r="A1028" s="19"/>
      <c r="B1028" s="38"/>
      <c r="C1028" s="315"/>
      <c r="D1028" s="315"/>
      <c r="E1028" s="315"/>
      <c r="F1028" s="315"/>
      <c r="G1028" s="315"/>
      <c r="H1028" s="315"/>
      <c r="I1028" s="315"/>
      <c r="J1028" s="315"/>
      <c r="K1028" s="315"/>
      <c r="L1028" s="315"/>
      <c r="M1028" s="315"/>
      <c r="N1028" s="315"/>
      <c r="O1028" s="20"/>
      <c r="P1028" s="24"/>
      <c r="Q1028" s="24"/>
      <c r="R1028" s="25"/>
      <c r="S1028" s="25"/>
      <c r="T1028" s="24"/>
      <c r="U1028" s="24"/>
      <c r="V1028" s="24"/>
      <c r="W1028" s="267"/>
      <c r="X1028" s="273"/>
      <c r="Y1028" s="273"/>
    </row>
    <row r="1029" spans="1:25" s="21" customFormat="1" ht="15" customHeight="1" thickBot="1" x14ac:dyDescent="0.3">
      <c r="A1029" s="19"/>
      <c r="B1029" s="416"/>
      <c r="C1029" s="418">
        <f>C994+1</f>
        <v>9</v>
      </c>
      <c r="D1029" s="1097" t="str">
        <f>Translations!$B$386</f>
        <v>Subinstalație cu abordare alternativă:</v>
      </c>
      <c r="E1029" s="1098"/>
      <c r="F1029" s="1098"/>
      <c r="G1029" s="1098"/>
      <c r="H1029" s="1099"/>
      <c r="I1029" s="1100" t="str">
        <f>INDEX(EUconst_FallBackListNames,$C1029)</f>
        <v>Subinstalație a emisiilor de proces (non-RR | non-CBAM)</v>
      </c>
      <c r="J1029" s="1101"/>
      <c r="K1029" s="1101"/>
      <c r="L1029" s="1102"/>
      <c r="M1029" s="1103" t="str">
        <f>IF(ISBLANK(INDEX(CNTR_FallBackSubInstRelevant,C1029)),"",IF(INDEX(CNTR_FallBackSubInstRelevant,C1029),EUConst_Relevant,EUConst_NotRelevant))</f>
        <v/>
      </c>
      <c r="N1029" s="1104"/>
      <c r="O1029" s="20"/>
      <c r="P1029" s="417">
        <f>C1029</f>
        <v>9</v>
      </c>
      <c r="Q1029" s="274"/>
      <c r="R1029" s="274"/>
      <c r="S1029" s="274"/>
      <c r="T1029" s="274"/>
      <c r="U1029" s="25"/>
      <c r="V1029" s="347" t="s">
        <v>891</v>
      </c>
      <c r="W1029" s="398" t="b">
        <f>AND(CNTR_ExistSubInstEntries,M1029=EUConst_NotRelevant)</f>
        <v>0</v>
      </c>
    </row>
    <row r="1030" spans="1:25" s="21" customFormat="1" ht="12.75" customHeight="1" thickBot="1" x14ac:dyDescent="0.25">
      <c r="A1030" s="19"/>
      <c r="B1030" s="38"/>
      <c r="C1030" s="312"/>
      <c r="D1030" s="313"/>
      <c r="E1030" s="313"/>
      <c r="F1030" s="313"/>
      <c r="G1030" s="313"/>
      <c r="H1030" s="314"/>
      <c r="I1030" s="1092" t="str">
        <f>IF(M1029=EUConst_NotRelevant,HYPERLINK(Q1030,EUconst_MsgGoToNextSubInst),IF(M1029=EUConst_Relevant,HYPERLINK("",EUconst_MsgEnterThisSection),""))</f>
        <v/>
      </c>
      <c r="J1030" s="1093"/>
      <c r="K1030" s="1093"/>
      <c r="L1030" s="1093"/>
      <c r="M1030" s="1094"/>
      <c r="N1030" s="1095"/>
      <c r="O1030" s="20"/>
      <c r="P1030" s="24" t="s">
        <v>441</v>
      </c>
      <c r="Q1030" s="79" t="str">
        <f>"#JUMP_G"&amp;P1029+1</f>
        <v>#JUMP_G10</v>
      </c>
      <c r="R1030" s="24"/>
      <c r="S1030" s="24"/>
      <c r="T1030" s="24"/>
      <c r="U1030" s="25"/>
      <c r="V1030" s="25"/>
      <c r="W1030" s="401"/>
      <c r="X1030" s="273"/>
      <c r="Y1030" s="273"/>
    </row>
    <row r="1031" spans="1:25" ht="5.0999999999999996" customHeight="1" x14ac:dyDescent="0.2">
      <c r="C1031" s="316"/>
      <c r="D1031" s="317"/>
      <c r="E1031" s="317"/>
      <c r="F1031" s="317"/>
      <c r="G1031" s="317"/>
      <c r="H1031" s="317"/>
      <c r="I1031" s="317"/>
      <c r="J1031" s="317"/>
      <c r="K1031" s="317"/>
      <c r="L1031" s="317"/>
      <c r="M1031" s="317"/>
      <c r="N1031" s="318"/>
      <c r="O1031" s="20"/>
      <c r="U1031" s="25"/>
      <c r="V1031" s="25"/>
      <c r="W1031" s="401"/>
    </row>
    <row r="1032" spans="1:25" ht="15" customHeight="1" x14ac:dyDescent="0.2">
      <c r="C1032" s="250"/>
      <c r="E1032" s="1089" t="str">
        <f>CONCATENATE(EUconst_MsgSeeFirst," (G.I.1)")</f>
        <v>În prima copie a acestui instrument găsiți instrucțiuni detaliate privind datele care se introduc în acesta.  (G.I.1)</v>
      </c>
      <c r="F1032" s="1089"/>
      <c r="G1032" s="1089"/>
      <c r="H1032" s="1089"/>
      <c r="I1032" s="1089"/>
      <c r="J1032" s="1089"/>
      <c r="K1032" s="1089"/>
      <c r="L1032" s="1089"/>
      <c r="M1032" s="1089"/>
      <c r="N1032" s="251"/>
      <c r="O1032" s="20"/>
      <c r="U1032" s="25"/>
      <c r="V1032" s="25"/>
      <c r="W1032" s="401"/>
    </row>
    <row r="1033" spans="1:25" ht="5.0999999999999996" customHeight="1" x14ac:dyDescent="0.2">
      <c r="C1033" s="250"/>
      <c r="N1033" s="251"/>
      <c r="O1033" s="20"/>
      <c r="U1033" s="25"/>
      <c r="V1033" s="25"/>
      <c r="W1033" s="401"/>
    </row>
    <row r="1034" spans="1:25" ht="12.75" customHeight="1" x14ac:dyDescent="0.2">
      <c r="C1034" s="250"/>
      <c r="D1034" s="22" t="s">
        <v>112</v>
      </c>
      <c r="E1034" s="917" t="str">
        <f>Translations!$B$297</f>
        <v>Limitele sistemului subinstalației</v>
      </c>
      <c r="F1034" s="917"/>
      <c r="G1034" s="917"/>
      <c r="H1034" s="917"/>
      <c r="I1034" s="917"/>
      <c r="J1034" s="917"/>
      <c r="K1034" s="917"/>
      <c r="L1034" s="917"/>
      <c r="M1034" s="917"/>
      <c r="N1034" s="1031"/>
      <c r="O1034" s="20"/>
      <c r="U1034" s="25"/>
      <c r="V1034" s="25"/>
      <c r="W1034" s="401"/>
    </row>
    <row r="1035" spans="1:25" ht="5.0999999999999996" customHeight="1" x14ac:dyDescent="0.2">
      <c r="C1035" s="250"/>
      <c r="N1035" s="251"/>
      <c r="O1035" s="20"/>
      <c r="U1035" s="25"/>
      <c r="V1035" s="25"/>
      <c r="W1035" s="401"/>
    </row>
    <row r="1036" spans="1:25" ht="12.75" customHeight="1" x14ac:dyDescent="0.2">
      <c r="C1036" s="250"/>
      <c r="D1036" s="564" t="s">
        <v>118</v>
      </c>
      <c r="E1036" s="963" t="str">
        <f>Translations!$B$249</f>
        <v>Informații privind metodologia aplicată</v>
      </c>
      <c r="F1036" s="963"/>
      <c r="G1036" s="963"/>
      <c r="H1036" s="963"/>
      <c r="I1036" s="963"/>
      <c r="J1036" s="963"/>
      <c r="K1036" s="963"/>
      <c r="L1036" s="963"/>
      <c r="M1036" s="963"/>
      <c r="N1036" s="1003"/>
      <c r="O1036" s="20"/>
      <c r="U1036" s="25"/>
      <c r="V1036" s="25"/>
      <c r="W1036" s="401"/>
    </row>
    <row r="1037" spans="1:25" ht="12.75" customHeight="1" x14ac:dyDescent="0.2">
      <c r="C1037" s="250"/>
      <c r="D1037" s="27"/>
      <c r="E1037" s="961" t="str">
        <f>Translations!$B$304</f>
        <v>Dacă aceste informații sunt deja furnizate suficient de detaliat în secțiunea C.II, vă rugăm să includeți aici doar trimiteri la această secțiune și să treceți la următoarele puncte de mai jos.</v>
      </c>
      <c r="F1037" s="961"/>
      <c r="G1037" s="961"/>
      <c r="H1037" s="961"/>
      <c r="I1037" s="961"/>
      <c r="J1037" s="961"/>
      <c r="K1037" s="961"/>
      <c r="L1037" s="961"/>
      <c r="M1037" s="961"/>
      <c r="N1037" s="1032"/>
      <c r="O1037" s="20"/>
    </row>
    <row r="1038" spans="1:25" ht="50.1" customHeight="1" x14ac:dyDescent="0.2">
      <c r="C1038" s="250"/>
      <c r="D1038" s="564"/>
      <c r="E1038" s="1033"/>
      <c r="F1038" s="1034"/>
      <c r="G1038" s="1034"/>
      <c r="H1038" s="1034"/>
      <c r="I1038" s="1034"/>
      <c r="J1038" s="1034"/>
      <c r="K1038" s="1034"/>
      <c r="L1038" s="1034"/>
      <c r="M1038" s="1034"/>
      <c r="N1038" s="1035"/>
      <c r="O1038" s="20"/>
    </row>
    <row r="1039" spans="1:25" ht="5.0999999999999996" customHeight="1" x14ac:dyDescent="0.2">
      <c r="B1039" s="273"/>
      <c r="C1039" s="250"/>
      <c r="D1039" s="564"/>
      <c r="N1039" s="251"/>
      <c r="O1039" s="20"/>
    </row>
    <row r="1040" spans="1:25" ht="12.75" customHeight="1" x14ac:dyDescent="0.2">
      <c r="B1040" s="273"/>
      <c r="C1040" s="250"/>
      <c r="D1040" s="564" t="s">
        <v>119</v>
      </c>
      <c r="E1040" s="1036" t="str">
        <f>Translations!$B$210</f>
        <v>Trimitere la fișierele externe, dacă este cazul</v>
      </c>
      <c r="F1040" s="1036"/>
      <c r="G1040" s="1036"/>
      <c r="H1040" s="1036"/>
      <c r="I1040" s="1036"/>
      <c r="J1040" s="1037"/>
      <c r="K1040" s="904"/>
      <c r="L1040" s="904"/>
      <c r="M1040" s="904"/>
      <c r="N1040" s="904"/>
      <c r="O1040" s="20"/>
    </row>
    <row r="1041" spans="2:20" ht="5.0999999999999996" customHeight="1" x14ac:dyDescent="0.2">
      <c r="B1041" s="273"/>
      <c r="C1041" s="250"/>
      <c r="D1041" s="564"/>
      <c r="N1041" s="251"/>
      <c r="O1041" s="20"/>
    </row>
    <row r="1042" spans="2:20" ht="12.75" customHeight="1" x14ac:dyDescent="0.2">
      <c r="B1042" s="273"/>
      <c r="C1042" s="250"/>
      <c r="D1042" s="27" t="s">
        <v>120</v>
      </c>
      <c r="E1042" s="1036" t="str">
        <f>Translations!$B$305</f>
        <v>Trimitere la o diagramă detaliată separată a fluxurilor, dacă este cazul</v>
      </c>
      <c r="F1042" s="1036"/>
      <c r="G1042" s="1036"/>
      <c r="H1042" s="1036"/>
      <c r="I1042" s="1036"/>
      <c r="J1042" s="1037"/>
      <c r="K1042" s="904"/>
      <c r="L1042" s="904"/>
      <c r="M1042" s="904"/>
      <c r="N1042" s="904"/>
      <c r="O1042" s="20"/>
    </row>
    <row r="1043" spans="2:20" ht="5.0999999999999996" customHeight="1" x14ac:dyDescent="0.2">
      <c r="B1043" s="273"/>
      <c r="C1043" s="250"/>
      <c r="D1043" s="564"/>
      <c r="N1043" s="251"/>
      <c r="O1043" s="20"/>
    </row>
    <row r="1044" spans="2:20" ht="5.0999999999999996" customHeight="1" x14ac:dyDescent="0.2">
      <c r="B1044" s="273"/>
      <c r="C1044" s="261"/>
      <c r="D1044" s="264"/>
      <c r="E1044" s="262"/>
      <c r="F1044" s="262"/>
      <c r="G1044" s="262"/>
      <c r="H1044" s="262"/>
      <c r="I1044" s="262"/>
      <c r="J1044" s="262"/>
      <c r="K1044" s="262"/>
      <c r="L1044" s="262"/>
      <c r="M1044" s="262"/>
      <c r="N1044" s="263"/>
      <c r="O1044" s="20"/>
    </row>
    <row r="1045" spans="2:20" ht="12.75" customHeight="1" x14ac:dyDescent="0.2">
      <c r="B1045" s="273"/>
      <c r="C1045" s="250"/>
      <c r="D1045" s="22" t="s">
        <v>113</v>
      </c>
      <c r="E1045" s="1090" t="str">
        <f>Translations!$B$388</f>
        <v>Metoda de determinare a nivelurilor anuale ale activității</v>
      </c>
      <c r="F1045" s="1090"/>
      <c r="G1045" s="1090"/>
      <c r="H1045" s="1090"/>
      <c r="I1045" s="1090"/>
      <c r="J1045" s="1090"/>
      <c r="K1045" s="1090"/>
      <c r="L1045" s="1090"/>
      <c r="M1045" s="1090"/>
      <c r="N1045" s="1091"/>
      <c r="O1045" s="20"/>
      <c r="P1045" s="280"/>
      <c r="S1045" s="285"/>
      <c r="T1045" s="285"/>
    </row>
    <row r="1046" spans="2:20" ht="12.75" customHeight="1" x14ac:dyDescent="0.2">
      <c r="B1046" s="273"/>
      <c r="C1046" s="385"/>
      <c r="D1046" s="387"/>
      <c r="E1046" s="1041" t="str">
        <f>Translations!$B$389</f>
        <v>În scopul specific al colectării de date din Măsurile Naționale de Implementare, această secțiune ar trebui să cuprindă toate datele furnizate în secțiunea G.(a) din Raportul privind colectarea datelor de referință.</v>
      </c>
      <c r="F1046" s="1041"/>
      <c r="G1046" s="1041"/>
      <c r="H1046" s="1041"/>
      <c r="I1046" s="1041"/>
      <c r="J1046" s="1041"/>
      <c r="K1046" s="1041"/>
      <c r="L1046" s="1041"/>
      <c r="M1046" s="1041"/>
      <c r="N1046" s="1119"/>
      <c r="O1046" s="20"/>
      <c r="P1046" s="280"/>
      <c r="T1046" s="19"/>
    </row>
    <row r="1047" spans="2:20" ht="5.0999999999999996" customHeight="1" x14ac:dyDescent="0.2">
      <c r="B1047" s="273"/>
      <c r="C1047" s="250"/>
      <c r="D1047" s="564"/>
      <c r="E1047" s="564"/>
      <c r="F1047" s="564"/>
      <c r="G1047" s="564"/>
      <c r="H1047" s="564"/>
      <c r="I1047" s="564"/>
      <c r="J1047" s="564"/>
      <c r="K1047" s="564"/>
      <c r="L1047" s="564"/>
      <c r="M1047" s="564"/>
      <c r="N1047" s="565"/>
      <c r="O1047" s="20"/>
      <c r="P1047" s="24"/>
    </row>
    <row r="1048" spans="2:20" ht="12.75" customHeight="1" x14ac:dyDescent="0.2">
      <c r="B1048" s="273"/>
      <c r="C1048" s="250"/>
      <c r="D1048" s="564" t="s">
        <v>118</v>
      </c>
      <c r="E1048" s="963" t="str">
        <f>Translations!$B$249</f>
        <v>Informații privind metodologia aplicată</v>
      </c>
      <c r="F1048" s="963"/>
      <c r="G1048" s="963"/>
      <c r="H1048" s="963"/>
      <c r="I1048" s="963"/>
      <c r="J1048" s="963"/>
      <c r="K1048" s="963"/>
      <c r="L1048" s="963"/>
      <c r="M1048" s="963"/>
      <c r="N1048" s="1003"/>
      <c r="O1048" s="20"/>
      <c r="P1048" s="280"/>
    </row>
    <row r="1049" spans="2:20" ht="5.0999999999999996" customHeight="1" x14ac:dyDescent="0.2">
      <c r="B1049" s="273"/>
      <c r="C1049" s="385"/>
      <c r="D1049" s="21"/>
      <c r="E1049" s="252"/>
      <c r="F1049" s="566"/>
      <c r="G1049" s="567"/>
      <c r="H1049" s="567"/>
      <c r="I1049" s="567"/>
      <c r="J1049" s="567"/>
      <c r="K1049" s="567"/>
      <c r="L1049" s="567"/>
      <c r="M1049" s="567"/>
      <c r="N1049" s="573"/>
      <c r="O1049" s="20"/>
    </row>
    <row r="1050" spans="2:20" ht="12.75" customHeight="1" x14ac:dyDescent="0.2">
      <c r="B1050" s="273"/>
      <c r="C1050" s="385"/>
      <c r="D1050" s="387"/>
      <c r="E1050" s="391"/>
      <c r="F1050" s="990" t="str">
        <f>IF(M1029=EUConst_Relevant,HYPERLINK("#" &amp; Q1050,EUConst_MsgDescription),"")</f>
        <v/>
      </c>
      <c r="G1050" s="969"/>
      <c r="H1050" s="969"/>
      <c r="I1050" s="969"/>
      <c r="J1050" s="969"/>
      <c r="K1050" s="969"/>
      <c r="L1050" s="969"/>
      <c r="M1050" s="969"/>
      <c r="N1050" s="970"/>
      <c r="O1050" s="20"/>
      <c r="P1050" s="24" t="s">
        <v>441</v>
      </c>
      <c r="Q1050" s="414" t="str">
        <f>"#"&amp;ADDRESS(ROW($C$11),COLUMN($C$11))</f>
        <v>#$C$11</v>
      </c>
    </row>
    <row r="1051" spans="2:20" ht="5.0999999999999996" customHeight="1" x14ac:dyDescent="0.2">
      <c r="B1051" s="273"/>
      <c r="C1051" s="385"/>
      <c r="D1051" s="387"/>
      <c r="E1051" s="392"/>
      <c r="F1051" s="1105"/>
      <c r="G1051" s="1105"/>
      <c r="H1051" s="1105"/>
      <c r="I1051" s="1105"/>
      <c r="J1051" s="1105"/>
      <c r="K1051" s="1105"/>
      <c r="L1051" s="1105"/>
      <c r="M1051" s="1105"/>
      <c r="N1051" s="1106"/>
      <c r="O1051" s="20"/>
      <c r="P1051" s="280"/>
    </row>
    <row r="1052" spans="2:20" ht="50.1" customHeight="1" x14ac:dyDescent="0.2">
      <c r="B1052" s="273"/>
      <c r="C1052" s="385"/>
      <c r="D1052" s="21"/>
      <c r="E1052" s="21"/>
      <c r="F1052" s="972"/>
      <c r="G1052" s="973"/>
      <c r="H1052" s="973"/>
      <c r="I1052" s="973"/>
      <c r="J1052" s="973"/>
      <c r="K1052" s="973"/>
      <c r="L1052" s="973"/>
      <c r="M1052" s="973"/>
      <c r="N1052" s="974"/>
      <c r="O1052" s="20"/>
    </row>
    <row r="1053" spans="2:20" ht="5.0999999999999996" customHeight="1" x14ac:dyDescent="0.2">
      <c r="B1053" s="273"/>
      <c r="C1053" s="385"/>
      <c r="D1053" s="21"/>
      <c r="E1053" s="21"/>
      <c r="F1053" s="21"/>
      <c r="G1053" s="21"/>
      <c r="H1053" s="21"/>
      <c r="I1053" s="21"/>
      <c r="J1053" s="21"/>
      <c r="K1053" s="21"/>
      <c r="L1053" s="21"/>
      <c r="M1053" s="21"/>
      <c r="N1053" s="424"/>
      <c r="O1053" s="20"/>
    </row>
    <row r="1054" spans="2:20" ht="12.75" customHeight="1" x14ac:dyDescent="0.2">
      <c r="B1054" s="273"/>
      <c r="C1054" s="385"/>
      <c r="D1054" s="21"/>
      <c r="E1054" s="21"/>
      <c r="F1054" s="1096" t="str">
        <f>Translations!$B$210</f>
        <v>Trimitere la fișierele externe, dacă este cazul</v>
      </c>
      <c r="G1054" s="1096"/>
      <c r="H1054" s="1096"/>
      <c r="I1054" s="1096"/>
      <c r="J1054" s="1096"/>
      <c r="K1054" s="904"/>
      <c r="L1054" s="904"/>
      <c r="M1054" s="904"/>
      <c r="N1054" s="904"/>
      <c r="O1054" s="20"/>
    </row>
    <row r="1055" spans="2:20" ht="5.0999999999999996" customHeight="1" x14ac:dyDescent="0.2">
      <c r="C1055" s="385"/>
      <c r="D1055" s="21"/>
      <c r="E1055" s="21"/>
      <c r="F1055" s="21"/>
      <c r="G1055" s="21"/>
      <c r="H1055" s="21"/>
      <c r="I1055" s="21"/>
      <c r="J1055" s="21"/>
      <c r="K1055" s="21"/>
      <c r="L1055" s="21"/>
      <c r="M1055" s="21"/>
      <c r="N1055" s="424"/>
      <c r="O1055" s="20"/>
    </row>
    <row r="1056" spans="2:20" ht="12.75" customHeight="1" x14ac:dyDescent="0.2">
      <c r="C1056" s="250"/>
      <c r="D1056" s="27" t="s">
        <v>119</v>
      </c>
      <c r="E1056" s="1026" t="str">
        <f>Translations!$B$316</f>
        <v>Descrierea metodologiei de trasare a produselor fabricate</v>
      </c>
      <c r="F1056" s="1026"/>
      <c r="G1056" s="1026"/>
      <c r="H1056" s="1026"/>
      <c r="I1056" s="1026"/>
      <c r="J1056" s="1026"/>
      <c r="K1056" s="1026"/>
      <c r="L1056" s="1026"/>
      <c r="M1056" s="1026"/>
      <c r="N1056" s="1027"/>
      <c r="O1056" s="20"/>
    </row>
    <row r="1057" spans="1:25" ht="5.0999999999999996" customHeight="1" x14ac:dyDescent="0.2">
      <c r="C1057" s="250"/>
      <c r="E1057" s="252"/>
      <c r="F1057" s="566"/>
      <c r="G1057" s="567"/>
      <c r="H1057" s="567"/>
      <c r="I1057" s="567"/>
      <c r="J1057" s="567"/>
      <c r="K1057" s="567"/>
      <c r="L1057" s="567"/>
      <c r="M1057" s="567"/>
      <c r="N1057" s="573"/>
      <c r="O1057" s="20"/>
    </row>
    <row r="1058" spans="1:25" ht="12.75" customHeight="1" x14ac:dyDescent="0.2">
      <c r="C1058" s="250"/>
      <c r="D1058" s="564"/>
      <c r="E1058" s="135"/>
      <c r="F1058" s="990" t="str">
        <f>IF(M1029=EUConst_Relevant,HYPERLINK("#" &amp; Q1058,EUConst_MsgDescription),"")</f>
        <v/>
      </c>
      <c r="G1058" s="969"/>
      <c r="H1058" s="969"/>
      <c r="I1058" s="969"/>
      <c r="J1058" s="969"/>
      <c r="K1058" s="969"/>
      <c r="L1058" s="969"/>
      <c r="M1058" s="969"/>
      <c r="N1058" s="970"/>
      <c r="O1058" s="20"/>
      <c r="P1058" s="24" t="s">
        <v>441</v>
      </c>
      <c r="Q1058" s="414" t="str">
        <f>"#"&amp;ADDRESS(ROW($C$11),COLUMN($C$11))</f>
        <v>#$C$11</v>
      </c>
    </row>
    <row r="1059" spans="1:25" ht="5.0999999999999996" customHeight="1" x14ac:dyDescent="0.2">
      <c r="C1059" s="250"/>
      <c r="D1059" s="564"/>
      <c r="E1059" s="26"/>
      <c r="F1059" s="1049"/>
      <c r="G1059" s="1049"/>
      <c r="H1059" s="1049"/>
      <c r="I1059" s="1049"/>
      <c r="J1059" s="1049"/>
      <c r="K1059" s="1049"/>
      <c r="L1059" s="1049"/>
      <c r="M1059" s="1049"/>
      <c r="N1059" s="1050"/>
      <c r="O1059" s="20"/>
      <c r="P1059" s="280"/>
    </row>
    <row r="1060" spans="1:25" ht="50.1" customHeight="1" x14ac:dyDescent="0.2">
      <c r="C1060" s="250"/>
      <c r="D1060" s="564"/>
      <c r="E1060" s="296"/>
      <c r="F1060" s="942"/>
      <c r="G1060" s="943"/>
      <c r="H1060" s="943"/>
      <c r="I1060" s="943"/>
      <c r="J1060" s="943"/>
      <c r="K1060" s="943"/>
      <c r="L1060" s="943"/>
      <c r="M1060" s="943"/>
      <c r="N1060" s="959"/>
      <c r="O1060" s="20"/>
    </row>
    <row r="1061" spans="1:25" s="21" customFormat="1" ht="12.75" x14ac:dyDescent="0.2">
      <c r="A1061" s="19"/>
      <c r="B1061" s="38"/>
      <c r="C1061" s="422"/>
      <c r="D1061" s="423"/>
      <c r="E1061" s="423"/>
      <c r="F1061" s="423"/>
      <c r="G1061" s="423"/>
      <c r="H1061" s="423"/>
      <c r="I1061" s="423"/>
      <c r="J1061" s="423"/>
      <c r="K1061" s="423"/>
      <c r="L1061" s="423"/>
      <c r="M1061" s="423"/>
      <c r="N1061" s="425"/>
      <c r="O1061" s="20"/>
      <c r="P1061" s="274"/>
      <c r="Q1061" s="274"/>
      <c r="R1061" s="274"/>
      <c r="S1061" s="25"/>
      <c r="T1061" s="24"/>
      <c r="U1061" s="24"/>
      <c r="V1061" s="24"/>
      <c r="W1061" s="267"/>
    </row>
    <row r="1062" spans="1:25" s="21" customFormat="1" ht="15" thickBot="1" x14ac:dyDescent="0.25">
      <c r="A1062" s="19"/>
      <c r="B1062" s="38"/>
      <c r="C1062" s="38"/>
      <c r="D1062" s="38"/>
      <c r="E1062" s="38"/>
      <c r="F1062" s="38"/>
      <c r="G1062" s="38"/>
      <c r="H1062" s="38"/>
      <c r="I1062" s="38"/>
      <c r="J1062" s="38"/>
      <c r="K1062" s="38"/>
      <c r="L1062" s="38"/>
      <c r="M1062" s="38"/>
      <c r="N1062" s="38"/>
      <c r="O1062" s="20"/>
      <c r="P1062" s="274"/>
      <c r="Q1062" s="274"/>
      <c r="R1062" s="25"/>
      <c r="S1062" s="25"/>
      <c r="T1062" s="24"/>
      <c r="U1062" s="24"/>
      <c r="V1062" s="24"/>
      <c r="W1062" s="267"/>
      <c r="X1062" s="273"/>
      <c r="Y1062" s="273"/>
    </row>
    <row r="1063" spans="1:25" s="21" customFormat="1" ht="12.75" customHeight="1" thickBot="1" x14ac:dyDescent="0.3">
      <c r="A1063" s="19"/>
      <c r="B1063" s="38"/>
      <c r="C1063" s="315"/>
      <c r="D1063" s="315"/>
      <c r="E1063" s="315"/>
      <c r="F1063" s="315"/>
      <c r="G1063" s="315"/>
      <c r="H1063" s="315"/>
      <c r="I1063" s="315"/>
      <c r="J1063" s="315"/>
      <c r="K1063" s="315"/>
      <c r="L1063" s="315"/>
      <c r="M1063" s="315"/>
      <c r="N1063" s="315"/>
      <c r="O1063" s="20"/>
      <c r="P1063" s="24"/>
      <c r="Q1063" s="24"/>
      <c r="R1063" s="25"/>
      <c r="S1063" s="25"/>
      <c r="T1063" s="24"/>
      <c r="U1063" s="24"/>
      <c r="V1063" s="24"/>
      <c r="W1063" s="267"/>
      <c r="X1063" s="273"/>
      <c r="Y1063" s="273"/>
    </row>
    <row r="1064" spans="1:25" s="21" customFormat="1" ht="15" customHeight="1" thickBot="1" x14ac:dyDescent="0.3">
      <c r="A1064" s="19"/>
      <c r="B1064" s="416"/>
      <c r="C1064" s="418">
        <f>C1029+1</f>
        <v>10</v>
      </c>
      <c r="D1064" s="1097" t="str">
        <f>Translations!$B$386</f>
        <v>Subinstalație cu abordare alternativă:</v>
      </c>
      <c r="E1064" s="1098"/>
      <c r="F1064" s="1098"/>
      <c r="G1064" s="1098"/>
      <c r="H1064" s="1099"/>
      <c r="I1064" s="1100" t="str">
        <f>INDEX(EUconst_FallBackListNames,$C1064)</f>
        <v>Subinstalație a emisiilor de proces (RR | CBAM)</v>
      </c>
      <c r="J1064" s="1101"/>
      <c r="K1064" s="1101"/>
      <c r="L1064" s="1102"/>
      <c r="M1064" s="1103" t="str">
        <f>IF(ISBLANK(INDEX(CNTR_FallBackSubInstRelevant,C1064)),"",IF(INDEX(CNTR_FallBackSubInstRelevant,C1064),EUConst_Relevant,EUConst_NotRelevant))</f>
        <v/>
      </c>
      <c r="N1064" s="1104"/>
      <c r="O1064" s="20"/>
      <c r="P1064" s="417">
        <f>C1064</f>
        <v>10</v>
      </c>
      <c r="Q1064" s="274"/>
      <c r="R1064" s="274"/>
      <c r="S1064" s="274"/>
      <c r="T1064" s="274"/>
      <c r="U1064" s="25"/>
      <c r="V1064" s="347" t="s">
        <v>891</v>
      </c>
      <c r="W1064" s="398" t="b">
        <f>AND(CNTR_ExistSubInstEntries,M1064=EUConst_NotRelevant)</f>
        <v>0</v>
      </c>
    </row>
    <row r="1065" spans="1:25" s="21" customFormat="1" ht="12.75" customHeight="1" thickBot="1" x14ac:dyDescent="0.25">
      <c r="A1065" s="19"/>
      <c r="B1065" s="38"/>
      <c r="C1065" s="312"/>
      <c r="D1065" s="313"/>
      <c r="E1065" s="313"/>
      <c r="F1065" s="313"/>
      <c r="G1065" s="313"/>
      <c r="H1065" s="314"/>
      <c r="I1065" s="1092" t="str">
        <f>IF(M1064=EUConst_NotRelevant,HYPERLINK(Q1065,EUconst_MsgGoToNextSubInst),IF(M1064=EUConst_Relevant,HYPERLINK("",EUconst_MsgEnterThisSection),""))</f>
        <v/>
      </c>
      <c r="J1065" s="1093"/>
      <c r="K1065" s="1093"/>
      <c r="L1065" s="1093"/>
      <c r="M1065" s="1094"/>
      <c r="N1065" s="1095"/>
      <c r="O1065" s="20"/>
      <c r="P1065" s="24" t="s">
        <v>441</v>
      </c>
      <c r="Q1065" s="79" t="str">
        <f>"#JUMP_G"&amp;P1064+1</f>
        <v>#JUMP_G11</v>
      </c>
      <c r="R1065" s="24"/>
      <c r="S1065" s="24"/>
      <c r="T1065" s="24"/>
      <c r="U1065" s="25"/>
      <c r="V1065" s="25"/>
      <c r="W1065" s="401"/>
      <c r="X1065" s="273"/>
      <c r="Y1065" s="273"/>
    </row>
    <row r="1066" spans="1:25" ht="5.0999999999999996" customHeight="1" x14ac:dyDescent="0.2">
      <c r="C1066" s="316"/>
      <c r="D1066" s="317"/>
      <c r="E1066" s="317"/>
      <c r="F1066" s="317"/>
      <c r="G1066" s="317"/>
      <c r="H1066" s="317"/>
      <c r="I1066" s="317"/>
      <c r="J1066" s="317"/>
      <c r="K1066" s="317"/>
      <c r="L1066" s="317"/>
      <c r="M1066" s="317"/>
      <c r="N1066" s="318"/>
      <c r="O1066" s="20"/>
      <c r="U1066" s="25"/>
      <c r="V1066" s="25"/>
      <c r="W1066" s="401"/>
    </row>
    <row r="1067" spans="1:25" ht="15" customHeight="1" x14ac:dyDescent="0.2">
      <c r="C1067" s="250"/>
      <c r="E1067" s="1089" t="str">
        <f>CONCATENATE(EUconst_MsgSeeFirst," (G.I.1)")</f>
        <v>În prima copie a acestui instrument găsiți instrucțiuni detaliate privind datele care se introduc în acesta.  (G.I.1)</v>
      </c>
      <c r="F1067" s="1089"/>
      <c r="G1067" s="1089"/>
      <c r="H1067" s="1089"/>
      <c r="I1067" s="1089"/>
      <c r="J1067" s="1089"/>
      <c r="K1067" s="1089"/>
      <c r="L1067" s="1089"/>
      <c r="M1067" s="1089"/>
      <c r="N1067" s="251"/>
      <c r="O1067" s="20"/>
      <c r="U1067" s="25"/>
      <c r="V1067" s="25"/>
      <c r="W1067" s="401"/>
    </row>
    <row r="1068" spans="1:25" ht="5.0999999999999996" customHeight="1" x14ac:dyDescent="0.2">
      <c r="C1068" s="250"/>
      <c r="N1068" s="251"/>
      <c r="O1068" s="20"/>
      <c r="U1068" s="25"/>
      <c r="V1068" s="25"/>
      <c r="W1068" s="401"/>
    </row>
    <row r="1069" spans="1:25" ht="12.75" customHeight="1" x14ac:dyDescent="0.2">
      <c r="C1069" s="250"/>
      <c r="D1069" s="22" t="s">
        <v>112</v>
      </c>
      <c r="E1069" s="917" t="str">
        <f>Translations!$B$297</f>
        <v>Limitele sistemului subinstalației</v>
      </c>
      <c r="F1069" s="917"/>
      <c r="G1069" s="917"/>
      <c r="H1069" s="917"/>
      <c r="I1069" s="917"/>
      <c r="J1069" s="917"/>
      <c r="K1069" s="917"/>
      <c r="L1069" s="917"/>
      <c r="M1069" s="917"/>
      <c r="N1069" s="1031"/>
      <c r="O1069" s="20"/>
      <c r="U1069" s="25"/>
      <c r="V1069" s="25"/>
      <c r="W1069" s="401"/>
    </row>
    <row r="1070" spans="1:25" ht="5.0999999999999996" customHeight="1" x14ac:dyDescent="0.2">
      <c r="C1070" s="250"/>
      <c r="N1070" s="251"/>
      <c r="O1070" s="20"/>
      <c r="U1070" s="25"/>
      <c r="V1070" s="25"/>
      <c r="W1070" s="401"/>
    </row>
    <row r="1071" spans="1:25" ht="12.75" customHeight="1" x14ac:dyDescent="0.2">
      <c r="C1071" s="250"/>
      <c r="D1071" s="564" t="s">
        <v>118</v>
      </c>
      <c r="E1071" s="963" t="str">
        <f>Translations!$B$249</f>
        <v>Informații privind metodologia aplicată</v>
      </c>
      <c r="F1071" s="963"/>
      <c r="G1071" s="963"/>
      <c r="H1071" s="963"/>
      <c r="I1071" s="963"/>
      <c r="J1071" s="963"/>
      <c r="K1071" s="963"/>
      <c r="L1071" s="963"/>
      <c r="M1071" s="963"/>
      <c r="N1071" s="1003"/>
      <c r="O1071" s="20"/>
      <c r="U1071" s="25"/>
      <c r="V1071" s="25"/>
      <c r="W1071" s="401"/>
    </row>
    <row r="1072" spans="1:25" ht="12.75" customHeight="1" x14ac:dyDescent="0.2">
      <c r="C1072" s="250"/>
      <c r="D1072" s="27"/>
      <c r="E1072" s="961" t="str">
        <f>Translations!$B$304</f>
        <v>Dacă aceste informații sunt deja furnizate suficient de detaliat în secțiunea C.II, vă rugăm să includeți aici doar trimiteri la această secțiune și să treceți la următoarele puncte de mai jos.</v>
      </c>
      <c r="F1072" s="961"/>
      <c r="G1072" s="961"/>
      <c r="H1072" s="961"/>
      <c r="I1072" s="961"/>
      <c r="J1072" s="961"/>
      <c r="K1072" s="961"/>
      <c r="L1072" s="961"/>
      <c r="M1072" s="961"/>
      <c r="N1072" s="1032"/>
      <c r="O1072" s="20"/>
    </row>
    <row r="1073" spans="2:20" ht="50.1" customHeight="1" x14ac:dyDescent="0.2">
      <c r="C1073" s="250"/>
      <c r="D1073" s="564"/>
      <c r="E1073" s="1033"/>
      <c r="F1073" s="1034"/>
      <c r="G1073" s="1034"/>
      <c r="H1073" s="1034"/>
      <c r="I1073" s="1034"/>
      <c r="J1073" s="1034"/>
      <c r="K1073" s="1034"/>
      <c r="L1073" s="1034"/>
      <c r="M1073" s="1034"/>
      <c r="N1073" s="1035"/>
      <c r="O1073" s="20"/>
    </row>
    <row r="1074" spans="2:20" ht="5.0999999999999996" customHeight="1" x14ac:dyDescent="0.2">
      <c r="B1074" s="273"/>
      <c r="C1074" s="250"/>
      <c r="D1074" s="564"/>
      <c r="N1074" s="251"/>
      <c r="O1074" s="20"/>
    </row>
    <row r="1075" spans="2:20" ht="12.75" customHeight="1" x14ac:dyDescent="0.2">
      <c r="B1075" s="273"/>
      <c r="C1075" s="250"/>
      <c r="D1075" s="564" t="s">
        <v>119</v>
      </c>
      <c r="E1075" s="1036" t="str">
        <f>Translations!$B$210</f>
        <v>Trimitere la fișierele externe, dacă este cazul</v>
      </c>
      <c r="F1075" s="1036"/>
      <c r="G1075" s="1036"/>
      <c r="H1075" s="1036"/>
      <c r="I1075" s="1036"/>
      <c r="J1075" s="1037"/>
      <c r="K1075" s="904"/>
      <c r="L1075" s="904"/>
      <c r="M1075" s="904"/>
      <c r="N1075" s="904"/>
      <c r="O1075" s="20"/>
    </row>
    <row r="1076" spans="2:20" ht="5.0999999999999996" customHeight="1" x14ac:dyDescent="0.2">
      <c r="B1076" s="273"/>
      <c r="C1076" s="250"/>
      <c r="D1076" s="564"/>
      <c r="N1076" s="251"/>
      <c r="O1076" s="20"/>
    </row>
    <row r="1077" spans="2:20" ht="12.75" customHeight="1" x14ac:dyDescent="0.2">
      <c r="B1077" s="273"/>
      <c r="C1077" s="250"/>
      <c r="D1077" s="27" t="s">
        <v>120</v>
      </c>
      <c r="E1077" s="1036" t="str">
        <f>Translations!$B$305</f>
        <v>Trimitere la o diagramă detaliată separată a fluxurilor, dacă este cazul</v>
      </c>
      <c r="F1077" s="1036"/>
      <c r="G1077" s="1036"/>
      <c r="H1077" s="1036"/>
      <c r="I1077" s="1036"/>
      <c r="J1077" s="1037"/>
      <c r="K1077" s="904"/>
      <c r="L1077" s="904"/>
      <c r="M1077" s="904"/>
      <c r="N1077" s="904"/>
      <c r="O1077" s="20"/>
    </row>
    <row r="1078" spans="2:20" ht="5.0999999999999996" customHeight="1" x14ac:dyDescent="0.2">
      <c r="B1078" s="273"/>
      <c r="C1078" s="250"/>
      <c r="D1078" s="564"/>
      <c r="N1078" s="251"/>
      <c r="O1078" s="20"/>
    </row>
    <row r="1079" spans="2:20" ht="5.0999999999999996" customHeight="1" x14ac:dyDescent="0.2">
      <c r="B1079" s="273"/>
      <c r="C1079" s="261"/>
      <c r="D1079" s="264"/>
      <c r="E1079" s="262"/>
      <c r="F1079" s="262"/>
      <c r="G1079" s="262"/>
      <c r="H1079" s="262"/>
      <c r="I1079" s="262"/>
      <c r="J1079" s="262"/>
      <c r="K1079" s="262"/>
      <c r="L1079" s="262"/>
      <c r="M1079" s="262"/>
      <c r="N1079" s="263"/>
      <c r="O1079" s="20"/>
    </row>
    <row r="1080" spans="2:20" ht="12.75" customHeight="1" x14ac:dyDescent="0.2">
      <c r="B1080" s="273"/>
      <c r="C1080" s="250"/>
      <c r="D1080" s="22" t="s">
        <v>113</v>
      </c>
      <c r="E1080" s="1090" t="str">
        <f>Translations!$B$388</f>
        <v>Metoda de determinare a nivelurilor anuale ale activității</v>
      </c>
      <c r="F1080" s="1090"/>
      <c r="G1080" s="1090"/>
      <c r="H1080" s="1090"/>
      <c r="I1080" s="1090"/>
      <c r="J1080" s="1090"/>
      <c r="K1080" s="1090"/>
      <c r="L1080" s="1090"/>
      <c r="M1080" s="1090"/>
      <c r="N1080" s="1091"/>
      <c r="O1080" s="20"/>
      <c r="P1080" s="280"/>
      <c r="S1080" s="285"/>
      <c r="T1080" s="285"/>
    </row>
    <row r="1081" spans="2:20" ht="12.75" customHeight="1" x14ac:dyDescent="0.2">
      <c r="B1081" s="273"/>
      <c r="C1081" s="385"/>
      <c r="D1081" s="387"/>
      <c r="E1081" s="1041" t="str">
        <f>Translations!$B$389</f>
        <v>În scopul specific al colectării de date din Măsurile Naționale de Implementare, această secțiune ar trebui să cuprindă toate datele furnizate în secțiunea G.(a) din Raportul privind colectarea datelor de referință.</v>
      </c>
      <c r="F1081" s="1041"/>
      <c r="G1081" s="1041"/>
      <c r="H1081" s="1041"/>
      <c r="I1081" s="1041"/>
      <c r="J1081" s="1041"/>
      <c r="K1081" s="1041"/>
      <c r="L1081" s="1041"/>
      <c r="M1081" s="1041"/>
      <c r="N1081" s="1119"/>
      <c r="O1081" s="20"/>
      <c r="P1081" s="280"/>
      <c r="T1081" s="19"/>
    </row>
    <row r="1082" spans="2:20" ht="5.0999999999999996" customHeight="1" x14ac:dyDescent="0.2">
      <c r="B1082" s="273"/>
      <c r="C1082" s="250"/>
      <c r="D1082" s="564"/>
      <c r="E1082" s="564"/>
      <c r="F1082" s="564"/>
      <c r="G1082" s="564"/>
      <c r="H1082" s="564"/>
      <c r="I1082" s="564"/>
      <c r="J1082" s="564"/>
      <c r="K1082" s="564"/>
      <c r="L1082" s="564"/>
      <c r="M1082" s="564"/>
      <c r="N1082" s="565"/>
      <c r="O1082" s="20"/>
      <c r="P1082" s="24"/>
    </row>
    <row r="1083" spans="2:20" ht="12.75" customHeight="1" x14ac:dyDescent="0.2">
      <c r="B1083" s="273"/>
      <c r="C1083" s="250"/>
      <c r="D1083" s="564" t="s">
        <v>118</v>
      </c>
      <c r="E1083" s="963" t="str">
        <f>Translations!$B$249</f>
        <v>Informații privind metodologia aplicată</v>
      </c>
      <c r="F1083" s="963"/>
      <c r="G1083" s="963"/>
      <c r="H1083" s="963"/>
      <c r="I1083" s="963"/>
      <c r="J1083" s="963"/>
      <c r="K1083" s="963"/>
      <c r="L1083" s="963"/>
      <c r="M1083" s="963"/>
      <c r="N1083" s="1003"/>
      <c r="O1083" s="20"/>
      <c r="P1083" s="280"/>
    </row>
    <row r="1084" spans="2:20" ht="5.0999999999999996" customHeight="1" x14ac:dyDescent="0.2">
      <c r="B1084" s="273"/>
      <c r="C1084" s="385"/>
      <c r="D1084" s="21"/>
      <c r="E1084" s="252"/>
      <c r="F1084" s="566"/>
      <c r="G1084" s="567"/>
      <c r="H1084" s="567"/>
      <c r="I1084" s="567"/>
      <c r="J1084" s="567"/>
      <c r="K1084" s="567"/>
      <c r="L1084" s="567"/>
      <c r="M1084" s="567"/>
      <c r="N1084" s="573"/>
      <c r="O1084" s="20"/>
    </row>
    <row r="1085" spans="2:20" ht="12.75" customHeight="1" x14ac:dyDescent="0.2">
      <c r="B1085" s="273"/>
      <c r="C1085" s="385"/>
      <c r="D1085" s="387"/>
      <c r="E1085" s="391"/>
      <c r="F1085" s="990" t="str">
        <f>IF(M1064=EUConst_Relevant,HYPERLINK("#" &amp; Q1085,EUConst_MsgDescription),"")</f>
        <v/>
      </c>
      <c r="G1085" s="969"/>
      <c r="H1085" s="969"/>
      <c r="I1085" s="969"/>
      <c r="J1085" s="969"/>
      <c r="K1085" s="969"/>
      <c r="L1085" s="969"/>
      <c r="M1085" s="969"/>
      <c r="N1085" s="970"/>
      <c r="O1085" s="20"/>
      <c r="P1085" s="24" t="s">
        <v>441</v>
      </c>
      <c r="Q1085" s="414" t="str">
        <f>"#"&amp;ADDRESS(ROW($C$11),COLUMN($C$11))</f>
        <v>#$C$11</v>
      </c>
    </row>
    <row r="1086" spans="2:20" ht="5.0999999999999996" customHeight="1" x14ac:dyDescent="0.2">
      <c r="B1086" s="273"/>
      <c r="C1086" s="385"/>
      <c r="D1086" s="387"/>
      <c r="E1086" s="392"/>
      <c r="F1086" s="1105"/>
      <c r="G1086" s="1105"/>
      <c r="H1086" s="1105"/>
      <c r="I1086" s="1105"/>
      <c r="J1086" s="1105"/>
      <c r="K1086" s="1105"/>
      <c r="L1086" s="1105"/>
      <c r="M1086" s="1105"/>
      <c r="N1086" s="1106"/>
      <c r="O1086" s="20"/>
      <c r="P1086" s="280"/>
    </row>
    <row r="1087" spans="2:20" ht="50.1" customHeight="1" x14ac:dyDescent="0.2">
      <c r="B1087" s="273"/>
      <c r="C1087" s="385"/>
      <c r="D1087" s="21"/>
      <c r="E1087" s="21"/>
      <c r="F1087" s="972"/>
      <c r="G1087" s="973"/>
      <c r="H1087" s="973"/>
      <c r="I1087" s="973"/>
      <c r="J1087" s="973"/>
      <c r="K1087" s="973"/>
      <c r="L1087" s="973"/>
      <c r="M1087" s="973"/>
      <c r="N1087" s="974"/>
      <c r="O1087" s="20"/>
    </row>
    <row r="1088" spans="2:20" ht="5.0999999999999996" customHeight="1" x14ac:dyDescent="0.2">
      <c r="B1088" s="273"/>
      <c r="C1088" s="385"/>
      <c r="D1088" s="21"/>
      <c r="E1088" s="21"/>
      <c r="F1088" s="21"/>
      <c r="G1088" s="21"/>
      <c r="H1088" s="21"/>
      <c r="I1088" s="21"/>
      <c r="J1088" s="21"/>
      <c r="K1088" s="21"/>
      <c r="L1088" s="21"/>
      <c r="M1088" s="21"/>
      <c r="N1088" s="424"/>
      <c r="O1088" s="20"/>
    </row>
    <row r="1089" spans="1:25" ht="12.75" customHeight="1" x14ac:dyDescent="0.2">
      <c r="B1089" s="273"/>
      <c r="C1089" s="385"/>
      <c r="D1089" s="21"/>
      <c r="E1089" s="21"/>
      <c r="F1089" s="1096" t="str">
        <f>Translations!$B$210</f>
        <v>Trimitere la fișierele externe, dacă este cazul</v>
      </c>
      <c r="G1089" s="1096"/>
      <c r="H1089" s="1096"/>
      <c r="I1089" s="1096"/>
      <c r="J1089" s="1096"/>
      <c r="K1089" s="904"/>
      <c r="L1089" s="904"/>
      <c r="M1089" s="904"/>
      <c r="N1089" s="904"/>
      <c r="O1089" s="20"/>
    </row>
    <row r="1090" spans="1:25" ht="5.0999999999999996" customHeight="1" x14ac:dyDescent="0.2">
      <c r="C1090" s="385"/>
      <c r="D1090" s="21"/>
      <c r="E1090" s="21"/>
      <c r="F1090" s="21"/>
      <c r="G1090" s="21"/>
      <c r="H1090" s="21"/>
      <c r="I1090" s="21"/>
      <c r="J1090" s="21"/>
      <c r="K1090" s="21"/>
      <c r="L1090" s="21"/>
      <c r="M1090" s="21"/>
      <c r="N1090" s="424"/>
      <c r="O1090" s="20"/>
    </row>
    <row r="1091" spans="1:25" ht="12.75" customHeight="1" x14ac:dyDescent="0.2">
      <c r="C1091" s="250"/>
      <c r="D1091" s="27" t="s">
        <v>119</v>
      </c>
      <c r="E1091" s="1026" t="str">
        <f>Translations!$B$316</f>
        <v>Descrierea metodologiei de trasare a produselor fabricate</v>
      </c>
      <c r="F1091" s="1026"/>
      <c r="G1091" s="1026"/>
      <c r="H1091" s="1026"/>
      <c r="I1091" s="1026"/>
      <c r="J1091" s="1026"/>
      <c r="K1091" s="1026"/>
      <c r="L1091" s="1026"/>
      <c r="M1091" s="1026"/>
      <c r="N1091" s="1027"/>
      <c r="O1091" s="20"/>
    </row>
    <row r="1092" spans="1:25" ht="5.0999999999999996" customHeight="1" x14ac:dyDescent="0.2">
      <c r="C1092" s="250"/>
      <c r="E1092" s="252"/>
      <c r="F1092" s="566"/>
      <c r="G1092" s="567"/>
      <c r="H1092" s="567"/>
      <c r="I1092" s="567"/>
      <c r="J1092" s="567"/>
      <c r="K1092" s="567"/>
      <c r="L1092" s="567"/>
      <c r="M1092" s="567"/>
      <c r="N1092" s="573"/>
      <c r="O1092" s="20"/>
    </row>
    <row r="1093" spans="1:25" ht="12.75" customHeight="1" x14ac:dyDescent="0.2">
      <c r="C1093" s="250"/>
      <c r="D1093" s="564"/>
      <c r="E1093" s="135"/>
      <c r="F1093" s="990" t="str">
        <f>IF(M1064=EUConst_Relevant,HYPERLINK("#" &amp; Q1093,EUConst_MsgDescription),"")</f>
        <v/>
      </c>
      <c r="G1093" s="969"/>
      <c r="H1093" s="969"/>
      <c r="I1093" s="969"/>
      <c r="J1093" s="969"/>
      <c r="K1093" s="969"/>
      <c r="L1093" s="969"/>
      <c r="M1093" s="969"/>
      <c r="N1093" s="970"/>
      <c r="O1093" s="20"/>
      <c r="P1093" s="24" t="s">
        <v>441</v>
      </c>
      <c r="Q1093" s="414" t="str">
        <f>"#"&amp;ADDRESS(ROW($C$11),COLUMN($C$11))</f>
        <v>#$C$11</v>
      </c>
    </row>
    <row r="1094" spans="1:25" ht="5.0999999999999996" customHeight="1" x14ac:dyDescent="0.2">
      <c r="C1094" s="250"/>
      <c r="D1094" s="564"/>
      <c r="E1094" s="26"/>
      <c r="F1094" s="1049"/>
      <c r="G1094" s="1049"/>
      <c r="H1094" s="1049"/>
      <c r="I1094" s="1049"/>
      <c r="J1094" s="1049"/>
      <c r="K1094" s="1049"/>
      <c r="L1094" s="1049"/>
      <c r="M1094" s="1049"/>
      <c r="N1094" s="1050"/>
      <c r="O1094" s="20"/>
      <c r="P1094" s="280"/>
    </row>
    <row r="1095" spans="1:25" ht="50.1" customHeight="1" x14ac:dyDescent="0.2">
      <c r="C1095" s="250"/>
      <c r="D1095" s="564"/>
      <c r="E1095" s="296"/>
      <c r="F1095" s="942"/>
      <c r="G1095" s="943"/>
      <c r="H1095" s="943"/>
      <c r="I1095" s="943"/>
      <c r="J1095" s="943"/>
      <c r="K1095" s="943"/>
      <c r="L1095" s="943"/>
      <c r="M1095" s="943"/>
      <c r="N1095" s="959"/>
      <c r="O1095" s="20"/>
    </row>
    <row r="1096" spans="1:25" s="21" customFormat="1" ht="12.75" x14ac:dyDescent="0.2">
      <c r="A1096" s="19"/>
      <c r="B1096" s="38"/>
      <c r="C1096" s="422"/>
      <c r="D1096" s="423"/>
      <c r="E1096" s="423"/>
      <c r="F1096" s="423"/>
      <c r="G1096" s="423"/>
      <c r="H1096" s="423"/>
      <c r="I1096" s="423"/>
      <c r="J1096" s="423"/>
      <c r="K1096" s="423"/>
      <c r="L1096" s="423"/>
      <c r="M1096" s="423"/>
      <c r="N1096" s="425"/>
      <c r="O1096" s="20"/>
      <c r="P1096" s="274"/>
      <c r="Q1096" s="274"/>
      <c r="R1096" s="274"/>
      <c r="S1096" s="25"/>
      <c r="T1096" s="24"/>
      <c r="U1096" s="24"/>
      <c r="V1096" s="24"/>
      <c r="W1096" s="267"/>
    </row>
    <row r="1097" spans="1:25" s="21" customFormat="1" x14ac:dyDescent="0.2">
      <c r="A1097" s="19"/>
      <c r="B1097" s="38"/>
      <c r="C1097" s="38"/>
      <c r="D1097" s="38"/>
      <c r="E1097" s="38"/>
      <c r="F1097" s="38"/>
      <c r="G1097" s="38"/>
      <c r="H1097" s="38"/>
      <c r="I1097" s="38"/>
      <c r="J1097" s="38"/>
      <c r="K1097" s="38"/>
      <c r="L1097" s="38"/>
      <c r="M1097" s="38"/>
      <c r="N1097" s="38"/>
      <c r="O1097" s="20"/>
      <c r="P1097" s="24"/>
      <c r="Q1097" s="24"/>
      <c r="R1097" s="25"/>
      <c r="S1097" s="25"/>
      <c r="T1097" s="24"/>
      <c r="U1097" s="24"/>
      <c r="V1097" s="24"/>
      <c r="W1097" s="267"/>
      <c r="X1097" s="273"/>
      <c r="Y1097" s="273"/>
    </row>
    <row r="1098" spans="1:25" s="21" customFormat="1" x14ac:dyDescent="0.2">
      <c r="A1098" s="19"/>
      <c r="B1098" s="38"/>
      <c r="C1098" s="38"/>
      <c r="D1098" s="1115" t="str">
        <f>Translations!$B$75</f>
        <v xml:space="preserve">&lt;&lt;&lt; Click aici pentru a trece la foaia următoare &gt;&gt;&gt; </v>
      </c>
      <c r="E1098" s="1115"/>
      <c r="F1098" s="1115"/>
      <c r="G1098" s="1115"/>
      <c r="H1098" s="1115"/>
      <c r="I1098" s="1115"/>
      <c r="J1098" s="1115"/>
      <c r="K1098" s="1115"/>
      <c r="L1098" s="1115"/>
      <c r="M1098" s="1115"/>
      <c r="N1098" s="1115"/>
      <c r="O1098" s="20"/>
      <c r="P1098" s="24"/>
      <c r="Q1098" s="24"/>
      <c r="R1098" s="25"/>
      <c r="S1098" s="25"/>
      <c r="T1098" s="24"/>
      <c r="U1098" s="24"/>
      <c r="V1098" s="24"/>
      <c r="W1098" s="267"/>
      <c r="X1098" s="273"/>
      <c r="Y1098" s="273"/>
    </row>
    <row r="1099" spans="1:25" ht="12.75" customHeight="1" x14ac:dyDescent="0.2">
      <c r="O1099" s="20"/>
    </row>
    <row r="1100" spans="1:25" s="21" customFormat="1" hidden="1" x14ac:dyDescent="0.2">
      <c r="A1100" s="19" t="s">
        <v>397</v>
      </c>
      <c r="B1100" s="24" t="s">
        <v>426</v>
      </c>
      <c r="C1100" s="24" t="s">
        <v>426</v>
      </c>
      <c r="D1100" s="24" t="s">
        <v>426</v>
      </c>
      <c r="E1100" s="24" t="s">
        <v>426</v>
      </c>
      <c r="F1100" s="24" t="s">
        <v>426</v>
      </c>
      <c r="G1100" s="24"/>
      <c r="H1100" s="24" t="s">
        <v>426</v>
      </c>
      <c r="I1100" s="24" t="s">
        <v>426</v>
      </c>
      <c r="J1100" s="24" t="s">
        <v>426</v>
      </c>
      <c r="K1100" s="24" t="s">
        <v>426</v>
      </c>
      <c r="L1100" s="24" t="s">
        <v>426</v>
      </c>
      <c r="M1100" s="24" t="s">
        <v>426</v>
      </c>
      <c r="N1100" s="24" t="s">
        <v>426</v>
      </c>
      <c r="O1100" s="24" t="s">
        <v>426</v>
      </c>
      <c r="P1100" s="24" t="s">
        <v>426</v>
      </c>
      <c r="Q1100" s="24" t="s">
        <v>426</v>
      </c>
      <c r="R1100" s="24" t="s">
        <v>426</v>
      </c>
      <c r="S1100" s="24" t="s">
        <v>426</v>
      </c>
      <c r="T1100" s="24" t="s">
        <v>426</v>
      </c>
      <c r="U1100" s="24" t="s">
        <v>426</v>
      </c>
      <c r="V1100" s="24" t="s">
        <v>426</v>
      </c>
      <c r="W1100" s="267" t="s">
        <v>426</v>
      </c>
      <c r="X1100" s="273"/>
      <c r="Y1100" s="273"/>
    </row>
    <row r="1101" spans="1:25" s="21" customFormat="1" hidden="1" x14ac:dyDescent="0.2">
      <c r="A1101" s="19" t="s">
        <v>397</v>
      </c>
      <c r="B1101" s="38"/>
      <c r="C1101" s="38"/>
      <c r="D1101" s="38"/>
      <c r="E1101" s="38"/>
      <c r="F1101" s="38"/>
      <c r="G1101" s="38"/>
      <c r="H1101" s="38"/>
      <c r="I1101" s="38"/>
      <c r="J1101" s="38"/>
      <c r="K1101" s="38"/>
      <c r="L1101" s="38"/>
      <c r="M1101" s="38"/>
      <c r="N1101" s="38"/>
      <c r="O1101" s="38"/>
      <c r="P1101" s="24"/>
      <c r="Q1101" s="24"/>
      <c r="R1101" s="25"/>
      <c r="S1101" s="25"/>
      <c r="T1101" s="24"/>
      <c r="U1101" s="24"/>
      <c r="V1101" s="24"/>
      <c r="W1101" s="267"/>
      <c r="X1101" s="273"/>
      <c r="Y1101" s="273"/>
    </row>
    <row r="1102" spans="1:25" ht="12.75" hidden="1" customHeight="1" x14ac:dyDescent="0.2">
      <c r="A1102" s="19" t="s">
        <v>397</v>
      </c>
      <c r="C1102" s="348">
        <v>8</v>
      </c>
      <c r="D1102" s="18" t="s">
        <v>895</v>
      </c>
    </row>
    <row r="1103" spans="1:25" ht="12.75" hidden="1" customHeight="1" x14ac:dyDescent="0.2">
      <c r="A1103" s="19" t="s">
        <v>397</v>
      </c>
    </row>
    <row r="1104" spans="1:25" ht="12.75" hidden="1" customHeight="1" x14ac:dyDescent="0.2">
      <c r="A1104" s="19" t="s">
        <v>397</v>
      </c>
    </row>
    <row r="1105" spans="1:1" ht="12.75" hidden="1" customHeight="1" x14ac:dyDescent="0.2">
      <c r="A1105" s="19" t="s">
        <v>397</v>
      </c>
    </row>
  </sheetData>
  <sheetProtection sheet="1" objects="1" scenarios="1" formatCells="0" formatColumns="0" formatRows="0"/>
  <mergeCells count="1308">
    <mergeCell ref="F1087:N1087"/>
    <mergeCell ref="F1089:J1089"/>
    <mergeCell ref="K1089:N1089"/>
    <mergeCell ref="E1091:N1091"/>
    <mergeCell ref="F1093:N1093"/>
    <mergeCell ref="F1094:N1094"/>
    <mergeCell ref="F1095:N1095"/>
    <mergeCell ref="P5:Q5"/>
    <mergeCell ref="R5:S5"/>
    <mergeCell ref="G5:H5"/>
    <mergeCell ref="I5:J5"/>
    <mergeCell ref="E1075:J1075"/>
    <mergeCell ref="K1075:N1075"/>
    <mergeCell ref="E1077:J1077"/>
    <mergeCell ref="K1077:N1077"/>
    <mergeCell ref="E1080:N1080"/>
    <mergeCell ref="E1081:N1081"/>
    <mergeCell ref="E1083:N1083"/>
    <mergeCell ref="F1085:N1085"/>
    <mergeCell ref="F1086:N1086"/>
    <mergeCell ref="D1064:H1064"/>
    <mergeCell ref="I1064:L1064"/>
    <mergeCell ref="M1064:N1064"/>
    <mergeCell ref="I1065:N1065"/>
    <mergeCell ref="E1067:M1067"/>
    <mergeCell ref="E1069:N1069"/>
    <mergeCell ref="E1071:N1071"/>
    <mergeCell ref="E1072:N1072"/>
    <mergeCell ref="E1073:N1073"/>
    <mergeCell ref="F987:N987"/>
    <mergeCell ref="F988:N988"/>
    <mergeCell ref="F990:J990"/>
    <mergeCell ref="K990:N990"/>
    <mergeCell ref="E769:N769"/>
    <mergeCell ref="F975:N975"/>
    <mergeCell ref="F977:J977"/>
    <mergeCell ref="K977:N977"/>
    <mergeCell ref="E979:H979"/>
    <mergeCell ref="K979:N979"/>
    <mergeCell ref="F981:N981"/>
    <mergeCell ref="F982:N982"/>
    <mergeCell ref="E984:N984"/>
    <mergeCell ref="F986:N986"/>
    <mergeCell ref="F968:H968"/>
    <mergeCell ref="I968:J968"/>
    <mergeCell ref="K968:L968"/>
    <mergeCell ref="M968:N968"/>
    <mergeCell ref="F969:H969"/>
    <mergeCell ref="I969:J969"/>
    <mergeCell ref="K969:L969"/>
    <mergeCell ref="M969:N969"/>
    <mergeCell ref="F974:N974"/>
    <mergeCell ref="F957:N957"/>
    <mergeCell ref="E961:N961"/>
    <mergeCell ref="E962:N962"/>
    <mergeCell ref="E963:L963"/>
    <mergeCell ref="M963:N963"/>
    <mergeCell ref="J964:N964"/>
    <mergeCell ref="E966:N966"/>
    <mergeCell ref="I967:J967"/>
    <mergeCell ref="K967:L967"/>
    <mergeCell ref="M967:N967"/>
    <mergeCell ref="M944:N944"/>
    <mergeCell ref="F947:N947"/>
    <mergeCell ref="F949:N949"/>
    <mergeCell ref="F950:N950"/>
    <mergeCell ref="F951:N951"/>
    <mergeCell ref="F953:J953"/>
    <mergeCell ref="K953:N953"/>
    <mergeCell ref="E955:H955"/>
    <mergeCell ref="K955:N955"/>
    <mergeCell ref="E935:N935"/>
    <mergeCell ref="E936:N936"/>
    <mergeCell ref="E937:N937"/>
    <mergeCell ref="I938:J938"/>
    <mergeCell ref="K938:L938"/>
    <mergeCell ref="M938:N938"/>
    <mergeCell ref="F939:H939"/>
    <mergeCell ref="I939:J939"/>
    <mergeCell ref="K939:L939"/>
    <mergeCell ref="M939:N939"/>
    <mergeCell ref="F945:G945"/>
    <mergeCell ref="I945:J945"/>
    <mergeCell ref="K945:L945"/>
    <mergeCell ref="M945:N945"/>
    <mergeCell ref="F941:H941"/>
    <mergeCell ref="I941:J941"/>
    <mergeCell ref="K941:L941"/>
    <mergeCell ref="M941:N941"/>
    <mergeCell ref="F942:G942"/>
    <mergeCell ref="H942:H944"/>
    <mergeCell ref="I942:J942"/>
    <mergeCell ref="K942:L942"/>
    <mergeCell ref="M942:N942"/>
    <mergeCell ref="F943:G943"/>
    <mergeCell ref="I943:J943"/>
    <mergeCell ref="F753:N753"/>
    <mergeCell ref="F754:N754"/>
    <mergeCell ref="F755:N755"/>
    <mergeCell ref="F757:J757"/>
    <mergeCell ref="K757:N757"/>
    <mergeCell ref="E885:N885"/>
    <mergeCell ref="E886:N886"/>
    <mergeCell ref="E888:J888"/>
    <mergeCell ref="K888:N888"/>
    <mergeCell ref="E766:N766"/>
    <mergeCell ref="E768:N768"/>
    <mergeCell ref="E770:N770"/>
    <mergeCell ref="E772:J772"/>
    <mergeCell ref="K772:N772"/>
    <mergeCell ref="E774:J774"/>
    <mergeCell ref="K774:N774"/>
    <mergeCell ref="E777:N777"/>
    <mergeCell ref="E778:N778"/>
    <mergeCell ref="E780:N780"/>
    <mergeCell ref="I781:J781"/>
    <mergeCell ref="K781:L781"/>
    <mergeCell ref="M781:N781"/>
    <mergeCell ref="F782:H782"/>
    <mergeCell ref="I782:J782"/>
    <mergeCell ref="K782:L782"/>
    <mergeCell ref="M782:N782"/>
    <mergeCell ref="F792:J792"/>
    <mergeCell ref="K792:N792"/>
    <mergeCell ref="E794:H794"/>
    <mergeCell ref="K794:N794"/>
    <mergeCell ref="F796:N796"/>
    <mergeCell ref="F783:H783"/>
    <mergeCell ref="F742:N742"/>
    <mergeCell ref="F714:N714"/>
    <mergeCell ref="F716:N716"/>
    <mergeCell ref="F720:J720"/>
    <mergeCell ref="K720:N720"/>
    <mergeCell ref="E722:H722"/>
    <mergeCell ref="K722:N722"/>
    <mergeCell ref="F724:N724"/>
    <mergeCell ref="F725:N725"/>
    <mergeCell ref="E728:N728"/>
    <mergeCell ref="E729:N729"/>
    <mergeCell ref="E730:L730"/>
    <mergeCell ref="M730:N730"/>
    <mergeCell ref="J731:N731"/>
    <mergeCell ref="E733:N733"/>
    <mergeCell ref="I734:J734"/>
    <mergeCell ref="K734:L734"/>
    <mergeCell ref="M734:N734"/>
    <mergeCell ref="F735:H735"/>
    <mergeCell ref="I735:J735"/>
    <mergeCell ref="F738:N738"/>
    <mergeCell ref="M709:N709"/>
    <mergeCell ref="F710:G710"/>
    <mergeCell ref="I710:J710"/>
    <mergeCell ref="K710:L710"/>
    <mergeCell ref="M710:N710"/>
    <mergeCell ref="F711:G711"/>
    <mergeCell ref="I711:J711"/>
    <mergeCell ref="K711:L711"/>
    <mergeCell ref="M711:N711"/>
    <mergeCell ref="K735:L735"/>
    <mergeCell ref="M735:N735"/>
    <mergeCell ref="F736:H736"/>
    <mergeCell ref="I736:J736"/>
    <mergeCell ref="K736:L736"/>
    <mergeCell ref="M736:N736"/>
    <mergeCell ref="F740:N740"/>
    <mergeCell ref="F741:N741"/>
    <mergeCell ref="F682:N682"/>
    <mergeCell ref="F683:N683"/>
    <mergeCell ref="D686:N686"/>
    <mergeCell ref="E688:N688"/>
    <mergeCell ref="E689:N689"/>
    <mergeCell ref="F692:N692"/>
    <mergeCell ref="F693:N693"/>
    <mergeCell ref="F695:J695"/>
    <mergeCell ref="K695:N695"/>
    <mergeCell ref="F662:H662"/>
    <mergeCell ref="F669:N669"/>
    <mergeCell ref="F670:N670"/>
    <mergeCell ref="F672:J672"/>
    <mergeCell ref="E674:H674"/>
    <mergeCell ref="K674:N674"/>
    <mergeCell ref="F676:N676"/>
    <mergeCell ref="F677:N677"/>
    <mergeCell ref="E679:N679"/>
    <mergeCell ref="I662:J662"/>
    <mergeCell ref="K662:L662"/>
    <mergeCell ref="M662:N662"/>
    <mergeCell ref="F668:N668"/>
    <mergeCell ref="K672:N672"/>
    <mergeCell ref="K649:N649"/>
    <mergeCell ref="E653:N653"/>
    <mergeCell ref="E654:N654"/>
    <mergeCell ref="E656:N656"/>
    <mergeCell ref="E657:N657"/>
    <mergeCell ref="F658:N658"/>
    <mergeCell ref="F659:N659"/>
    <mergeCell ref="F660:N660"/>
    <mergeCell ref="I661:J661"/>
    <mergeCell ref="K661:L661"/>
    <mergeCell ref="M661:N661"/>
    <mergeCell ref="F619:N619"/>
    <mergeCell ref="E621:N621"/>
    <mergeCell ref="F623:N623"/>
    <mergeCell ref="F624:N624"/>
    <mergeCell ref="F625:N625"/>
    <mergeCell ref="F627:J627"/>
    <mergeCell ref="K627:N627"/>
    <mergeCell ref="D631:H631"/>
    <mergeCell ref="I631:L631"/>
    <mergeCell ref="M631:N631"/>
    <mergeCell ref="E650:N650"/>
    <mergeCell ref="F608:N608"/>
    <mergeCell ref="F610:N610"/>
    <mergeCell ref="F611:N611"/>
    <mergeCell ref="F612:N612"/>
    <mergeCell ref="F614:J614"/>
    <mergeCell ref="K614:N614"/>
    <mergeCell ref="E616:H616"/>
    <mergeCell ref="K616:N616"/>
    <mergeCell ref="F618:N618"/>
    <mergeCell ref="F605:G605"/>
    <mergeCell ref="H605:H606"/>
    <mergeCell ref="I605:J605"/>
    <mergeCell ref="K605:L605"/>
    <mergeCell ref="M605:N605"/>
    <mergeCell ref="F606:G606"/>
    <mergeCell ref="I606:J606"/>
    <mergeCell ref="K606:L606"/>
    <mergeCell ref="M606:N606"/>
    <mergeCell ref="F603:G603"/>
    <mergeCell ref="H603:H604"/>
    <mergeCell ref="I603:J603"/>
    <mergeCell ref="K603:L603"/>
    <mergeCell ref="M603:N603"/>
    <mergeCell ref="F604:G604"/>
    <mergeCell ref="I604:J604"/>
    <mergeCell ref="K604:L604"/>
    <mergeCell ref="M604:N604"/>
    <mergeCell ref="F601:G601"/>
    <mergeCell ref="H601:H602"/>
    <mergeCell ref="I601:J601"/>
    <mergeCell ref="K601:L601"/>
    <mergeCell ref="M601:N601"/>
    <mergeCell ref="F602:G602"/>
    <mergeCell ref="I602:J602"/>
    <mergeCell ref="K602:L602"/>
    <mergeCell ref="M602:N602"/>
    <mergeCell ref="F599:G599"/>
    <mergeCell ref="H599:H600"/>
    <mergeCell ref="I599:J599"/>
    <mergeCell ref="K599:L599"/>
    <mergeCell ref="M599:N599"/>
    <mergeCell ref="F600:G600"/>
    <mergeCell ref="I600:J600"/>
    <mergeCell ref="K600:L600"/>
    <mergeCell ref="M600:N600"/>
    <mergeCell ref="E595:N595"/>
    <mergeCell ref="I596:J596"/>
    <mergeCell ref="K596:L596"/>
    <mergeCell ref="M596:N596"/>
    <mergeCell ref="F597:G597"/>
    <mergeCell ref="H597:H598"/>
    <mergeCell ref="I597:J597"/>
    <mergeCell ref="K597:L597"/>
    <mergeCell ref="M597:N597"/>
    <mergeCell ref="F598:G598"/>
    <mergeCell ref="I598:J598"/>
    <mergeCell ref="K598:L598"/>
    <mergeCell ref="M598:N598"/>
    <mergeCell ref="E584:H584"/>
    <mergeCell ref="K584:N584"/>
    <mergeCell ref="F586:N586"/>
    <mergeCell ref="F587:N587"/>
    <mergeCell ref="E590:N590"/>
    <mergeCell ref="E591:N591"/>
    <mergeCell ref="E592:L592"/>
    <mergeCell ref="M592:N592"/>
    <mergeCell ref="J593:N593"/>
    <mergeCell ref="F574:H574"/>
    <mergeCell ref="I574:J574"/>
    <mergeCell ref="K574:L574"/>
    <mergeCell ref="M574:N574"/>
    <mergeCell ref="F576:N576"/>
    <mergeCell ref="F578:N578"/>
    <mergeCell ref="F579:N579"/>
    <mergeCell ref="F580:N580"/>
    <mergeCell ref="F582:J582"/>
    <mergeCell ref="K582:N582"/>
    <mergeCell ref="F566:N566"/>
    <mergeCell ref="E569:N569"/>
    <mergeCell ref="E570:N570"/>
    <mergeCell ref="E571:N571"/>
    <mergeCell ref="I572:J572"/>
    <mergeCell ref="K572:L572"/>
    <mergeCell ref="M572:N572"/>
    <mergeCell ref="F573:H573"/>
    <mergeCell ref="I573:J573"/>
    <mergeCell ref="K573:L573"/>
    <mergeCell ref="M573:N573"/>
    <mergeCell ref="F555:N555"/>
    <mergeCell ref="F557:N557"/>
    <mergeCell ref="F558:N558"/>
    <mergeCell ref="F559:N559"/>
    <mergeCell ref="F561:J561"/>
    <mergeCell ref="K561:N561"/>
    <mergeCell ref="E563:H563"/>
    <mergeCell ref="K563:N563"/>
    <mergeCell ref="F565:N565"/>
    <mergeCell ref="F553:G553"/>
    <mergeCell ref="I553:J553"/>
    <mergeCell ref="K553:L553"/>
    <mergeCell ref="M553:N553"/>
    <mergeCell ref="F549:H549"/>
    <mergeCell ref="I549:J549"/>
    <mergeCell ref="K549:L549"/>
    <mergeCell ref="M549:N549"/>
    <mergeCell ref="F550:G550"/>
    <mergeCell ref="H550:H552"/>
    <mergeCell ref="I550:J550"/>
    <mergeCell ref="K550:L550"/>
    <mergeCell ref="M550:N550"/>
    <mergeCell ref="F551:G551"/>
    <mergeCell ref="I551:J551"/>
    <mergeCell ref="K551:L551"/>
    <mergeCell ref="M551:N551"/>
    <mergeCell ref="F552:G552"/>
    <mergeCell ref="I552:J552"/>
    <mergeCell ref="K552:L552"/>
    <mergeCell ref="M552:N552"/>
    <mergeCell ref="I546:J546"/>
    <mergeCell ref="K546:L546"/>
    <mergeCell ref="M546:N546"/>
    <mergeCell ref="F547:H547"/>
    <mergeCell ref="I547:J547"/>
    <mergeCell ref="K547:L547"/>
    <mergeCell ref="M547:N547"/>
    <mergeCell ref="F548:H548"/>
    <mergeCell ref="I548:J548"/>
    <mergeCell ref="K548:L548"/>
    <mergeCell ref="M548:N548"/>
    <mergeCell ref="E534:N534"/>
    <mergeCell ref="F536:N536"/>
    <mergeCell ref="F537:N537"/>
    <mergeCell ref="F538:N538"/>
    <mergeCell ref="F540:J540"/>
    <mergeCell ref="K540:N540"/>
    <mergeCell ref="E543:N543"/>
    <mergeCell ref="E544:N544"/>
    <mergeCell ref="E545:N545"/>
    <mergeCell ref="E520:H520"/>
    <mergeCell ref="K520:N520"/>
    <mergeCell ref="F522:N522"/>
    <mergeCell ref="F523:N523"/>
    <mergeCell ref="E525:N525"/>
    <mergeCell ref="F527:N527"/>
    <mergeCell ref="F528:N528"/>
    <mergeCell ref="F529:N529"/>
    <mergeCell ref="D532:N532"/>
    <mergeCell ref="F510:H510"/>
    <mergeCell ref="I510:J510"/>
    <mergeCell ref="K510:L510"/>
    <mergeCell ref="M510:N510"/>
    <mergeCell ref="F512:N512"/>
    <mergeCell ref="F514:N514"/>
    <mergeCell ref="F515:N515"/>
    <mergeCell ref="F516:N516"/>
    <mergeCell ref="F518:J518"/>
    <mergeCell ref="K518:N518"/>
    <mergeCell ref="E505:N505"/>
    <mergeCell ref="E507:N507"/>
    <mergeCell ref="I508:J508"/>
    <mergeCell ref="K508:L508"/>
    <mergeCell ref="M508:N508"/>
    <mergeCell ref="F509:H509"/>
    <mergeCell ref="I509:J509"/>
    <mergeCell ref="K509:L509"/>
    <mergeCell ref="M509:N509"/>
    <mergeCell ref="I492:N492"/>
    <mergeCell ref="E494:N494"/>
    <mergeCell ref="E496:N496"/>
    <mergeCell ref="E497:N497"/>
    <mergeCell ref="E498:N498"/>
    <mergeCell ref="E500:J500"/>
    <mergeCell ref="K500:N500"/>
    <mergeCell ref="E502:J502"/>
    <mergeCell ref="K502:N502"/>
    <mergeCell ref="F479:N479"/>
    <mergeCell ref="E481:N481"/>
    <mergeCell ref="F483:N483"/>
    <mergeCell ref="F484:N484"/>
    <mergeCell ref="F485:N485"/>
    <mergeCell ref="F487:J487"/>
    <mergeCell ref="K487:N487"/>
    <mergeCell ref="D491:H491"/>
    <mergeCell ref="I491:L491"/>
    <mergeCell ref="M491:N491"/>
    <mergeCell ref="F468:N468"/>
    <mergeCell ref="F470:N470"/>
    <mergeCell ref="F471:N471"/>
    <mergeCell ref="F472:N472"/>
    <mergeCell ref="F474:J474"/>
    <mergeCell ref="K474:N474"/>
    <mergeCell ref="E476:H476"/>
    <mergeCell ref="K476:N476"/>
    <mergeCell ref="F478:N478"/>
    <mergeCell ref="F465:G465"/>
    <mergeCell ref="H465:H466"/>
    <mergeCell ref="I465:J465"/>
    <mergeCell ref="K465:L465"/>
    <mergeCell ref="M465:N465"/>
    <mergeCell ref="F466:G466"/>
    <mergeCell ref="I466:J466"/>
    <mergeCell ref="K466:L466"/>
    <mergeCell ref="M466:N466"/>
    <mergeCell ref="F463:G463"/>
    <mergeCell ref="H463:H464"/>
    <mergeCell ref="I463:J463"/>
    <mergeCell ref="K463:L463"/>
    <mergeCell ref="M463:N463"/>
    <mergeCell ref="F464:G464"/>
    <mergeCell ref="I464:J464"/>
    <mergeCell ref="K464:L464"/>
    <mergeCell ref="M464:N464"/>
    <mergeCell ref="F461:G461"/>
    <mergeCell ref="H461:H462"/>
    <mergeCell ref="I461:J461"/>
    <mergeCell ref="K461:L461"/>
    <mergeCell ref="M461:N461"/>
    <mergeCell ref="F462:G462"/>
    <mergeCell ref="I462:J462"/>
    <mergeCell ref="K462:L462"/>
    <mergeCell ref="M462:N462"/>
    <mergeCell ref="F459:G459"/>
    <mergeCell ref="H459:H460"/>
    <mergeCell ref="I459:J459"/>
    <mergeCell ref="K459:L459"/>
    <mergeCell ref="M459:N459"/>
    <mergeCell ref="F460:G460"/>
    <mergeCell ref="I460:J460"/>
    <mergeCell ref="K460:L460"/>
    <mergeCell ref="M460:N460"/>
    <mergeCell ref="E455:N455"/>
    <mergeCell ref="I456:J456"/>
    <mergeCell ref="K456:L456"/>
    <mergeCell ref="M456:N456"/>
    <mergeCell ref="F457:G457"/>
    <mergeCell ref="H457:H458"/>
    <mergeCell ref="I457:J457"/>
    <mergeCell ref="K457:L457"/>
    <mergeCell ref="M457:N457"/>
    <mergeCell ref="F458:G458"/>
    <mergeCell ref="I458:J458"/>
    <mergeCell ref="K458:L458"/>
    <mergeCell ref="M458:N458"/>
    <mergeCell ref="E444:H444"/>
    <mergeCell ref="K444:N444"/>
    <mergeCell ref="F446:N446"/>
    <mergeCell ref="F447:N447"/>
    <mergeCell ref="E450:N450"/>
    <mergeCell ref="E451:N451"/>
    <mergeCell ref="E452:L452"/>
    <mergeCell ref="M452:N452"/>
    <mergeCell ref="J453:N453"/>
    <mergeCell ref="F434:H434"/>
    <mergeCell ref="I434:J434"/>
    <mergeCell ref="K434:L434"/>
    <mergeCell ref="M434:N434"/>
    <mergeCell ref="F436:N436"/>
    <mergeCell ref="F438:N438"/>
    <mergeCell ref="F439:N439"/>
    <mergeCell ref="F440:N440"/>
    <mergeCell ref="F442:J442"/>
    <mergeCell ref="K442:N442"/>
    <mergeCell ref="F426:N426"/>
    <mergeCell ref="E429:N429"/>
    <mergeCell ref="E430:N430"/>
    <mergeCell ref="E431:N431"/>
    <mergeCell ref="I432:J432"/>
    <mergeCell ref="K432:L432"/>
    <mergeCell ref="M432:N432"/>
    <mergeCell ref="F433:H433"/>
    <mergeCell ref="I433:J433"/>
    <mergeCell ref="K433:L433"/>
    <mergeCell ref="M433:N433"/>
    <mergeCell ref="F415:N415"/>
    <mergeCell ref="F417:N417"/>
    <mergeCell ref="F418:N418"/>
    <mergeCell ref="F419:N419"/>
    <mergeCell ref="F421:J421"/>
    <mergeCell ref="K421:N421"/>
    <mergeCell ref="E423:H423"/>
    <mergeCell ref="K423:N423"/>
    <mergeCell ref="F425:N425"/>
    <mergeCell ref="F409:H409"/>
    <mergeCell ref="I409:J409"/>
    <mergeCell ref="K409:L409"/>
    <mergeCell ref="M409:N409"/>
    <mergeCell ref="F410:G410"/>
    <mergeCell ref="H410:H412"/>
    <mergeCell ref="I410:J410"/>
    <mergeCell ref="K410:L410"/>
    <mergeCell ref="M410:N410"/>
    <mergeCell ref="F411:G411"/>
    <mergeCell ref="I411:J411"/>
    <mergeCell ref="K411:L411"/>
    <mergeCell ref="M411:N411"/>
    <mergeCell ref="F412:G412"/>
    <mergeCell ref="I412:J412"/>
    <mergeCell ref="K412:L412"/>
    <mergeCell ref="M412:N412"/>
    <mergeCell ref="F407:H407"/>
    <mergeCell ref="I407:J407"/>
    <mergeCell ref="K407:L407"/>
    <mergeCell ref="M407:N407"/>
    <mergeCell ref="F408:H408"/>
    <mergeCell ref="I408:J408"/>
    <mergeCell ref="K408:L408"/>
    <mergeCell ref="M408:N408"/>
    <mergeCell ref="F413:G413"/>
    <mergeCell ref="I413:J413"/>
    <mergeCell ref="K413:L413"/>
    <mergeCell ref="M413:N413"/>
    <mergeCell ref="F398:N398"/>
    <mergeCell ref="F400:J400"/>
    <mergeCell ref="K400:N400"/>
    <mergeCell ref="E403:N403"/>
    <mergeCell ref="E404:N404"/>
    <mergeCell ref="E405:N405"/>
    <mergeCell ref="I406:J406"/>
    <mergeCell ref="K406:L406"/>
    <mergeCell ref="M406:N406"/>
    <mergeCell ref="F383:N383"/>
    <mergeCell ref="E385:N385"/>
    <mergeCell ref="F387:N387"/>
    <mergeCell ref="F388:N388"/>
    <mergeCell ref="F389:N389"/>
    <mergeCell ref="D392:N392"/>
    <mergeCell ref="E394:N394"/>
    <mergeCell ref="F396:N396"/>
    <mergeCell ref="F397:N397"/>
    <mergeCell ref="F372:N372"/>
    <mergeCell ref="F374:N374"/>
    <mergeCell ref="F375:N375"/>
    <mergeCell ref="F376:N376"/>
    <mergeCell ref="F378:J378"/>
    <mergeCell ref="K378:N378"/>
    <mergeCell ref="E380:H380"/>
    <mergeCell ref="K380:N380"/>
    <mergeCell ref="F382:N382"/>
    <mergeCell ref="E367:N367"/>
    <mergeCell ref="I368:J368"/>
    <mergeCell ref="K368:L368"/>
    <mergeCell ref="M368:N368"/>
    <mergeCell ref="F369:H369"/>
    <mergeCell ref="I369:J369"/>
    <mergeCell ref="K369:L369"/>
    <mergeCell ref="M369:N369"/>
    <mergeCell ref="F370:H370"/>
    <mergeCell ref="I370:J370"/>
    <mergeCell ref="K370:L370"/>
    <mergeCell ref="M370:N370"/>
    <mergeCell ref="E354:N354"/>
    <mergeCell ref="E356:N356"/>
    <mergeCell ref="E357:N357"/>
    <mergeCell ref="E358:N358"/>
    <mergeCell ref="E360:J360"/>
    <mergeCell ref="K360:N360"/>
    <mergeCell ref="E362:J362"/>
    <mergeCell ref="K362:N362"/>
    <mergeCell ref="E365:N365"/>
    <mergeCell ref="F339:N339"/>
    <mergeCell ref="E341:N341"/>
    <mergeCell ref="F343:N343"/>
    <mergeCell ref="F344:N344"/>
    <mergeCell ref="F345:N345"/>
    <mergeCell ref="F347:J347"/>
    <mergeCell ref="K347:N347"/>
    <mergeCell ref="F328:N328"/>
    <mergeCell ref="F330:N330"/>
    <mergeCell ref="F331:N331"/>
    <mergeCell ref="F332:N332"/>
    <mergeCell ref="F334:J334"/>
    <mergeCell ref="K334:N334"/>
    <mergeCell ref="E336:H336"/>
    <mergeCell ref="K336:N336"/>
    <mergeCell ref="F338:N338"/>
    <mergeCell ref="F325:G325"/>
    <mergeCell ref="H325:H326"/>
    <mergeCell ref="I325:J325"/>
    <mergeCell ref="K325:L325"/>
    <mergeCell ref="M325:N325"/>
    <mergeCell ref="F326:G326"/>
    <mergeCell ref="I326:J326"/>
    <mergeCell ref="K326:L326"/>
    <mergeCell ref="M326:N326"/>
    <mergeCell ref="F317:G317"/>
    <mergeCell ref="H317:H318"/>
    <mergeCell ref="I317:J317"/>
    <mergeCell ref="K317:L317"/>
    <mergeCell ref="M317:N317"/>
    <mergeCell ref="F318:G318"/>
    <mergeCell ref="I318:J318"/>
    <mergeCell ref="K318:L318"/>
    <mergeCell ref="M318:N318"/>
    <mergeCell ref="F323:G323"/>
    <mergeCell ref="H323:H324"/>
    <mergeCell ref="I323:J323"/>
    <mergeCell ref="K323:L323"/>
    <mergeCell ref="M323:N323"/>
    <mergeCell ref="F324:G324"/>
    <mergeCell ref="I324:J324"/>
    <mergeCell ref="K324:L324"/>
    <mergeCell ref="M324:N324"/>
    <mergeCell ref="F321:G321"/>
    <mergeCell ref="H321:H322"/>
    <mergeCell ref="I321:J321"/>
    <mergeCell ref="K321:L321"/>
    <mergeCell ref="M321:N321"/>
    <mergeCell ref="F322:G322"/>
    <mergeCell ref="I322:J322"/>
    <mergeCell ref="K322:L322"/>
    <mergeCell ref="M322:N322"/>
    <mergeCell ref="F285:N285"/>
    <mergeCell ref="D351:H351"/>
    <mergeCell ref="I351:L351"/>
    <mergeCell ref="M351:N351"/>
    <mergeCell ref="I352:N352"/>
    <mergeCell ref="E310:N310"/>
    <mergeCell ref="E311:N311"/>
    <mergeCell ref="E312:L312"/>
    <mergeCell ref="M312:N312"/>
    <mergeCell ref="J313:N313"/>
    <mergeCell ref="E315:N315"/>
    <mergeCell ref="F298:N298"/>
    <mergeCell ref="F299:N299"/>
    <mergeCell ref="F300:N300"/>
    <mergeCell ref="F302:J302"/>
    <mergeCell ref="K302:N302"/>
    <mergeCell ref="E304:H304"/>
    <mergeCell ref="K304:N304"/>
    <mergeCell ref="F306:N306"/>
    <mergeCell ref="F307:N307"/>
    <mergeCell ref="F319:G319"/>
    <mergeCell ref="H319:H320"/>
    <mergeCell ref="I319:J319"/>
    <mergeCell ref="K319:L319"/>
    <mergeCell ref="M319:N319"/>
    <mergeCell ref="F320:G320"/>
    <mergeCell ref="I320:J320"/>
    <mergeCell ref="K320:L320"/>
    <mergeCell ref="M320:N320"/>
    <mergeCell ref="I316:J316"/>
    <mergeCell ref="K316:L316"/>
    <mergeCell ref="M316:N316"/>
    <mergeCell ref="F271:G271"/>
    <mergeCell ref="I271:J271"/>
    <mergeCell ref="K271:L271"/>
    <mergeCell ref="M271:N271"/>
    <mergeCell ref="F272:G272"/>
    <mergeCell ref="I272:J272"/>
    <mergeCell ref="K272:L272"/>
    <mergeCell ref="M272:N272"/>
    <mergeCell ref="F293:H293"/>
    <mergeCell ref="I293:J293"/>
    <mergeCell ref="K293:L293"/>
    <mergeCell ref="M293:N293"/>
    <mergeCell ref="F294:H294"/>
    <mergeCell ref="I294:J294"/>
    <mergeCell ref="K294:L294"/>
    <mergeCell ref="M294:N294"/>
    <mergeCell ref="F296:N296"/>
    <mergeCell ref="F286:N286"/>
    <mergeCell ref="E289:N289"/>
    <mergeCell ref="E290:N290"/>
    <mergeCell ref="E291:N291"/>
    <mergeCell ref="I292:J292"/>
    <mergeCell ref="K292:L292"/>
    <mergeCell ref="M292:N292"/>
    <mergeCell ref="F275:N275"/>
    <mergeCell ref="F277:N277"/>
    <mergeCell ref="F278:N278"/>
    <mergeCell ref="F279:N279"/>
    <mergeCell ref="F281:J281"/>
    <mergeCell ref="K281:N281"/>
    <mergeCell ref="E283:H283"/>
    <mergeCell ref="K283:N283"/>
    <mergeCell ref="F267:H267"/>
    <mergeCell ref="I267:J267"/>
    <mergeCell ref="K267:L267"/>
    <mergeCell ref="M267:N267"/>
    <mergeCell ref="F268:H268"/>
    <mergeCell ref="I268:J268"/>
    <mergeCell ref="K268:L268"/>
    <mergeCell ref="M268:N268"/>
    <mergeCell ref="F273:G273"/>
    <mergeCell ref="I273:J273"/>
    <mergeCell ref="K273:L273"/>
    <mergeCell ref="M273:N273"/>
    <mergeCell ref="E265:N265"/>
    <mergeCell ref="I266:J266"/>
    <mergeCell ref="K266:L266"/>
    <mergeCell ref="M266:N266"/>
    <mergeCell ref="F256:N256"/>
    <mergeCell ref="F257:N257"/>
    <mergeCell ref="F258:N258"/>
    <mergeCell ref="F260:J260"/>
    <mergeCell ref="K260:N260"/>
    <mergeCell ref="E263:N263"/>
    <mergeCell ref="E264:N264"/>
    <mergeCell ref="F269:H269"/>
    <mergeCell ref="I269:J269"/>
    <mergeCell ref="K269:L269"/>
    <mergeCell ref="M269:N269"/>
    <mergeCell ref="F270:G270"/>
    <mergeCell ref="H270:H272"/>
    <mergeCell ref="I270:J270"/>
    <mergeCell ref="K270:L270"/>
    <mergeCell ref="M270:N270"/>
    <mergeCell ref="I212:N212"/>
    <mergeCell ref="E214:N214"/>
    <mergeCell ref="E216:N216"/>
    <mergeCell ref="F247:N247"/>
    <mergeCell ref="F248:N248"/>
    <mergeCell ref="F249:N249"/>
    <mergeCell ref="D252:N252"/>
    <mergeCell ref="E254:N254"/>
    <mergeCell ref="F242:N242"/>
    <mergeCell ref="F243:N243"/>
    <mergeCell ref="E245:N245"/>
    <mergeCell ref="F234:N234"/>
    <mergeCell ref="F235:N235"/>
    <mergeCell ref="F236:N236"/>
    <mergeCell ref="F238:J238"/>
    <mergeCell ref="K238:N238"/>
    <mergeCell ref="E240:H240"/>
    <mergeCell ref="K240:N240"/>
    <mergeCell ref="F229:H229"/>
    <mergeCell ref="I229:J229"/>
    <mergeCell ref="K229:L229"/>
    <mergeCell ref="M229:N229"/>
    <mergeCell ref="F230:H230"/>
    <mergeCell ref="I230:J230"/>
    <mergeCell ref="K230:L230"/>
    <mergeCell ref="M230:N230"/>
    <mergeCell ref="F232:N232"/>
    <mergeCell ref="F122:G122"/>
    <mergeCell ref="I122:J122"/>
    <mergeCell ref="K122:L122"/>
    <mergeCell ref="M122:N122"/>
    <mergeCell ref="E132:H132"/>
    <mergeCell ref="K132:N132"/>
    <mergeCell ref="F1060:N1060"/>
    <mergeCell ref="E201:N201"/>
    <mergeCell ref="F96:N96"/>
    <mergeCell ref="E1048:N1048"/>
    <mergeCell ref="F1050:N1050"/>
    <mergeCell ref="F1051:N1051"/>
    <mergeCell ref="F1052:N1052"/>
    <mergeCell ref="F1054:J1054"/>
    <mergeCell ref="K1054:N1054"/>
    <mergeCell ref="E1056:N1056"/>
    <mergeCell ref="F1058:N1058"/>
    <mergeCell ref="F1059:N1059"/>
    <mergeCell ref="E1036:N1036"/>
    <mergeCell ref="E1037:N1037"/>
    <mergeCell ref="E1038:N1038"/>
    <mergeCell ref="E1040:J1040"/>
    <mergeCell ref="K1040:N1040"/>
    <mergeCell ref="E1042:J1042"/>
    <mergeCell ref="K1042:N1042"/>
    <mergeCell ref="E1045:N1045"/>
    <mergeCell ref="E1046:N1046"/>
    <mergeCell ref="E1011:N1011"/>
    <mergeCell ref="F168:N168"/>
    <mergeCell ref="F169:N169"/>
    <mergeCell ref="F170:N170"/>
    <mergeCell ref="F171:N171"/>
    <mergeCell ref="F172:N172"/>
    <mergeCell ref="E162:N162"/>
    <mergeCell ref="I176:J176"/>
    <mergeCell ref="K176:L176"/>
    <mergeCell ref="M176:N176"/>
    <mergeCell ref="K184:L184"/>
    <mergeCell ref="I184:J184"/>
    <mergeCell ref="I183:J183"/>
    <mergeCell ref="M180:N180"/>
    <mergeCell ref="F76:N76"/>
    <mergeCell ref="M179:N179"/>
    <mergeCell ref="K179:L179"/>
    <mergeCell ref="I179:J179"/>
    <mergeCell ref="M177:N177"/>
    <mergeCell ref="K177:L177"/>
    <mergeCell ref="I177:J177"/>
    <mergeCell ref="E93:N93"/>
    <mergeCell ref="F94:N94"/>
    <mergeCell ref="F97:N97"/>
    <mergeCell ref="F101:N101"/>
    <mergeCell ref="F103:J103"/>
    <mergeCell ref="K103:N103"/>
    <mergeCell ref="M118:N118"/>
    <mergeCell ref="F124:N124"/>
    <mergeCell ref="E81:N81"/>
    <mergeCell ref="E82:N82"/>
    <mergeCell ref="I118:J118"/>
    <mergeCell ref="F184:G184"/>
    <mergeCell ref="F95:N95"/>
    <mergeCell ref="E161:N161"/>
    <mergeCell ref="E108:N108"/>
    <mergeCell ref="E109:N109"/>
    <mergeCell ref="E71:N71"/>
    <mergeCell ref="F72:N72"/>
    <mergeCell ref="F73:N73"/>
    <mergeCell ref="F74:N74"/>
    <mergeCell ref="E92:N92"/>
    <mergeCell ref="M58:N58"/>
    <mergeCell ref="E53:N53"/>
    <mergeCell ref="E54:N54"/>
    <mergeCell ref="F55:N55"/>
    <mergeCell ref="F66:N66"/>
    <mergeCell ref="F68:J68"/>
    <mergeCell ref="K68:N68"/>
    <mergeCell ref="E70:H70"/>
    <mergeCell ref="K70:N70"/>
    <mergeCell ref="F64:N64"/>
    <mergeCell ref="F65:N65"/>
    <mergeCell ref="F62:N62"/>
    <mergeCell ref="F84:N84"/>
    <mergeCell ref="F57:N57"/>
    <mergeCell ref="I58:J58"/>
    <mergeCell ref="K58:L58"/>
    <mergeCell ref="D89:N89"/>
    <mergeCell ref="E91:N91"/>
    <mergeCell ref="M59:N59"/>
    <mergeCell ref="F60:H60"/>
    <mergeCell ref="I60:J60"/>
    <mergeCell ref="K60:L60"/>
    <mergeCell ref="M60:N60"/>
    <mergeCell ref="F77:N77"/>
    <mergeCell ref="F85:N85"/>
    <mergeCell ref="V3:W3"/>
    <mergeCell ref="P4:Q4"/>
    <mergeCell ref="R4:S4"/>
    <mergeCell ref="T4:U4"/>
    <mergeCell ref="V4:W4"/>
    <mergeCell ref="E9:M9"/>
    <mergeCell ref="M3:N3"/>
    <mergeCell ref="D7:N7"/>
    <mergeCell ref="B2:D4"/>
    <mergeCell ref="G2:H2"/>
    <mergeCell ref="I2:J2"/>
    <mergeCell ref="K2:L2"/>
    <mergeCell ref="M2:N2"/>
    <mergeCell ref="E4:F4"/>
    <mergeCell ref="G4:H4"/>
    <mergeCell ref="I4:J4"/>
    <mergeCell ref="K4:L4"/>
    <mergeCell ref="M4:N4"/>
    <mergeCell ref="E3:F3"/>
    <mergeCell ref="P3:Q3"/>
    <mergeCell ref="I3:J3"/>
    <mergeCell ref="K3:L3"/>
    <mergeCell ref="R3:S3"/>
    <mergeCell ref="G3:H3"/>
    <mergeCell ref="E50:N50"/>
    <mergeCell ref="E51:N51"/>
    <mergeCell ref="F56:N56"/>
    <mergeCell ref="T3:U3"/>
    <mergeCell ref="D10:N10"/>
    <mergeCell ref="D30:H30"/>
    <mergeCell ref="I30:L30"/>
    <mergeCell ref="M30:N30"/>
    <mergeCell ref="D28:N28"/>
    <mergeCell ref="D14:N14"/>
    <mergeCell ref="E15:N15"/>
    <mergeCell ref="C11:N11"/>
    <mergeCell ref="E16:N16"/>
    <mergeCell ref="E17:N17"/>
    <mergeCell ref="E18:N18"/>
    <mergeCell ref="D25:N25"/>
    <mergeCell ref="E19:N19"/>
    <mergeCell ref="E20:N20"/>
    <mergeCell ref="E21:N21"/>
    <mergeCell ref="E22:N22"/>
    <mergeCell ref="D24:N24"/>
    <mergeCell ref="E47:N47"/>
    <mergeCell ref="E33:N33"/>
    <mergeCell ref="E35:N35"/>
    <mergeCell ref="I31:N31"/>
    <mergeCell ref="F38:N38"/>
    <mergeCell ref="F39:N39"/>
    <mergeCell ref="F40:N40"/>
    <mergeCell ref="E42:N42"/>
    <mergeCell ref="E44:J44"/>
    <mergeCell ref="K44:N44"/>
    <mergeCell ref="E46:J46"/>
    <mergeCell ref="K46:N46"/>
    <mergeCell ref="E41:N41"/>
    <mergeCell ref="E36:N36"/>
    <mergeCell ref="F37:N37"/>
    <mergeCell ref="F59:H59"/>
    <mergeCell ref="I59:J59"/>
    <mergeCell ref="K59:L59"/>
    <mergeCell ref="F118:H118"/>
    <mergeCell ref="K118:L118"/>
    <mergeCell ref="D1098:N1098"/>
    <mergeCell ref="E79:N79"/>
    <mergeCell ref="E80:N80"/>
    <mergeCell ref="F86:N86"/>
    <mergeCell ref="F99:N99"/>
    <mergeCell ref="F100:N100"/>
    <mergeCell ref="E163:L163"/>
    <mergeCell ref="M163:N163"/>
    <mergeCell ref="J164:N164"/>
    <mergeCell ref="E166:N166"/>
    <mergeCell ref="E167:N167"/>
    <mergeCell ref="F173:N173"/>
    <mergeCell ref="I174:J174"/>
    <mergeCell ref="K174:L174"/>
    <mergeCell ref="E200:N200"/>
    <mergeCell ref="I178:J178"/>
    <mergeCell ref="K178:L178"/>
    <mergeCell ref="M178:N178"/>
    <mergeCell ref="I180:J180"/>
    <mergeCell ref="K180:L180"/>
    <mergeCell ref="I182:J182"/>
    <mergeCell ref="E106:N106"/>
    <mergeCell ref="E107:N107"/>
    <mergeCell ref="F110:N110"/>
    <mergeCell ref="F112:N112"/>
    <mergeCell ref="F114:N114"/>
    <mergeCell ref="F117:H117"/>
    <mergeCell ref="I117:J117"/>
    <mergeCell ref="K117:L117"/>
    <mergeCell ref="M117:N117"/>
    <mergeCell ref="I115:J115"/>
    <mergeCell ref="K115:L115"/>
    <mergeCell ref="M115:N115"/>
    <mergeCell ref="F116:H116"/>
    <mergeCell ref="I116:J116"/>
    <mergeCell ref="K116:L116"/>
    <mergeCell ref="M116:N116"/>
    <mergeCell ref="F111:N111"/>
    <mergeCell ref="F113:N113"/>
    <mergeCell ref="F203:N203"/>
    <mergeCell ref="I119:J119"/>
    <mergeCell ref="K119:L119"/>
    <mergeCell ref="M119:N119"/>
    <mergeCell ref="I121:J121"/>
    <mergeCell ref="K121:L121"/>
    <mergeCell ref="M121:N121"/>
    <mergeCell ref="E141:N141"/>
    <mergeCell ref="E142:N142"/>
    <mergeCell ref="I143:J143"/>
    <mergeCell ref="K143:L143"/>
    <mergeCell ref="M143:N143"/>
    <mergeCell ref="I120:J120"/>
    <mergeCell ref="K120:L120"/>
    <mergeCell ref="M120:N120"/>
    <mergeCell ref="E138:N138"/>
    <mergeCell ref="M174:N174"/>
    <mergeCell ref="I175:J175"/>
    <mergeCell ref="K175:L175"/>
    <mergeCell ref="M175:N175"/>
    <mergeCell ref="F186:N186"/>
    <mergeCell ref="F188:N188"/>
    <mergeCell ref="F189:N189"/>
    <mergeCell ref="F190:N190"/>
    <mergeCell ref="F192:J192"/>
    <mergeCell ref="K192:N192"/>
    <mergeCell ref="M184:N184"/>
    <mergeCell ref="E194:H194"/>
    <mergeCell ref="K194:N194"/>
    <mergeCell ref="F196:N196"/>
    <mergeCell ref="F197:N197"/>
    <mergeCell ref="K182:L182"/>
    <mergeCell ref="M182:N182"/>
    <mergeCell ref="I181:J181"/>
    <mergeCell ref="K181:L181"/>
    <mergeCell ref="M181:N181"/>
    <mergeCell ref="K183:L183"/>
    <mergeCell ref="M183:N183"/>
    <mergeCell ref="H175:H176"/>
    <mergeCell ref="H177:H178"/>
    <mergeCell ref="H179:H180"/>
    <mergeCell ref="H181:H182"/>
    <mergeCell ref="H183:H184"/>
    <mergeCell ref="F175:G175"/>
    <mergeCell ref="F176:G176"/>
    <mergeCell ref="F177:G177"/>
    <mergeCell ref="F178:G178"/>
    <mergeCell ref="F179:G179"/>
    <mergeCell ref="E139:N139"/>
    <mergeCell ref="E140:N140"/>
    <mergeCell ref="F134:N134"/>
    <mergeCell ref="F135:N135"/>
    <mergeCell ref="F126:N126"/>
    <mergeCell ref="F127:N127"/>
    <mergeCell ref="F128:N128"/>
    <mergeCell ref="F130:J130"/>
    <mergeCell ref="K130:N130"/>
    <mergeCell ref="I144:J144"/>
    <mergeCell ref="K144:L144"/>
    <mergeCell ref="M144:N144"/>
    <mergeCell ref="F157:N157"/>
    <mergeCell ref="E155:H155"/>
    <mergeCell ref="K155:N155"/>
    <mergeCell ref="F158:N158"/>
    <mergeCell ref="F147:N147"/>
    <mergeCell ref="F149:N149"/>
    <mergeCell ref="F150:N150"/>
    <mergeCell ref="F151:N151"/>
    <mergeCell ref="F153:J153"/>
    <mergeCell ref="K153:N153"/>
    <mergeCell ref="F144:H144"/>
    <mergeCell ref="F145:H145"/>
    <mergeCell ref="I145:J145"/>
    <mergeCell ref="K145:L145"/>
    <mergeCell ref="M145:N145"/>
    <mergeCell ref="F180:G180"/>
    <mergeCell ref="F181:G181"/>
    <mergeCell ref="F182:G182"/>
    <mergeCell ref="F183:G183"/>
    <mergeCell ref="F205:N205"/>
    <mergeCell ref="F207:J207"/>
    <mergeCell ref="K207:N207"/>
    <mergeCell ref="E199:N199"/>
    <mergeCell ref="F663:H663"/>
    <mergeCell ref="I663:J663"/>
    <mergeCell ref="K663:L663"/>
    <mergeCell ref="M663:N663"/>
    <mergeCell ref="F664:H664"/>
    <mergeCell ref="I664:J664"/>
    <mergeCell ref="K664:L664"/>
    <mergeCell ref="M664:N664"/>
    <mergeCell ref="F666:N666"/>
    <mergeCell ref="F204:N204"/>
    <mergeCell ref="E225:N225"/>
    <mergeCell ref="E227:N227"/>
    <mergeCell ref="I228:J228"/>
    <mergeCell ref="K228:L228"/>
    <mergeCell ref="M228:N228"/>
    <mergeCell ref="E217:N217"/>
    <mergeCell ref="E218:N218"/>
    <mergeCell ref="E220:J220"/>
    <mergeCell ref="K220:N220"/>
    <mergeCell ref="E222:J222"/>
    <mergeCell ref="K222:N222"/>
    <mergeCell ref="D211:H211"/>
    <mergeCell ref="I211:L211"/>
    <mergeCell ref="M211:N211"/>
    <mergeCell ref="E698:N698"/>
    <mergeCell ref="F691:N691"/>
    <mergeCell ref="E699:N699"/>
    <mergeCell ref="E700:N700"/>
    <mergeCell ref="E701:N701"/>
    <mergeCell ref="F702:N702"/>
    <mergeCell ref="F717:N717"/>
    <mergeCell ref="I705:J705"/>
    <mergeCell ref="K705:L705"/>
    <mergeCell ref="M705:N705"/>
    <mergeCell ref="F703:N703"/>
    <mergeCell ref="F704:N704"/>
    <mergeCell ref="F706:H706"/>
    <mergeCell ref="I706:J706"/>
    <mergeCell ref="K706:L706"/>
    <mergeCell ref="M706:N706"/>
    <mergeCell ref="F707:H707"/>
    <mergeCell ref="I707:J707"/>
    <mergeCell ref="K707:L707"/>
    <mergeCell ref="M707:N707"/>
    <mergeCell ref="F712:G712"/>
    <mergeCell ref="I712:J712"/>
    <mergeCell ref="K712:L712"/>
    <mergeCell ref="M712:N712"/>
    <mergeCell ref="F708:H708"/>
    <mergeCell ref="I708:J708"/>
    <mergeCell ref="K708:L708"/>
    <mergeCell ref="M708:N708"/>
    <mergeCell ref="F709:G709"/>
    <mergeCell ref="H709:H711"/>
    <mergeCell ref="I709:J709"/>
    <mergeCell ref="K709:L709"/>
    <mergeCell ref="F744:J744"/>
    <mergeCell ref="K744:N744"/>
    <mergeCell ref="E746:H746"/>
    <mergeCell ref="K746:N746"/>
    <mergeCell ref="F748:N748"/>
    <mergeCell ref="F749:N749"/>
    <mergeCell ref="E751:N751"/>
    <mergeCell ref="H119:H121"/>
    <mergeCell ref="F119:G119"/>
    <mergeCell ref="F120:G120"/>
    <mergeCell ref="F121:G121"/>
    <mergeCell ref="F718:N718"/>
    <mergeCell ref="F681:N681"/>
    <mergeCell ref="M877:N877"/>
    <mergeCell ref="D761:H761"/>
    <mergeCell ref="I761:L761"/>
    <mergeCell ref="M761:N761"/>
    <mergeCell ref="I632:N632"/>
    <mergeCell ref="E634:M634"/>
    <mergeCell ref="E636:N636"/>
    <mergeCell ref="E638:N638"/>
    <mergeCell ref="E639:N639"/>
    <mergeCell ref="F640:N640"/>
    <mergeCell ref="F641:N641"/>
    <mergeCell ref="F642:N642"/>
    <mergeCell ref="F643:N643"/>
    <mergeCell ref="E644:N644"/>
    <mergeCell ref="E645:N645"/>
    <mergeCell ref="E647:J647"/>
    <mergeCell ref="K647:N647"/>
    <mergeCell ref="E649:J649"/>
    <mergeCell ref="I762:N762"/>
    <mergeCell ref="I783:J783"/>
    <mergeCell ref="K783:L783"/>
    <mergeCell ref="M783:N783"/>
    <mergeCell ref="F786:N786"/>
    <mergeCell ref="F788:N788"/>
    <mergeCell ref="F789:N789"/>
    <mergeCell ref="F790:N790"/>
    <mergeCell ref="F784:H784"/>
    <mergeCell ref="I784:J784"/>
    <mergeCell ref="E808:N808"/>
    <mergeCell ref="E809:N809"/>
    <mergeCell ref="F811:N811"/>
    <mergeCell ref="F812:N812"/>
    <mergeCell ref="F813:N813"/>
    <mergeCell ref="F797:N797"/>
    <mergeCell ref="E799:N799"/>
    <mergeCell ref="F801:N801"/>
    <mergeCell ref="F802:N802"/>
    <mergeCell ref="F803:N803"/>
    <mergeCell ref="D806:N806"/>
    <mergeCell ref="F815:J815"/>
    <mergeCell ref="K815:N815"/>
    <mergeCell ref="E818:N818"/>
    <mergeCell ref="E819:N819"/>
    <mergeCell ref="E820:N820"/>
    <mergeCell ref="F826:G826"/>
    <mergeCell ref="I826:J826"/>
    <mergeCell ref="K826:L826"/>
    <mergeCell ref="M826:N826"/>
    <mergeCell ref="F827:G827"/>
    <mergeCell ref="I827:J827"/>
    <mergeCell ref="K827:L827"/>
    <mergeCell ref="M827:N827"/>
    <mergeCell ref="I821:J821"/>
    <mergeCell ref="K821:L821"/>
    <mergeCell ref="M821:N821"/>
    <mergeCell ref="F822:H822"/>
    <mergeCell ref="I822:J822"/>
    <mergeCell ref="K822:L822"/>
    <mergeCell ref="M822:N822"/>
    <mergeCell ref="F823:H823"/>
    <mergeCell ref="I823:J823"/>
    <mergeCell ref="K823:L823"/>
    <mergeCell ref="M823:N823"/>
    <mergeCell ref="E844:N844"/>
    <mergeCell ref="E845:N845"/>
    <mergeCell ref="E846:L846"/>
    <mergeCell ref="M846:N846"/>
    <mergeCell ref="J847:N847"/>
    <mergeCell ref="F841:N841"/>
    <mergeCell ref="F830:N830"/>
    <mergeCell ref="F832:N832"/>
    <mergeCell ref="F833:N833"/>
    <mergeCell ref="F834:N834"/>
    <mergeCell ref="F836:J836"/>
    <mergeCell ref="K836:N836"/>
    <mergeCell ref="E838:H838"/>
    <mergeCell ref="K838:N838"/>
    <mergeCell ref="F840:N840"/>
    <mergeCell ref="E849:N849"/>
    <mergeCell ref="I850:J850"/>
    <mergeCell ref="K850:L850"/>
    <mergeCell ref="M850:N850"/>
    <mergeCell ref="F865:N865"/>
    <mergeCell ref="E867:N867"/>
    <mergeCell ref="F869:N869"/>
    <mergeCell ref="F870:N870"/>
    <mergeCell ref="F871:N871"/>
    <mergeCell ref="F873:J873"/>
    <mergeCell ref="K873:N873"/>
    <mergeCell ref="E891:N891"/>
    <mergeCell ref="E890:J890"/>
    <mergeCell ref="K890:N890"/>
    <mergeCell ref="E894:N894"/>
    <mergeCell ref="E895:N895"/>
    <mergeCell ref="I851:J851"/>
    <mergeCell ref="K851:L851"/>
    <mergeCell ref="M851:N851"/>
    <mergeCell ref="I852:J852"/>
    <mergeCell ref="K852:L852"/>
    <mergeCell ref="M852:N852"/>
    <mergeCell ref="F851:H851"/>
    <mergeCell ref="F852:H852"/>
    <mergeCell ref="F854:N854"/>
    <mergeCell ref="F856:N856"/>
    <mergeCell ref="F857:N857"/>
    <mergeCell ref="F858:N858"/>
    <mergeCell ref="F860:J860"/>
    <mergeCell ref="K860:N860"/>
    <mergeCell ref="E862:H862"/>
    <mergeCell ref="K862:N862"/>
    <mergeCell ref="F864:N864"/>
    <mergeCell ref="F900:H900"/>
    <mergeCell ref="I900:J900"/>
    <mergeCell ref="K900:L900"/>
    <mergeCell ref="M900:N900"/>
    <mergeCell ref="F901:H901"/>
    <mergeCell ref="I901:J901"/>
    <mergeCell ref="K901:L901"/>
    <mergeCell ref="M901:N901"/>
    <mergeCell ref="F903:N903"/>
    <mergeCell ref="F907:N907"/>
    <mergeCell ref="F905:N905"/>
    <mergeCell ref="F906:N906"/>
    <mergeCell ref="F909:J909"/>
    <mergeCell ref="K909:N909"/>
    <mergeCell ref="E911:H911"/>
    <mergeCell ref="K911:N911"/>
    <mergeCell ref="D877:H877"/>
    <mergeCell ref="I877:L877"/>
    <mergeCell ref="I878:N878"/>
    <mergeCell ref="E882:N882"/>
    <mergeCell ref="E884:N884"/>
    <mergeCell ref="E897:N897"/>
    <mergeCell ref="I898:J898"/>
    <mergeCell ref="K898:L898"/>
    <mergeCell ref="M898:N898"/>
    <mergeCell ref="F899:H899"/>
    <mergeCell ref="I899:J899"/>
    <mergeCell ref="K899:L899"/>
    <mergeCell ref="M899:N899"/>
    <mergeCell ref="F913:N913"/>
    <mergeCell ref="F914:N914"/>
    <mergeCell ref="E916:N916"/>
    <mergeCell ref="F918:N918"/>
    <mergeCell ref="F919:N919"/>
    <mergeCell ref="E925:N925"/>
    <mergeCell ref="E926:N926"/>
    <mergeCell ref="F920:N920"/>
    <mergeCell ref="D923:N923"/>
    <mergeCell ref="F928:N928"/>
    <mergeCell ref="F929:N929"/>
    <mergeCell ref="F930:N930"/>
    <mergeCell ref="F932:J932"/>
    <mergeCell ref="K932:N932"/>
    <mergeCell ref="F940:H940"/>
    <mergeCell ref="I940:J940"/>
    <mergeCell ref="K940:L940"/>
    <mergeCell ref="M940:N940"/>
    <mergeCell ref="K943:L943"/>
    <mergeCell ref="M943:N943"/>
    <mergeCell ref="F944:G944"/>
    <mergeCell ref="I944:J944"/>
    <mergeCell ref="K944:L944"/>
    <mergeCell ref="F971:N971"/>
    <mergeCell ref="F973:N973"/>
    <mergeCell ref="E764:M764"/>
    <mergeCell ref="E880:M880"/>
    <mergeCell ref="F958:N958"/>
    <mergeCell ref="D994:H994"/>
    <mergeCell ref="I994:L994"/>
    <mergeCell ref="M994:N994"/>
    <mergeCell ref="I995:N995"/>
    <mergeCell ref="E997:M997"/>
    <mergeCell ref="E999:N999"/>
    <mergeCell ref="E1001:N1001"/>
    <mergeCell ref="K784:L784"/>
    <mergeCell ref="M784:N784"/>
    <mergeCell ref="F824:H824"/>
    <mergeCell ref="I824:J824"/>
    <mergeCell ref="K824:L824"/>
    <mergeCell ref="M824:N824"/>
    <mergeCell ref="F825:G825"/>
    <mergeCell ref="H825:H827"/>
    <mergeCell ref="I825:J825"/>
    <mergeCell ref="K825:L825"/>
    <mergeCell ref="M825:N825"/>
    <mergeCell ref="F828:G828"/>
    <mergeCell ref="I828:J828"/>
    <mergeCell ref="K828:L828"/>
    <mergeCell ref="M828:N828"/>
    <mergeCell ref="E1002:N1002"/>
    <mergeCell ref="E1003:N1003"/>
    <mergeCell ref="E1032:M1032"/>
    <mergeCell ref="E1034:N1034"/>
    <mergeCell ref="E1005:J1005"/>
    <mergeCell ref="K1005:N1005"/>
    <mergeCell ref="E1007:J1007"/>
    <mergeCell ref="K1007:N1007"/>
    <mergeCell ref="E1010:N1010"/>
    <mergeCell ref="E1013:N1013"/>
    <mergeCell ref="I1030:N1030"/>
    <mergeCell ref="E1021:N1021"/>
    <mergeCell ref="F1023:N1023"/>
    <mergeCell ref="F1024:N1024"/>
    <mergeCell ref="F1025:N1025"/>
    <mergeCell ref="F1017:N1017"/>
    <mergeCell ref="F1019:J1019"/>
    <mergeCell ref="K1019:N1019"/>
    <mergeCell ref="D1029:H1029"/>
    <mergeCell ref="I1029:L1029"/>
    <mergeCell ref="M1029:N1029"/>
    <mergeCell ref="F1015:N1015"/>
    <mergeCell ref="F1016:N1016"/>
  </mergeCells>
  <conditionalFormatting sqref="G3:N5">
    <cfRule type="expression" dxfId="87" priority="180" stopIfTrue="1">
      <formula>INDEX($G$1161:$G$1167,MATCH("BM"&amp;P3,$F$1161:$F$1167,0))</formula>
    </cfRule>
  </conditionalFormatting>
  <conditionalFormatting sqref="I194 H175:H184 H851:H852">
    <cfRule type="expression" dxfId="86" priority="120">
      <formula>$V175</formula>
    </cfRule>
  </conditionalFormatting>
  <conditionalFormatting sqref="K207:N207 F205:N205 F197:N197 K194:N194 K192:N192 F190:N190 I175:N184 I851:N852 I122 K122 M122 I712 K712 M712 I828 K828 M828 I945 K945 M945 I273 K273 M273 I413 K413 M413 I553 K553 M553">
    <cfRule type="expression" dxfId="85" priority="119">
      <formula>$W122</formula>
    </cfRule>
  </conditionalFormatting>
  <conditionalFormatting sqref="F77:N77">
    <cfRule type="expression" dxfId="84" priority="118">
      <formula>$W70</formula>
    </cfRule>
  </conditionalFormatting>
  <conditionalFormatting sqref="C996:N1026 C1031:N1061 C1066:N1096 C32:N208 C633:N758 C763:N874 C879:N991 C213:N348 C353:N488 C493:N628">
    <cfRule type="expression" dxfId="0" priority="117">
      <formula>INDEX($W:$W,MATCH(MAX(INDIRECT(ADDRESS(1,3)&amp;":"&amp;ADDRESS(ROW(D32),3))),$C:$C,0))</formula>
    </cfRule>
  </conditionalFormatting>
  <conditionalFormatting sqref="I119:N121">
    <cfRule type="expression" dxfId="83" priority="111">
      <formula>$W119</formula>
    </cfRule>
  </conditionalFormatting>
  <conditionalFormatting sqref="K70:N70">
    <cfRule type="expression" dxfId="82" priority="8186">
      <formula>#REF!</formula>
    </cfRule>
  </conditionalFormatting>
  <conditionalFormatting sqref="I862">
    <cfRule type="expression" dxfId="81" priority="101">
      <formula>$V862</formula>
    </cfRule>
  </conditionalFormatting>
  <conditionalFormatting sqref="K873:N873 F871:N871 F865:N865 K862:N862 K860:N860 F858:N858">
    <cfRule type="expression" dxfId="80" priority="100">
      <formula>$W858</formula>
    </cfRule>
  </conditionalFormatting>
  <conditionalFormatting sqref="F797:N797">
    <cfRule type="expression" dxfId="79" priority="99">
      <formula>$W794</formula>
    </cfRule>
  </conditionalFormatting>
  <conditionalFormatting sqref="I825:N827">
    <cfRule type="expression" dxfId="78" priority="97">
      <formula>$W825</formula>
    </cfRule>
  </conditionalFormatting>
  <conditionalFormatting sqref="K794:N794">
    <cfRule type="expression" dxfId="77" priority="102">
      <formula>#REF!</formula>
    </cfRule>
  </conditionalFormatting>
  <conditionalFormatting sqref="F158:N158 K155:N155">
    <cfRule type="expression" dxfId="76" priority="65">
      <formula>$W155</formula>
    </cfRule>
  </conditionalFormatting>
  <conditionalFormatting sqref="F135:N135 K132:N132">
    <cfRule type="expression" dxfId="75" priority="63">
      <formula>$W132</formula>
    </cfRule>
  </conditionalFormatting>
  <conditionalFormatting sqref="F841:N841 K838:N838">
    <cfRule type="expression" dxfId="74" priority="61">
      <formula>$W838</formula>
    </cfRule>
  </conditionalFormatting>
  <conditionalFormatting sqref="I336 H317:H326">
    <cfRule type="expression" dxfId="73" priority="46">
      <formula>$V317</formula>
    </cfRule>
  </conditionalFormatting>
  <conditionalFormatting sqref="K347:N347 F345:N345 F339:N339 K336:N336 K334:N334 F332:N332 I317:N326">
    <cfRule type="expression" dxfId="72" priority="45">
      <formula>$W317</formula>
    </cfRule>
  </conditionalFormatting>
  <conditionalFormatting sqref="F243:N243">
    <cfRule type="expression" dxfId="71" priority="44">
      <formula>$W240</formula>
    </cfRule>
  </conditionalFormatting>
  <conditionalFormatting sqref="I270:N272">
    <cfRule type="expression" dxfId="70" priority="42">
      <formula>$W270</formula>
    </cfRule>
  </conditionalFormatting>
  <conditionalFormatting sqref="K240:N240">
    <cfRule type="expression" dxfId="69" priority="47">
      <formula>$W233</formula>
    </cfRule>
  </conditionalFormatting>
  <conditionalFormatting sqref="F307:N307 K304:N304">
    <cfRule type="expression" dxfId="68" priority="41">
      <formula>$W304</formula>
    </cfRule>
  </conditionalFormatting>
  <conditionalFormatting sqref="F286:N286 K283:N283">
    <cfRule type="expression" dxfId="67" priority="40">
      <formula>$W283</formula>
    </cfRule>
  </conditionalFormatting>
  <conditionalFormatting sqref="I476 H457:H466">
    <cfRule type="expression" dxfId="66" priority="37">
      <formula>$V457</formula>
    </cfRule>
  </conditionalFormatting>
  <conditionalFormatting sqref="K487:N487 F485:N485 F479:N479 K476:N476 K474:N474 F472:N472 I457:N466">
    <cfRule type="expression" dxfId="65" priority="36">
      <formula>$W457</formula>
    </cfRule>
  </conditionalFormatting>
  <conditionalFormatting sqref="F383:N383">
    <cfRule type="expression" dxfId="64" priority="35">
      <formula>$W380</formula>
    </cfRule>
  </conditionalFormatting>
  <conditionalFormatting sqref="I410:N412">
    <cfRule type="expression" dxfId="63" priority="34">
      <formula>$W410</formula>
    </cfRule>
  </conditionalFormatting>
  <conditionalFormatting sqref="K380:N380">
    <cfRule type="expression" dxfId="62" priority="38">
      <formula>$W373</formula>
    </cfRule>
  </conditionalFormatting>
  <conditionalFormatting sqref="F447:N447 K444:N444">
    <cfRule type="expression" dxfId="61" priority="33">
      <formula>$W444</formula>
    </cfRule>
  </conditionalFormatting>
  <conditionalFormatting sqref="F426:N426 K423:N423">
    <cfRule type="expression" dxfId="60" priority="32">
      <formula>$W423</formula>
    </cfRule>
  </conditionalFormatting>
  <conditionalFormatting sqref="I616 H597:H606">
    <cfRule type="expression" dxfId="59" priority="29">
      <formula>$V597</formula>
    </cfRule>
  </conditionalFormatting>
  <conditionalFormatting sqref="K627:N627 F625:N625 F619:N619 K616:N616 K614:N614 F612:N612 I597:N606">
    <cfRule type="expression" dxfId="58" priority="28">
      <formula>$W597</formula>
    </cfRule>
  </conditionalFormatting>
  <conditionalFormatting sqref="F523:N523">
    <cfRule type="expression" dxfId="57" priority="27">
      <formula>$W520</formula>
    </cfRule>
  </conditionalFormatting>
  <conditionalFormatting sqref="I550:N552">
    <cfRule type="expression" dxfId="56" priority="26">
      <formula>$W550</formula>
    </cfRule>
  </conditionalFormatting>
  <conditionalFormatting sqref="K520:N520">
    <cfRule type="expression" dxfId="55" priority="30">
      <formula>$W513</formula>
    </cfRule>
  </conditionalFormatting>
  <conditionalFormatting sqref="F587:N587 K584:N584">
    <cfRule type="expression" dxfId="54" priority="25">
      <formula>$W584</formula>
    </cfRule>
  </conditionalFormatting>
  <conditionalFormatting sqref="F566:N566 K563:N563">
    <cfRule type="expression" dxfId="53" priority="24">
      <formula>$W563</formula>
    </cfRule>
  </conditionalFormatting>
  <conditionalFormatting sqref="H735:H736">
    <cfRule type="expression" dxfId="52" priority="21">
      <formula>$V735</formula>
    </cfRule>
  </conditionalFormatting>
  <conditionalFormatting sqref="I735:N736">
    <cfRule type="expression" dxfId="51" priority="20">
      <formula>$W735</formula>
    </cfRule>
  </conditionalFormatting>
  <conditionalFormatting sqref="I746">
    <cfRule type="expression" dxfId="50" priority="17">
      <formula>$V746</formula>
    </cfRule>
  </conditionalFormatting>
  <conditionalFormatting sqref="K757:N757 F755:N755 F749:N749 K746:N746 K744:N744 F742:N742">
    <cfRule type="expression" dxfId="49" priority="16">
      <formula>$W742</formula>
    </cfRule>
  </conditionalFormatting>
  <conditionalFormatting sqref="F677:N677">
    <cfRule type="expression" dxfId="48" priority="15">
      <formula>$W674</formula>
    </cfRule>
  </conditionalFormatting>
  <conditionalFormatting sqref="I709:N711">
    <cfRule type="expression" dxfId="47" priority="14">
      <formula>$W709</formula>
    </cfRule>
  </conditionalFormatting>
  <conditionalFormatting sqref="K674:N674">
    <cfRule type="expression" dxfId="46" priority="18">
      <formula>#REF!</formula>
    </cfRule>
  </conditionalFormatting>
  <conditionalFormatting sqref="F725:N725 K722:N722">
    <cfRule type="expression" dxfId="45" priority="13">
      <formula>$W722</formula>
    </cfRule>
  </conditionalFormatting>
  <conditionalFormatting sqref="H968:H969">
    <cfRule type="expression" dxfId="44" priority="10">
      <formula>$V968</formula>
    </cfRule>
  </conditionalFormatting>
  <conditionalFormatting sqref="I968:N969">
    <cfRule type="expression" dxfId="43" priority="9">
      <formula>$W968</formula>
    </cfRule>
  </conditionalFormatting>
  <conditionalFormatting sqref="I979">
    <cfRule type="expression" dxfId="42" priority="6">
      <formula>$V979</formula>
    </cfRule>
  </conditionalFormatting>
  <conditionalFormatting sqref="K990:N990 F988:N988 F982:N982 K979:N979 K977:N977 F975:N975">
    <cfRule type="expression" dxfId="41" priority="5">
      <formula>$W975</formula>
    </cfRule>
  </conditionalFormatting>
  <conditionalFormatting sqref="F914:N914">
    <cfRule type="expression" dxfId="40" priority="4">
      <formula>$W911</formula>
    </cfRule>
  </conditionalFormatting>
  <conditionalFormatting sqref="I942:N944">
    <cfRule type="expression" dxfId="39" priority="3">
      <formula>$W942</formula>
    </cfRule>
  </conditionalFormatting>
  <conditionalFormatting sqref="K911:N911">
    <cfRule type="expression" dxfId="38" priority="7">
      <formula>#REF!</formula>
    </cfRule>
  </conditionalFormatting>
  <conditionalFormatting sqref="F958:N958 K955:N955">
    <cfRule type="expression" dxfId="37" priority="2">
      <formula>$W955</formula>
    </cfRule>
  </conditionalFormatting>
  <dataValidations count="6">
    <dataValidation type="list" allowBlank="1" showInputMessage="1" showErrorMessage="1" sqref="I194 M163 I70 I132 I155 H175:H184 I862 M846 I794 I838 H825:H828 I336 M312 I240 I283 I304 H317:H326 H273 H942:H945 I476 M452 I380 I423 I444 H457:H466 H413 H270:H272 I616 M592 I520 I563 I584 H597:H606 H553 H410:H412 H709:H712 I746 M730 I674 I722 H119:H122 I979 M963 I911 I955 H550:H552">
      <formula1>Euconst_TrueFalse</formula1>
    </dataValidation>
    <dataValidation type="list" allowBlank="1" showInputMessage="1" showErrorMessage="1" sqref="K194 K70 K132 K155 K862 K794 K838 K336 K240 K283 K304 K476 K380 K423 K444 K616 K520 K563 K584 K746 K674 K722 K979 K911 K955">
      <formula1>Euconst_UncertaintyOrInfeasibleOrUnreasonable</formula1>
    </dataValidation>
    <dataValidation type="list" allowBlank="1" showInputMessage="1" showErrorMessage="1" sqref="I59:N59 I175:N175 I177:N177 I179:N179 I181:N181 I183:N183 I784:N784 I851:N851 I144:N145 I229:N229 I317:N317 I319:N319 I321:N321 I323:N323 I325:N325 I293:N294 I369:N369 I457:N457 I459:N459 I461:N461 I463:N463 I465:N465 I433:N434 I509:N509 I597:N597 I599:N599 I601:N601 I603:N603 I605:N605 I573:N574 I664:N664 I735:N735 I901:N901 I968:N968 I122:N122 I273:N273 I413:N413 I553:N553 I712:N712 I828:N828 I945:N945">
      <formula1>Euconst_quantification_energy</formula1>
    </dataValidation>
    <dataValidation type="list" allowBlank="1" showInputMessage="1" showErrorMessage="1" sqref="K60 M60 I60 K184 M184 I184 M176 I852:N852 K178 M178 I178 K180 M180 I180 K182 M182 I182 I176:K176 K230 M230 I230 K326 M326 I326 M318 K320 M320 I320 K322 M322 I322 K324 M324 I324 I318:K318 K370 M370 I370 K466 M466 I466 M458 K460 M460 I460 K462 M462 I462 K464 M464 I464 I458:K458 K510 M510 I510 K606 M606 I606 M598 K600 M600 I600 K602 M602 I602 K604 M604 I604 I598:K598 I736:N736 I969:N969">
      <formula1>Euconst_quantification_heat</formula1>
    </dataValidation>
    <dataValidation type="list" allowBlank="1" showInputMessage="1" showErrorMessage="1" sqref="I551:N552 I783:N783 I710:N711 I117:N118 I549:N549 I120:N121 I707:N708 I268:N268 I269:N269 I826:N827 I940:N941 I271:N272 I943:N944 I408:N408 I409:N409 I823:N824 I663:N663 I411:N412 I900:N900 I548:N548">
      <formula1>Euconst_properties</formula1>
    </dataValidation>
    <dataValidation type="list" allowBlank="1" showInputMessage="1" showErrorMessage="1" sqref="I116:N116 I119:N119 I822:N822 I825:N825 I782:N782 I267:N267 I270:N270 I407:N407 I410:N410 I547:N547 I550:N550 I706:N706 I709:N709 I662:N662 I939:N939 I942:N942 I899:N899">
      <formula1>Euconst_quantification_fuels</formula1>
    </dataValidation>
  </dataValidations>
  <hyperlinks>
    <hyperlink ref="G2:H2" location="JUMP_TOC_Home" display="Table of contents"/>
    <hyperlink ref="E3:F3" location="JUMP_G_Top" display="Top of sheet"/>
    <hyperlink ref="I2:J2" location="JUMP_F_Top" display="Previous sheet"/>
    <hyperlink ref="E4:F4" location="JUMP_F_Bottom" display="End of sheet"/>
    <hyperlink ref="K2:L2" location="JUMP_H_Top" display="Next sheet"/>
    <hyperlink ref="D1098:N1098" location="JUMP_G_Top"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legacyDrawing r:id="rId2"/>
  <extLst>
    <ext xmlns:x14="http://schemas.microsoft.com/office/spreadsheetml/2009/9/main" uri="{78C0D931-6437-407d-A8EE-F0AAD7539E65}">
      <x14:conditionalFormattings>
        <x14:conditionalFormatting xmlns:xm="http://schemas.microsoft.com/office/excel/2006/main">
          <x14:cfRule type="expression" priority="10354" id="{5EC3B0D5-BDE5-4D47-90D6-1266E969DFB2}">
            <xm:f>INDEX(F_ProductBM!$W:$W,MATCH(MAX(INDIRECT(ADDRESS(1,3)&amp;":"&amp;ADDRESS(ROW(F_ProductBM!#REF!),3))),F_ProductBM!$C:$C,0))</xm:f>
            <x14:dxf>
              <fill>
                <patternFill patternType="lightUp">
                  <bgColor auto="1"/>
                </patternFill>
              </fill>
            </x14:dxf>
          </x14:cfRule>
          <xm:sqref>C784:E784 C664:E664 C901:E901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137</vt:i4>
      </vt:variant>
    </vt:vector>
  </HeadingPairs>
  <TitlesOfParts>
    <vt:vector size="153" baseType="lpstr">
      <vt:lpstr>a_Contents</vt:lpstr>
      <vt:lpstr>b_Guidelines &amp; conditions</vt:lpstr>
      <vt:lpstr>A_VersionMMP</vt:lpstr>
      <vt:lpstr>B_InstallationData</vt:lpstr>
      <vt:lpstr>C_InstallationDescription</vt:lpstr>
      <vt:lpstr>D_MethodsProcedures</vt:lpstr>
      <vt:lpstr>E_EnergyFlows</vt:lpstr>
      <vt:lpstr>F_ProductBM</vt:lpstr>
      <vt:lpstr>G_Fall-back</vt:lpstr>
      <vt:lpstr>H_SpecialBM</vt:lpstr>
      <vt:lpstr>I_MSspecific</vt:lpstr>
      <vt:lpstr>J_Comments</vt:lpstr>
      <vt:lpstr>EUwideConstants</vt:lpstr>
      <vt:lpstr>MSParameters</vt:lpstr>
      <vt:lpstr>Translations</vt:lpstr>
      <vt:lpstr>VersionDocumentation</vt:lpstr>
      <vt:lpstr>C_InstallationDescription!_Toc522542288</vt:lpstr>
      <vt:lpstr>CNTR_AnnexIActivities</vt:lpstr>
      <vt:lpstr>CNTR_ExistConnectionEntries</vt:lpstr>
      <vt:lpstr>CNTR_ExistSubInstEntries</vt:lpstr>
      <vt:lpstr>CNTR_FallBackSubInstRelevant</vt:lpstr>
      <vt:lpstr>CNTR_MoreThan1Sub</vt:lpstr>
      <vt:lpstr>CNTR_SubInstListIsProdBM</vt:lpstr>
      <vt:lpstr>CNTR_SubInstListNames</vt:lpstr>
      <vt:lpstr>CNTR_TemplateVersion</vt:lpstr>
      <vt:lpstr>EUconst_AnnexIActivities</vt:lpstr>
      <vt:lpstr>Euconst_approach</vt:lpstr>
      <vt:lpstr>EUconst_BM</vt:lpstr>
      <vt:lpstr>EUconst_BMlistCBAMstatus</vt:lpstr>
      <vt:lpstr>EUconst_BMlistCLstatus</vt:lpstr>
      <vt:lpstr>EUconst_BMlistElExchangability</vt:lpstr>
      <vt:lpstr>EUconst_BMlistMainNumberOfBM</vt:lpstr>
      <vt:lpstr>EUconst_BMlistNames</vt:lpstr>
      <vt:lpstr>EUconst_BMlistNumberOfActivity</vt:lpstr>
      <vt:lpstr>EUconst_BMlistNumberOfBM</vt:lpstr>
      <vt:lpstr>EUconst_BMlistSpecialJumpTable</vt:lpstr>
      <vt:lpstr>EUconst_BMlistSpecialReporting</vt:lpstr>
      <vt:lpstr>EUconst_BMlistUnits</vt:lpstr>
      <vt:lpstr>Euconst_Capacityunit</vt:lpstr>
      <vt:lpstr>EUconst_CombustionActivity</vt:lpstr>
      <vt:lpstr>EUconst_ConfirmAllowUseOfData</vt:lpstr>
      <vt:lpstr>EUconst_ConnectedEntityTypes</vt:lpstr>
      <vt:lpstr>EUconst_ConnectionShortTypes</vt:lpstr>
      <vt:lpstr>EUconst_ConnectionTransferTypes</vt:lpstr>
      <vt:lpstr>EUconst_ConnectionTypes</vt:lpstr>
      <vt:lpstr>Euconst_date</vt:lpstr>
      <vt:lpstr>Euconst_determinationmethods</vt:lpstr>
      <vt:lpstr>EUconst_FallBackListCBAMstatus</vt:lpstr>
      <vt:lpstr>EUconst_FallBackListCLstatus</vt:lpstr>
      <vt:lpstr>EUconst_FallBackListNames</vt:lpstr>
      <vt:lpstr>EUconst_FallBackListNumber</vt:lpstr>
      <vt:lpstr>EUconst_FallBackListUnits</vt:lpstr>
      <vt:lpstr>EUconst_Fuel</vt:lpstr>
      <vt:lpstr>Euconst_generalmethods</vt:lpstr>
      <vt:lpstr>Euconst_GHGemitted</vt:lpstr>
      <vt:lpstr>Euconst_importexport</vt:lpstr>
      <vt:lpstr>Euconst_indirectdetermination</vt:lpstr>
      <vt:lpstr>Euconst_instruments</vt:lpstr>
      <vt:lpstr>Euconst_MMPstatus</vt:lpstr>
      <vt:lpstr>EUconst_MsgBackToSheetF</vt:lpstr>
      <vt:lpstr>EUConst_MsgDescription</vt:lpstr>
      <vt:lpstr>EUconst_MsgEnterThisSection</vt:lpstr>
      <vt:lpstr>EUconst_MsgGoOn</vt:lpstr>
      <vt:lpstr>EUconst_MsgGoToNextSubInst</vt:lpstr>
      <vt:lpstr>EUconst_MsgSeeFirst</vt:lpstr>
      <vt:lpstr>EUconst_MSlist</vt:lpstr>
      <vt:lpstr>EUconst_MSlistEUTLcodes</vt:lpstr>
      <vt:lpstr>Euconst_NA</vt:lpstr>
      <vt:lpstr>EUConst_NotRelevant</vt:lpstr>
      <vt:lpstr>Euconst_properties</vt:lpstr>
      <vt:lpstr>Euconst_quantification_annual</vt:lpstr>
      <vt:lpstr>Euconst_quantification_energy</vt:lpstr>
      <vt:lpstr>Euconst_quantification_fuels</vt:lpstr>
      <vt:lpstr>Euconst_quantification_heat</vt:lpstr>
      <vt:lpstr>EUConst_Relevant</vt:lpstr>
      <vt:lpstr>EUconst_Sourcestreamtype</vt:lpstr>
      <vt:lpstr>EUconst_tCO2e</vt:lpstr>
      <vt:lpstr>EUconst_TJ</vt:lpstr>
      <vt:lpstr>EUconst_Tons</vt:lpstr>
      <vt:lpstr>Euconst_TrueFalse</vt:lpstr>
      <vt:lpstr>Euconst_typeofconnect</vt:lpstr>
      <vt:lpstr>Euconst_UncertaintyOrInfeasibleOrUnreasonable</vt:lpstr>
      <vt:lpstr>Euconst_wastegases</vt:lpstr>
      <vt:lpstr>JUMP_A_Bottom</vt:lpstr>
      <vt:lpstr>JUMP_A_I</vt:lpstr>
      <vt:lpstr>JUMP_A_Top</vt:lpstr>
      <vt:lpstr>JUMP_B_I</vt:lpstr>
      <vt:lpstr>JUMP_C_I</vt:lpstr>
      <vt:lpstr>JUMP_C_II</vt:lpstr>
      <vt:lpstr>JUMP_C_III</vt:lpstr>
      <vt:lpstr>JUMP_C_Top</vt:lpstr>
      <vt:lpstr>JUMP_Coverpage_Bottom</vt:lpstr>
      <vt:lpstr>JUMP_Coverpage_Top</vt:lpstr>
      <vt:lpstr>JUMP_D_I</vt:lpstr>
      <vt:lpstr>JUMP_D_II</vt:lpstr>
      <vt:lpstr>JUMP_D_Top</vt:lpstr>
      <vt:lpstr>JUMP_E_Electricity</vt:lpstr>
      <vt:lpstr>JUMP_E_Fuel</vt:lpstr>
      <vt:lpstr>JUMP_E_Heat</vt:lpstr>
      <vt:lpstr>JUMP_E_Top</vt:lpstr>
      <vt:lpstr>JUMP_E_WasteGas</vt:lpstr>
      <vt:lpstr>JUMP_F_Top</vt:lpstr>
      <vt:lpstr>JUMP_F1</vt:lpstr>
      <vt:lpstr>JUMP_F10</vt:lpstr>
      <vt:lpstr>JUMP_F2</vt:lpstr>
      <vt:lpstr>JUMP_F3</vt:lpstr>
      <vt:lpstr>JUMP_F4</vt:lpstr>
      <vt:lpstr>JUMP_F5</vt:lpstr>
      <vt:lpstr>JUMP_F6</vt:lpstr>
      <vt:lpstr>JUMP_F7</vt:lpstr>
      <vt:lpstr>JUMP_F8</vt:lpstr>
      <vt:lpstr>JUMP_F9</vt:lpstr>
      <vt:lpstr>JUMP_G_Bottom</vt:lpstr>
      <vt:lpstr>JUMP_G_Top</vt:lpstr>
      <vt:lpstr>JUMP_G1</vt:lpstr>
      <vt:lpstr>JUMP_G10</vt:lpstr>
      <vt:lpstr>JUMP_G2</vt:lpstr>
      <vt:lpstr>JUMP_G3</vt:lpstr>
      <vt:lpstr>JUMP_G4</vt:lpstr>
      <vt:lpstr>JUMP_G5</vt:lpstr>
      <vt:lpstr>JUMP_G6</vt:lpstr>
      <vt:lpstr>JUMP_G7</vt:lpstr>
      <vt:lpstr>JUMP_G8</vt:lpstr>
      <vt:lpstr>JUMP_G9</vt:lpstr>
      <vt:lpstr>JUMP_Guidelines_Bottom</vt:lpstr>
      <vt:lpstr>JUMP_Guidelines_Home</vt:lpstr>
      <vt:lpstr>JUMP_H_Bottom</vt:lpstr>
      <vt:lpstr>JUMP_H_I</vt:lpstr>
      <vt:lpstr>JUMP_H_II</vt:lpstr>
      <vt:lpstr>JUMP_H_III</vt:lpstr>
      <vt:lpstr>JUMP_H_IV</vt:lpstr>
      <vt:lpstr>JUMP_H_IX</vt:lpstr>
      <vt:lpstr>JUMP_H_Top</vt:lpstr>
      <vt:lpstr>JUMP_H_V</vt:lpstr>
      <vt:lpstr>JUMP_H_VI</vt:lpstr>
      <vt:lpstr>JUMP_H_VII</vt:lpstr>
      <vt:lpstr>JUMP_H_VIII</vt:lpstr>
      <vt:lpstr>JUMP_I_Top</vt:lpstr>
      <vt:lpstr>JUMP_J_Top</vt:lpstr>
      <vt:lpstr>JUMP_TOC_Home</vt:lpstr>
      <vt:lpstr>a_Contents!Print_Area</vt:lpstr>
      <vt:lpstr>A_VersionMMP!Print_Area</vt:lpstr>
      <vt:lpstr>'b_Guidelines &amp; conditions'!Print_Area</vt:lpstr>
      <vt:lpstr>B_InstallationData!Print_Area</vt:lpstr>
      <vt:lpstr>C_InstallationDescription!Print_Area</vt:lpstr>
      <vt:lpstr>D_MethodsProcedures!Print_Area</vt:lpstr>
      <vt:lpstr>E_EnergyFlows!Print_Area</vt:lpstr>
      <vt:lpstr>F_ProductBM!Print_Area</vt:lpstr>
      <vt:lpstr>'G_Fall-back'!Print_Area</vt:lpstr>
      <vt:lpstr>H_SpecialBM!Print_Area</vt:lpstr>
      <vt:lpstr>I_MSspecific!Print_Area</vt:lpstr>
      <vt:lpstr>J_Comments!Print_Area</vt:lpstr>
      <vt:lpstr>VersionDocumentation!Print_Area</vt:lpstr>
    </vt:vector>
  </TitlesOfParts>
  <Company>Umweltbundesamt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Heller Christian</dc:creator>
  <cp:lastModifiedBy>Livia Dinica</cp:lastModifiedBy>
  <cp:lastPrinted>2019-03-04T13:19:05Z</cp:lastPrinted>
  <dcterms:created xsi:type="dcterms:W3CDTF">2018-09-21T08:45:33Z</dcterms:created>
  <dcterms:modified xsi:type="dcterms:W3CDTF">2024-04-18T09:41:04Z</dcterms:modified>
</cp:coreProperties>
</file>