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E:\01_Silvia\00_Proiecte\01_AUTOSTRAZI SI DRUMURI\80_Autostrada Pascani Suceava + Suceava Siret\01_Pascani Suceava\05_LIVRABILE\03_EA\06_Varianta finala\"/>
    </mc:Choice>
  </mc:AlternateContent>
  <xr:revisionPtr revIDLastSave="0" documentId="13_ncr:20001_{7AFA97F8-BF66-45E6-81DB-4EB5433D14C8}" xr6:coauthVersionLast="47" xr6:coauthVersionMax="47" xr10:uidLastSave="{00000000-0000-0000-0000-000000000000}"/>
  <bookViews>
    <workbookView xWindow="28680" yWindow="-120" windowWidth="29040" windowHeight="15840" xr2:uid="{00000000-000D-0000-FFFF-FFFF00000000}"/>
  </bookViews>
  <sheets>
    <sheet name="ROSCI0076" sheetId="6" r:id="rId1"/>
    <sheet name="ROSCI0380" sheetId="7" r:id="rId2"/>
    <sheet name="ROSAC0365" sheetId="8" r:id="rId3"/>
    <sheet name="ROSAC0159" sheetId="9" r:id="rId4"/>
    <sheet name="ROSCI0378" sheetId="10" r:id="rId5"/>
    <sheet name="ROSCI0075" sheetId="11" r:id="rId6"/>
    <sheet name="ROSAC0364" sheetId="12" r:id="rId7"/>
    <sheet name="ROSAC0082" sheetId="13" r:id="rId8"/>
    <sheet name="ROSAC0081" sheetId="14" r:id="rId9"/>
    <sheet name="ROSAC0176" sheetId="15" r:id="rId10"/>
    <sheet name="ROSCI0184" sheetId="16" r:id="rId11"/>
    <sheet name="ROSCI0310" sheetId="17" r:id="rId12"/>
    <sheet name="ROSAC0363" sheetId="18" r:id="rId13"/>
    <sheet name="ROSAC0391" sheetId="19" r:id="rId14"/>
    <sheet name="ROSCI0371" sheetId="20" r:id="rId15"/>
    <sheet name="ROSPA0072" sheetId="21" r:id="rId16"/>
    <sheet name="ROSPA0110" sheetId="22" r:id="rId17"/>
    <sheet name="ROSPA0064" sheetId="23" r:id="rId18"/>
    <sheet name="ROSPA0116" sheetId="24" r:id="rId19"/>
    <sheet name="Impact Cumulat Paşcani-Suceava" sheetId="25" r:id="rId20"/>
    <sheet name="Masuri" sheetId="5" r:id="rId2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9" i="24" l="1"/>
  <c r="U78" i="24"/>
  <c r="U73" i="24"/>
  <c r="U72" i="24"/>
  <c r="U67" i="24"/>
  <c r="U66" i="24"/>
  <c r="U65" i="24"/>
  <c r="U61" i="24"/>
  <c r="U60" i="24"/>
  <c r="U58" i="24"/>
  <c r="U56" i="24"/>
  <c r="U54" i="24"/>
  <c r="U52" i="24"/>
  <c r="U47" i="24"/>
  <c r="U46" i="24"/>
  <c r="U42" i="24"/>
  <c r="U41" i="24"/>
  <c r="U36" i="24"/>
  <c r="U35" i="24"/>
  <c r="U30" i="24"/>
  <c r="U29" i="24"/>
  <c r="U26" i="24"/>
  <c r="U25" i="24"/>
  <c r="U23" i="24"/>
  <c r="U21" i="24"/>
  <c r="U15" i="24"/>
  <c r="U14" i="24"/>
  <c r="U9" i="24"/>
  <c r="U8" i="24"/>
  <c r="U7" i="24"/>
  <c r="U5" i="24"/>
  <c r="U3" i="24"/>
  <c r="U136" i="23"/>
  <c r="U135" i="23"/>
  <c r="U134" i="23"/>
  <c r="U133" i="23"/>
  <c r="U132" i="23"/>
  <c r="U131" i="23"/>
  <c r="U122" i="23"/>
  <c r="U121" i="23"/>
  <c r="U120" i="23"/>
  <c r="U119" i="23"/>
  <c r="U118" i="23"/>
  <c r="U117" i="23"/>
  <c r="U116" i="23"/>
  <c r="U115" i="23"/>
  <c r="U114" i="23"/>
  <c r="U113" i="23"/>
  <c r="U112" i="23"/>
  <c r="U111" i="23"/>
  <c r="U110" i="23"/>
  <c r="U109" i="23"/>
  <c r="U108" i="23"/>
  <c r="U107" i="23"/>
  <c r="U106" i="23"/>
  <c r="U102" i="23"/>
  <c r="U101" i="23"/>
  <c r="U95" i="23"/>
  <c r="U94" i="23"/>
  <c r="U90" i="23"/>
  <c r="U89" i="23"/>
  <c r="U86" i="23"/>
  <c r="U85" i="23"/>
  <c r="U80" i="23"/>
  <c r="U79" i="23"/>
  <c r="U73" i="23"/>
  <c r="U72" i="23"/>
  <c r="U67" i="23"/>
  <c r="U66" i="23"/>
  <c r="U50" i="23"/>
  <c r="U49" i="23"/>
  <c r="U44" i="23"/>
  <c r="U43" i="23"/>
  <c r="U38" i="23"/>
  <c r="U37" i="23"/>
  <c r="U33" i="23"/>
  <c r="U32" i="23"/>
  <c r="U29" i="23"/>
  <c r="U28" i="23"/>
  <c r="U24" i="23"/>
  <c r="U23" i="23"/>
  <c r="U17" i="23"/>
  <c r="U16" i="23"/>
  <c r="U4" i="23"/>
  <c r="U3" i="23"/>
  <c r="V196" i="22"/>
  <c r="V195" i="22"/>
  <c r="V189" i="22"/>
  <c r="V188" i="22"/>
  <c r="V187" i="22"/>
  <c r="V186" i="22"/>
  <c r="V185" i="22"/>
  <c r="V184" i="22"/>
  <c r="V183" i="22"/>
  <c r="V175" i="22"/>
  <c r="V174" i="22"/>
  <c r="V166" i="22"/>
  <c r="V165" i="22"/>
  <c r="V164" i="22"/>
  <c r="V162" i="22"/>
  <c r="V161" i="22"/>
  <c r="V160" i="22"/>
  <c r="V159" i="22"/>
  <c r="V158" i="22"/>
  <c r="V157" i="22"/>
  <c r="V156" i="22"/>
  <c r="V155" i="22"/>
  <c r="V153" i="22"/>
  <c r="V152" i="22"/>
  <c r="V151" i="22"/>
  <c r="V150" i="22"/>
  <c r="V141" i="22"/>
  <c r="V139" i="22"/>
  <c r="V135" i="22"/>
  <c r="V133" i="22"/>
  <c r="V131" i="22"/>
  <c r="V129" i="22"/>
  <c r="V127" i="22"/>
  <c r="V125" i="22"/>
  <c r="V121" i="22"/>
  <c r="V119" i="22"/>
  <c r="V115" i="22"/>
  <c r="V113" i="22"/>
  <c r="V109" i="22"/>
  <c r="V107" i="22"/>
  <c r="V91" i="22"/>
  <c r="V89" i="22"/>
  <c r="V85" i="22"/>
  <c r="V83" i="22"/>
  <c r="V79" i="22"/>
  <c r="V77" i="22"/>
  <c r="V73" i="22"/>
  <c r="V71" i="22"/>
  <c r="V67" i="22"/>
  <c r="V65" i="22"/>
  <c r="V61" i="22"/>
  <c r="V59" i="22"/>
  <c r="V55" i="22"/>
  <c r="V53" i="22"/>
  <c r="V51" i="22"/>
  <c r="V50" i="22"/>
  <c r="V46" i="22"/>
  <c r="V44" i="22"/>
  <c r="V35" i="22"/>
  <c r="V33" i="22"/>
  <c r="V17" i="22"/>
  <c r="V15" i="22"/>
  <c r="V110" i="21"/>
  <c r="V105" i="21"/>
  <c r="V103" i="21"/>
  <c r="V99" i="21"/>
  <c r="V94" i="21"/>
  <c r="V92" i="21"/>
  <c r="V90" i="21"/>
  <c r="V89" i="21"/>
  <c r="V88" i="21"/>
  <c r="V87" i="21"/>
  <c r="V86" i="21"/>
  <c r="V85" i="21"/>
  <c r="V80" i="21"/>
  <c r="V75" i="21"/>
  <c r="V74" i="21"/>
  <c r="V73" i="21"/>
  <c r="V72" i="21"/>
  <c r="V71" i="21"/>
  <c r="V70" i="21"/>
  <c r="V69" i="21"/>
  <c r="V68" i="21"/>
  <c r="V64" i="21"/>
  <c r="V62" i="21"/>
  <c r="V57" i="21"/>
  <c r="V55" i="21"/>
  <c r="V49" i="21"/>
  <c r="V42" i="21"/>
  <c r="V26" i="21"/>
  <c r="V24" i="21"/>
  <c r="V23" i="21"/>
  <c r="V22" i="21"/>
  <c r="V13" i="21"/>
  <c r="V9" i="21"/>
  <c r="V8" i="21"/>
  <c r="V7" i="21"/>
  <c r="V6" i="21"/>
  <c r="V3" i="21"/>
  <c r="T9" i="20"/>
  <c r="T72" i="19"/>
  <c r="T59" i="19"/>
  <c r="T58" i="19"/>
  <c r="T57" i="19"/>
  <c r="T44" i="19"/>
  <c r="T43" i="19"/>
  <c r="T42" i="19"/>
  <c r="T29" i="19"/>
  <c r="T28" i="19"/>
  <c r="T27" i="19"/>
  <c r="T13" i="19"/>
  <c r="T12" i="19"/>
  <c r="T11" i="19"/>
  <c r="T23" i="17"/>
  <c r="T13" i="16"/>
  <c r="T166" i="12"/>
  <c r="T155" i="12"/>
  <c r="T62" i="11"/>
  <c r="T57" i="11"/>
  <c r="T51" i="11"/>
  <c r="T101" i="10"/>
  <c r="T91" i="10"/>
  <c r="T70" i="7"/>
  <c r="T65" i="7"/>
  <c r="T60" i="7"/>
  <c r="T59" i="7"/>
  <c r="T58" i="7"/>
  <c r="T51" i="7"/>
  <c r="T46" i="7"/>
  <c r="T26" i="7"/>
  <c r="T25" i="7"/>
  <c r="T18" i="7"/>
  <c r="T17" i="7"/>
  <c r="T13" i="7"/>
  <c r="T12" i="7"/>
  <c r="T4" i="7"/>
  <c r="T3" i="7"/>
  <c r="T50" i="6"/>
  <c r="T46" i="6"/>
  <c r="T39" i="6"/>
  <c r="T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4" authorId="0" shapeId="0" xr:uid="{00000000-0006-0000-1500-000001000000}">
      <text>
        <r>
          <rPr>
            <sz val="10"/>
            <color rgb="FF000000"/>
            <rFont val="Arial"/>
            <scheme val="minor"/>
          </rPr>
          <t>de calculat
	-Mirabela Perju</t>
        </r>
      </text>
    </comment>
  </commentList>
</comments>
</file>

<file path=xl/sharedStrings.xml><?xml version="1.0" encoding="utf-8"?>
<sst xmlns="http://schemas.openxmlformats.org/spreadsheetml/2006/main" count="14668" uniqueCount="3322">
  <si>
    <t>-</t>
  </si>
  <si>
    <t>Romanogobio vladykovi</t>
  </si>
  <si>
    <t>ROSCI0371 Cumpărătura</t>
  </si>
  <si>
    <t>Spermophilus citellus</t>
  </si>
  <si>
    <t>ROSCI0363 Râul Moldova între Oniceni şi Miteşti</t>
  </si>
  <si>
    <t>ROSCI0075 Pădurea Pătrăuţi</t>
  </si>
  <si>
    <t>ROSCI0364 Râul Moldova între Tupilaţi şi Roman</t>
  </si>
  <si>
    <t>ROSAC0082 Fâneţele seculare Ponoare</t>
  </si>
  <si>
    <t>Bombina bombina</t>
  </si>
  <si>
    <t>Spermophillus citellus</t>
  </si>
  <si>
    <t>ROSCI0365 Râul Moldova între Păltinoasa şi Ruşi</t>
  </si>
  <si>
    <t>ROCSI0076 Dealul Mare - Hârlău</t>
  </si>
  <si>
    <t>ROSCI0380 Suceava Liteni</t>
  </si>
  <si>
    <t>ROSCI0378 Râul Siret între Paşcani şi Roman</t>
  </si>
  <si>
    <t>ROSPA0072 Lunca Siretului Mijlociu</t>
  </si>
  <si>
    <t>ROSAC0364 Râul Moldova între Tupilaţi şi Roman</t>
  </si>
  <si>
    <t>Myotis emarginatus</t>
  </si>
  <si>
    <t>ROSAC0363 Râul Moldova între Oniceni şi Miteşti</t>
  </si>
  <si>
    <t>ROSAC0365 Râul Moldova între Păltinoasa şi Ruşi</t>
  </si>
  <si>
    <t>ROSPA0116 Dorohoi Şaua Bucecei</t>
  </si>
  <si>
    <t>ROSCI0310 Lacurile Fălticeni</t>
  </si>
  <si>
    <t>ROSPA0064 Lacurile Fălticeni</t>
  </si>
  <si>
    <t>ROSCI0380 Râul Suceava Liteni</t>
  </si>
  <si>
    <t>ROSCI0184 Pădurea Zamostea - Lunca</t>
  </si>
  <si>
    <t>Nevertebrate</t>
  </si>
  <si>
    <t>Peşti</t>
  </si>
  <si>
    <t>Mamifere</t>
  </si>
  <si>
    <t>Păsări</t>
  </si>
  <si>
    <t>Toate componentele Natura 2000</t>
  </si>
  <si>
    <t>Lungime (m)</t>
  </si>
  <si>
    <t>ROSCI0159 Pădurea Homiţa</t>
  </si>
  <si>
    <t>ROSCI0076 Dealul Mare - Hârlău</t>
  </si>
  <si>
    <t>Cod măsură</t>
  </si>
  <si>
    <t>Etapa de implementare</t>
  </si>
  <si>
    <t>Tip impact</t>
  </si>
  <si>
    <t>Sit Natura 2000</t>
  </si>
  <si>
    <t>Componente Natura 2000</t>
  </si>
  <si>
    <t>Text măsură</t>
  </si>
  <si>
    <t>Pre-construcţie</t>
  </si>
  <si>
    <t>Operare</t>
  </si>
  <si>
    <t>Măsuri generale</t>
  </si>
  <si>
    <t>M1</t>
  </si>
  <si>
    <t>PAS</t>
  </si>
  <si>
    <t>ROSCI0076</t>
  </si>
  <si>
    <t>Lutra lutra</t>
  </si>
  <si>
    <t>Realizarea lucrărilor hidrotehnice se va face cu respectarea prevederilor Normativului tehnic pentru lucrări hidrotehnice NTLH-001 „Criterii şi principii pentru evaluarea şi selectarea soluţiilor tehnice de proiectare şi realizare a lucrărilor hidrotehnice de amenajare/reamenajare a cursurilor de apă, pentru atingerea obiectivelor de mediu din domeniul apelor” aprobat prin Ordinul nr. 1215/2008.</t>
  </si>
  <si>
    <t>X</t>
  </si>
  <si>
    <t>M2</t>
  </si>
  <si>
    <t>Toate formele de impact</t>
  </si>
  <si>
    <t>ROSCI0076
ROSCI0380
ROSCI0378
ROSPA0116</t>
  </si>
  <si>
    <t>Pentru execuţia proiectului se elaborează un Plan de Management de Mediu (PMM), ce va detalia modalităţile de implementare a tuturor măsurilor  de evitare şi reducere a impactului (alături de alte cerinţe) prevăzute în Studiul de Evaluare Adecvată, Raportul privind Impactul asupra Mediului, Studiul de Evaluare a Impactului asupra Corpurilor de Apă, Acordul de mediu şi Avizul de Gospodărirea Apelor. PMM se elaborează după emiterea Acordului de mediu şi se revizuieşte după cum urmează:
1. Înainte de demararea lucrărilor de construcţie;
2. La fiecare 6 luni pe perioada derulării lucrărilor de construcţie;
3. Înainte de punerea în funcţiune a autostrăzii;
4. La oricare modificare a proiectului legată de soluţiile constructive sau măsurile de evitare şi reducere a impactului precum şi la revizuirea actelor de reglementare;
5. La dezafectarea autostrăzii</t>
  </si>
  <si>
    <t>M3</t>
  </si>
  <si>
    <t>Construcţie</t>
  </si>
  <si>
    <t>REP</t>
  </si>
  <si>
    <t>Realizarea de instruiri periodice pentru tot personalul implicat în lucrările de construcţie / dezafectare, cu privire la problemele generale de mediu, habitate şi specii protejate şi măsuri de evitare şi reducere a impacturilor. Se va acorda o atenţie sporită aspectelor legate de interzicerea colectării de plante şi animale sau rănirea / omorârea deliberată a speciilor protejate.</t>
  </si>
  <si>
    <t>M4</t>
  </si>
  <si>
    <t>Pentru etapa de operare a proiectului va fi prevăzut şi operaţionalizat un plan de prevenire a incendiilor. CIC va fi dotat cu materiale şi tehnologii necesare pentru gestionarea incendiilor şi asigurarea menţinerii siguranţei traficului rutier pe autostradă. Măsura are rolul de a evita apariţia unor victime adiţionale ca urmare a unor incendii pe autostradă.</t>
  </si>
  <si>
    <t>Măsuri specifice</t>
  </si>
  <si>
    <t>M5</t>
  </si>
  <si>
    <t>REP, PAS</t>
  </si>
  <si>
    <t>ROSCI0076
ROSPA0116</t>
  </si>
  <si>
    <t>Înainte de demararea lucrărilor de construcţie se va realiza un Inventar actualizat al speciilor de faună de interes comunitar  şi al speciilor de păsări din interiorul şi din vecinătatea amprizei proiectului (20 m stânga - dreapta limitei proiectului).  Inventarul va reprezenta situaţia de referinţă la care se vor raporta rezultatele programului de monitorizare în timpul construcţiei si operării. Orice informaţie suplimentară furnizată de inventar se va reflecta în PMM din punct de vedere al aplicabilităţii măsurilor de evitare şi reducere a impacturilor.</t>
  </si>
  <si>
    <t>M6</t>
  </si>
  <si>
    <t>Toate siturile Natura 2000</t>
  </si>
  <si>
    <t>Plante</t>
  </si>
  <si>
    <r>
      <rPr>
        <sz val="10"/>
        <color theme="1"/>
        <rFont val="Garamond"/>
      </rPr>
      <t xml:space="preserve">Înainte de demararea lucrărilor de construcţie, se va realiza un inventar al următoarelor specii de plante în interiorul limitei proiectului:  </t>
    </r>
    <r>
      <rPr>
        <i/>
        <sz val="10"/>
        <color theme="1"/>
        <rFont val="Garamond"/>
      </rPr>
      <t>Cephalanthera damasonium, Cephalanthera longifolia, Neottia nidus-avis</t>
    </r>
    <r>
      <rPr>
        <sz val="10"/>
        <color theme="1"/>
        <rFont val="Garamond"/>
      </rPr>
      <t>. Indivizii identificaţi în coridorul de expropriere vor fi mutaţi într-o zonă care se încadrează în caracteristicile habitatelor favorabile acestor specii, pentru a se reduce impactul generat de proiect, asupra acestor specii. Inventarul va fi realizat de experţi acreditaţi. Activităţile de relocare se vor realiza în conformitate cu cerinţele legislaţiei în vigoare.</t>
    </r>
  </si>
  <si>
    <t>M7</t>
  </si>
  <si>
    <t>Deschiderea oricărui front de lucru trebuie făcută după ce în prealabil persoane acreditate pentru monitorizarea biodiversităţii au evaluat prezenţa speciilor de interes comunitar în zona ce urmează a fi afectată şi pot garanta că au fost luate toate măsurile privind evitarea/ reducerea impactului asupra acestor specii, inclusiv operaţiuni de relocare, acolo unde este cazul, cu respectarea cerinţelor legale în vigoare</t>
  </si>
  <si>
    <t>M8</t>
  </si>
  <si>
    <t>Fronturile de lucru vor fi verificate periodic de persoane acreditate pentru monitorizarea biodiversităţii pentru a se asigura că au fost luate toate măsurile pentru evitarea instalării speciilor de faună în zonele temporar inactive în care reluarea lucrului ar putea conduce la distrugerea de cuiburi şi adăposturi şi/ sau apariţia de victime. Soluţiile pentru evitarea instalării speciilor pot consta în: instalarea de plase/ prelate, îngrădiri temporare etc.</t>
  </si>
  <si>
    <t>M9</t>
  </si>
  <si>
    <t>ROSPA0116</t>
  </si>
  <si>
    <t>Pentru evitarea distrugerii cuiburilor de păsări, pe suprafeţele aflate în limita de expropriere deschiderea fronturilor de lucru (curăţarea vegetaţiei / decopertarea solului) nu se va realiza în intervalul Martie - Iulie.</t>
  </si>
  <si>
    <t>M10</t>
  </si>
  <si>
    <r>
      <rPr>
        <i/>
        <sz val="10"/>
        <color theme="1"/>
        <rFont val="Garamond"/>
      </rPr>
      <t>Aquila pomarina</t>
    </r>
    <r>
      <rPr>
        <sz val="10"/>
        <color theme="1"/>
        <rFont val="Garamond"/>
      </rPr>
      <t xml:space="preserve"> şi alte specii de păsări răpitoare</t>
    </r>
  </si>
  <si>
    <t>Un sistem de identificare şi colectare a potenţialelor victime de animale de pe autostradă trebuie implementat în vecinătatea sitului ROSPA0116, în intervalul km 15+000 - km-35+000. Rolul acestui sistem este de a reduce riscul de coliziune pentru păsări ce ar putea fi atrase de existenţa carcaselor către zone de risc.</t>
  </si>
  <si>
    <t>M11</t>
  </si>
  <si>
    <t>FH, PAS, REP</t>
  </si>
  <si>
    <r>
      <rPr>
        <i/>
        <sz val="10"/>
        <color theme="1"/>
        <rFont val="Garamond"/>
      </rPr>
      <t>Lutra lutra</t>
    </r>
    <r>
      <rPr>
        <sz val="10"/>
        <color theme="1"/>
        <rFont val="Garamond"/>
      </rPr>
      <t>, păsări</t>
    </r>
  </si>
  <si>
    <r>
      <rPr>
        <sz val="10"/>
        <color theme="1"/>
        <rFont val="Garamond"/>
      </rPr>
      <t>Evitarea manevrării vehiculelor şi utilajelor în zona culoarelor de lucru pe timp de noapte în sectorul de autostradă cuprins între km 20+000 şi km 30+000, astfel încât să fie afectată la minim activitatea speciilor crepusculare şi nocturne (</t>
    </r>
    <r>
      <rPr>
        <i/>
        <sz val="10"/>
        <color theme="1"/>
        <rFont val="Garamond"/>
      </rPr>
      <t>Lutra lutra</t>
    </r>
    <r>
      <rPr>
        <sz val="10"/>
        <color theme="1"/>
        <rFont val="Garamond"/>
      </rPr>
      <t>, lilieci, păsări).</t>
    </r>
  </si>
  <si>
    <t>M12</t>
  </si>
  <si>
    <t>ROSCI0380
ROSCI0378
ROSCI0075
ROSAC0364
ROSCI0184</t>
  </si>
  <si>
    <t>Chiroptere</t>
  </si>
  <si>
    <t>Înainte de începerea lucrărilor de demolare se vor realiza campanii de investigare a prezenţei speciilor de lilieci (campaniile vor fi realizate doar de către un expert acreditat în monitorizarea biodiversităţii) în construcţiile propuse a fi demolate. Dacă în aceste construcţii se vor identifica colonii sau indivizi ai unor specii de lilieci, lucrările de demolare se vor realiza doar în afara perioadei sensibile pentru coloniile de maternitate ale acestora, definită conform acestui studiu.</t>
  </si>
  <si>
    <t>M13</t>
  </si>
  <si>
    <t>Construcţie şi operare</t>
  </si>
  <si>
    <t>ROSCI0380
ROSCI0378</t>
  </si>
  <si>
    <t>Myotis myotis
Myotis bechsteinii</t>
  </si>
  <si>
    <t>Atât în etapa de construcţie, cât şi în etapa de operare, este necesară, pentru toate componentele proiectului, implementarea uneia sau mai multora dintre următoarelor soluţii:
1.Reducerea supra-iluminării (lumini prea puternice);
2.Orientarea şi ecranarea surselor de lumină (menţinerea luminii în limita proprietăţii sau a zonei desemnate pentru iluminare);
3.Evitarea grupării excesive a luminii (iluminarea doar a zonelor în care este cu adevărat necesar);
4.Reducerea duratei de iluminare (utilizarea temporizatoarelor, a senzorilor de mişcare, iluminare adaptivă care estompează sau stingă luminile când nu mai sunt necesare etc); 
Prevederea de surse de iluminat cu lumină caldă, fără culoarea albastră (temperatura culorii să nu depăşească 3000 Kelvin). Aceste sisteme de iluminat au un grad scăzut de atractivitate pentru nevertebratele zburătoare (având în consecinţă efecte asupra chiropterelor şi avifaunei) şi ar trebui să asigure direcţionarea luminii exclusiv către zonele de activitate ale autostrăzii şi limitarea dispersiei luminii în habitatele naturale</t>
  </si>
  <si>
    <t>M14</t>
  </si>
  <si>
    <t>ROSCI0380</t>
  </si>
  <si>
    <r>
      <rPr>
        <sz val="10"/>
        <color theme="1"/>
        <rFont val="Garamond"/>
      </rPr>
      <t xml:space="preserve">Peşti, </t>
    </r>
    <r>
      <rPr>
        <i/>
        <sz val="10"/>
        <color theme="1"/>
        <rFont val="Garamond"/>
      </rPr>
      <t>Lutra lutra</t>
    </r>
  </si>
  <si>
    <t>Lucrările de traversare a corpurilor de apă se vor realiza cu afectarea la minim a vegetaţiei ripariene de pe malurile râurilor şi canalelor traversate de autostradă, exclusiv în interiorul coridorului de expropriere.</t>
  </si>
  <si>
    <t>M15</t>
  </si>
  <si>
    <t>Barbus meridionalis,
Rhodeus amarus, 
Lutra lutra</t>
  </si>
  <si>
    <t>Pentru limitarea riscului de contaminare a corpurilor de apă intersectate, în timpul construcţiei şi operării va fi elaborat şi implementat un Plan de prevenire şi intervenţie în caz de poluări accidentale, cu prevederi clare referitoare la gestionarea apelor pluviale (inclusiv apele de şiroire) şi întreţinerea separatoarelor de hidrocarburi. Atât turbiditatea, cât şi parametrii de calitate ai apei râului vor trebui monitorizaţi la începutul perioadei de operare (preferabil minim 3 ani).</t>
  </si>
  <si>
    <t>M16</t>
  </si>
  <si>
    <t>AH</t>
  </si>
  <si>
    <r>
      <rPr>
        <sz val="10"/>
        <color theme="1"/>
        <rFont val="Garamond"/>
      </rPr>
      <t xml:space="preserve">Peşti, </t>
    </r>
    <r>
      <rPr>
        <i/>
        <sz val="10"/>
        <color theme="1"/>
        <rFont val="Garamond"/>
      </rPr>
      <t>Lutra lutra</t>
    </r>
  </si>
  <si>
    <t xml:space="preserve">Se interzice traversarea cu utilaje prin albia râurilor, în acest sens fiind necesară prevederea de podeţe temporare. La realizarea lucrărilor în albie necesare construcţiei de poduri şi viaducte, se va realiza protecţia frontului de lucru cu batardouri şi se va asigura manevrarea utilajelor de pe maluri. Toate lucrările temporare se realizează cu evitarea întreruperii conectivităţii longitudinale a cursurilor de apă, precum şi cu respectarea celorlalte măsuri prevăzute în prezentul studiu. </t>
  </si>
  <si>
    <t>M17</t>
  </si>
  <si>
    <t>Construcţie &amp; operare</t>
  </si>
  <si>
    <t>AH, FH</t>
  </si>
  <si>
    <t>ROSCI0380
ROSCI0076</t>
  </si>
  <si>
    <t>Spermophilus citellus, Lutra lutra</t>
  </si>
  <si>
    <t>Subtraversările autostrăzii vor fi dotate cu un substrat mixt şi cu poliţe suspendate pentru speciile arboricole. Este recomandată existenţa la nivelul subtraversărilor a unor poliţe / pasarele suspendate, şi a unui mozaic al substratului, care să acomodeze preferinţele de deplasare atât a speciilor care în mod natural se deplasează pe sol, cât şi a speciilor arboricole sau asociate zonelor ripariene. Pentru a asigura funcţionalitatea pe termen lung, acestea trebuie întreţinute în întreaga perioadă de operare a proiectului.</t>
  </si>
  <si>
    <t>M18</t>
  </si>
  <si>
    <r>
      <rPr>
        <sz val="10"/>
        <color theme="1"/>
        <rFont val="Garamond"/>
      </rPr>
      <t>Peşti</t>
    </r>
    <r>
      <rPr>
        <i/>
        <sz val="10"/>
        <color theme="1"/>
        <rFont val="Garamond"/>
      </rPr>
      <t>, Emys orbicularis, Lutra lutra</t>
    </r>
  </si>
  <si>
    <t xml:space="preserve">Se va evita orice intervenţie în interiorul albiei râului Siret în perioada sensibilă pentru speciile de peşti (aprilie – august). </t>
  </si>
  <si>
    <t>M19</t>
  </si>
  <si>
    <t>Este necesar ca executarea lucrărilor în zonele de pajişte / păşune cuprinse în limita de expropriere a proiectului să nu se execute în perioadele sensibile ale speciei (perioada de hibernare - septembrie-martie şi perioada reproducere - martie-aprilie).</t>
  </si>
  <si>
    <t>M20</t>
  </si>
  <si>
    <t>Anthus camperstris 
Crex crex
Lanius collurio
Lanius minor</t>
  </si>
  <si>
    <t>Lucrările de curăţare a zonelor agricole aflate în interiorul limitei de expropriere a proiectului trebuie realizate în perioada august - februarie, în afara perioadei de cuibărit a speciilor dependente de habitate deschise sau semideschise.</t>
  </si>
  <si>
    <t>M21</t>
  </si>
  <si>
    <t>Pentru evitarea pătrunderii speciilor de mamifere Lutra lutra şi Spermophilus citellus, dar şi a altor specii în zona de desfăşurare a lucrărilor şi implicit a traficului de şantier, fronturile de lucru vor fi împrejmuite cu gard temporar, pe durata realizării lucrărilor de construcţie. Sistemul de împrejmuire nu trebuie să fragmenteze habitatele speciilor, în acest sens trebuind avut în vedere ca gardurile să nu obtureze zonele umede, iar în zonele cu activitate intensă pentru aceste specii să poată fi prevăzute subtraversări de mici dimensiuni ale drumurilor tehnologice/ de acces.</t>
  </si>
  <si>
    <t>M22</t>
  </si>
  <si>
    <t>În perioada construcţiei se va evita menţinerea deschisă a oricăror bazine, şanţuri, săpături pentru fundaţii etc., în care exemplarele de faună pot să rămână captive. Aceste potenţiale capcane trebuie inventariate şi inspectate periodic pentru evitarea producerii de victime. Zonele în care se vor realiza lucrări vor fi împrejmuite cu garduri temporare pentru evitarea pătrunderii indivizilor în aceste zone.</t>
  </si>
  <si>
    <t>M23</t>
  </si>
  <si>
    <t>Pentru evitarea pătrunderii amfibienilor şi reptilelor în decantoarele sau separatoarele de produse petroliere se vor implementa soluţii (ex: grilaje) în zonele de conexiune între şanţurile de pluvial şi instalaţiile de preepurare.</t>
  </si>
  <si>
    <t>M24</t>
  </si>
  <si>
    <t>ROSPA0116
ROSPA0072
ROSPA0110
ROSPA0064
ROSCI0380</t>
  </si>
  <si>
    <t>Specii de păsări</t>
  </si>
  <si>
    <t>Pentru reducerea riscului de coliziune a speciilor de avifaună, mamifere (în special speciile de lilieci), cu traficul auto de pe autostradă este necesară amplasarea unor panouri anticoliziune. Panourile anticoliziune vor fi implementate în zonele frecvent utilizate de către specii pentru deplasare în următoarele intervale kilometrice:
- km 21+550 - km 22+230, pe partea stângă;
- km 22+600 - km 33+650, pe partea stângă; 
- km 22+975 - km 23+700, pe partea dreaptă; 
- km 25+800 - km 26+425, pe partea dreaptă; 
- km 31+150 - km 34+200, pe partea dreaptă.</t>
  </si>
  <si>
    <t>M25</t>
  </si>
  <si>
    <t>Suplimentar faţă de gardul autostrăzii, este necesară montarea unui gard de plasă cu ochiuri foarte mici şi partea superioară îndoită spre exterior, care să prevină pătrunderea amfibienilor şi reptilelor în zona carosabilă. Gardul va avea o înălţime de minim 60 cm şi va avea ca rol secundar ghidarea faunei mici către subtraversări (inclusiv poduri şi viaducte). Gardul pentru amfibieni şi reptile se instalează pe toată lungimea gardului autostrăzii, lipit de acesta. 
Rolul acestui gard suplimentar este de a evita apariţia de victime accidentale (amfibieni, reptile, mamifere mici) pe carosabilul autostrăzii. Apariţia acestora ar putea atrage specii de păsări răpitoare către zone cu risc de coliziune cu tarficul auto.</t>
  </si>
  <si>
    <t>M26</t>
  </si>
  <si>
    <t>Pentru reducerea riscului de pătrundere a faunei sălbatice în zona carosabilă a autostrăzii prin nodurile rutiere, pe bretele acestora se vor instala (la nivelul carosabilului) grilaje pentru faună. În funcţie de poziţia instalării, lăţimea grilajului trebuie stabilită astfel încât să nu permită animalelor (ex. căprioară, cerb, vidră) să realizeze salturi peste structură.</t>
  </si>
  <si>
    <t>M27</t>
  </si>
  <si>
    <t>PAS, REP</t>
  </si>
  <si>
    <t>ROSCI0076
ROSCI0380
ROSPA0116</t>
  </si>
  <si>
    <r>
      <rPr>
        <sz val="10"/>
        <color theme="1"/>
        <rFont val="Garamond"/>
      </rPr>
      <t xml:space="preserve">Păsări, </t>
    </r>
    <r>
      <rPr>
        <i/>
        <sz val="10"/>
        <color theme="1"/>
        <rFont val="Garamond"/>
      </rPr>
      <t>Lutra lutra</t>
    </r>
  </si>
  <si>
    <t>Toate zonele afectate în timpul construcţiei sub structuri (poduri şi viaducte) vor fi reabilitate. Lucrările de reabilitare vor include şi instalarea de cordoane de vegetaţie (arbuşti nativi de diferite dimensiuni, eventual arbori a căror înălţime să nu afecteze structurile construite) care să ghideze deplasarea unui număr cât mai mare de specii de faună pe sub structuri, inclusiv a unor specii de păsări şi a liliecilor.
Specii vegetale native vor fi utilizate şi pentru amenajarea dotărilor autostrăzii.</t>
  </si>
  <si>
    <t>M28</t>
  </si>
  <si>
    <r>
      <rPr>
        <sz val="10"/>
        <color theme="1"/>
        <rFont val="Garamond"/>
      </rPr>
      <t xml:space="preserve">Păsări, </t>
    </r>
    <r>
      <rPr>
        <i/>
        <sz val="10"/>
        <color theme="1"/>
        <rFont val="Garamond"/>
      </rPr>
      <t>Lutra lutra</t>
    </r>
  </si>
  <si>
    <t>Pentru activităţile de construcţie derulate pe sectorul cuprins între km 18+000 şi km 29+000 se instalează şi se menţin panouri fonoabsorbante mobile în dreptul fronturilor de lucru. Panourile trebuie să aibă o înălţime de minim 3 m, o eficienţă de reducere a zgomotului de minim 10 dB(A) şi să fie montate cât mai aproape de sursele de zgomot. Eficacitatea panourilor se va evalua prin măsurători de zgomot.</t>
  </si>
  <si>
    <t>M29</t>
  </si>
  <si>
    <t>Specii de păsări, mamifere (lilieci)</t>
  </si>
  <si>
    <t>Instalarea de panouri fonoabsorbante permanente cu înălţimea de 3 m este necesară în următoarele intervale kilometrice, pentru protecţia siturilor Natura 2000:
- km 0+000 - km 6+535, pe partea stânga 
- km 0+000 - km 8+425, pe partea dreapta 
- km 8+950 - km 11+500, pe partea dreapta 
- km 13+250 - km 16+150, pe partea stânga 
- km 15+680 - km 22+975, pe partea dreapta 
- km 18+230 - km 19+850, pe partea stânga 
- km 21+050 - km 21+350, pe partea stânga 
- km 22+230 - km 22+600, pe partea stânga 
- km 23+700 - km 25+800, pe partea dreapta 
- km 26+425 - km 31+150, pe partea dreapta  
- km 34+750 - km 36+050, pe partea dreapta 
- km 34+750 - km 36+400, pe partea stânga 
- km 37+550 - km 39+050, pe partea stânga 
- km 37+650 - km 38+600, pe partea dreapta 
- km 41+400 - km 42+400, pe partea stânga 
- km 41+500 - km 42+000, pe partea dreapta 
- km 47+450 - km 48+000, pe partea dreapta 
- km 47+450 - km 48+150, pe partea stânga 
- km 51+592 - km 52+315, pe partea dreapta 
- km 51+685 - km 52+300, pe partea stânga 
- km 52+480 - km 53+373, pe partea stânga 
- km 53+000 - km 55+825, pe partea dreapta 
- km 53+373 - km 53+975, pe partea stânga 
- km 55+900 - km 56+450, pe partea dreapta 
- km 55+550 - km 61+095, pe partea stânga
În zona bretelelor:
Bretea - între km 33+775 - km 34+100, pe partea stânga 
Bretea - între km 34+025 - km 34+250, pe partea dreapta (breteaua nodului)</t>
  </si>
  <si>
    <t xml:space="preserve"> </t>
  </si>
  <si>
    <t>M30</t>
  </si>
  <si>
    <t>FH</t>
  </si>
  <si>
    <t>ROSCI0076
ROSCI0380</t>
  </si>
  <si>
    <t>Toate speciile Natura 2000</t>
  </si>
  <si>
    <t>Pentru toată perioada de construcţie a proiectului vor fi stabilite prin PMM zone din şantier care să fie menţinute ca zone de coridor, pentru a permite deplasarea faunei între zonele de habitat favorabil situate la est şi vest de autostradă.</t>
  </si>
  <si>
    <t>M31</t>
  </si>
  <si>
    <t>FH, REP</t>
  </si>
  <si>
    <t>Eficacitatea pe termen lung a măsurilor de reducere a impactului depinde în timpul operării proiectului de asigurarea integrităţii şi funcţionalităţii tuturor elementelor componente ale acestora. În acest sens este necesară prevederea unui program de verificare periodică şi de întreţinere a elementelor constructive, precum şi de asigurare a viabilităţii exemplarelor vegetale plantate în etapa de construcţie (inclusiv completări acolo unde este cazul).</t>
  </si>
  <si>
    <t>M32</t>
  </si>
  <si>
    <t>ROSPA0116
ROSPA0064
ROSPA0110
ROSPA0072</t>
  </si>
  <si>
    <t>Un sistem de identificare şi colectare a potenţialelor victime de animale de pe autostradă trebuie implementat pe tot traseul autostrăzii. Rolul acestui sistem este de a reduce riscul de coliziune pentru specii ce ar putea fi atrase de existenţa carcaselor pe drumurile naţionale existente.</t>
  </si>
  <si>
    <t>M33</t>
  </si>
  <si>
    <t>ROSPA0064
ROSCI0310</t>
  </si>
  <si>
    <r>
      <rPr>
        <sz val="10"/>
        <color theme="1"/>
        <rFont val="Garamond"/>
      </rPr>
      <t xml:space="preserve">Păsări, </t>
    </r>
    <r>
      <rPr>
        <i/>
        <sz val="10"/>
        <color theme="1"/>
        <rFont val="Garamond"/>
      </rPr>
      <t>Lutra lutra</t>
    </r>
  </si>
  <si>
    <t>În etapa de operare, în cazul apariţiei unei victime accidentale pe Drumul Naţional 2, între localităţile Dumbrăviţa şi Fălticeni, se vor monta panouri de atenţionare şi se vor prevede restricţii ale vitezei de deplasare (maxim 60 km /h). Zona este una cu risc ridicat de accidente ca urmare a coliziunii cu fauna sălbatică, prezenta măsură având rolul de a reduce pe cât posibil acest risc</t>
  </si>
  <si>
    <t>Cod Natura 2000</t>
  </si>
  <si>
    <t>Habitate/ Specii conform Formular Standard</t>
  </si>
  <si>
    <t>Locaţia faţă de proiect</t>
  </si>
  <si>
    <t>Sursa datelor spaţiale</t>
  </si>
  <si>
    <t>Sursa informaţiilor</t>
  </si>
  <si>
    <t>Starea de conservare</t>
  </si>
  <si>
    <t>Obiective de conservare</t>
  </si>
  <si>
    <t>Parametru</t>
  </si>
  <si>
    <t>Unitate de măsură parametru</t>
  </si>
  <si>
    <t>Actual (minim)</t>
  </si>
  <si>
    <t>Actual (maxim)</t>
  </si>
  <si>
    <t>Valoare ţintă</t>
  </si>
  <si>
    <t>Probabil să fie afectat de proiect?</t>
  </si>
  <si>
    <t>Explicaţie cu privire la posibilitatea de afectare</t>
  </si>
  <si>
    <t>Cuantificarea impacturilor (u.m.)</t>
  </si>
  <si>
    <t>Impactul potenţial (fără măsuri)</t>
  </si>
  <si>
    <t>Motivarea impactului estimat</t>
  </si>
  <si>
    <t>Măsuri adoptate pentru a asigura impacturi reziduale nesemnificative</t>
  </si>
  <si>
    <t>Impact rezidual</t>
  </si>
  <si>
    <t>ROCSI0076 Dealul Mare-Hârlău</t>
  </si>
  <si>
    <t>Habitate</t>
  </si>
  <si>
    <r>
      <rPr>
        <sz val="10"/>
        <color theme="1"/>
        <rFont val="Garamond"/>
      </rPr>
      <t xml:space="preserve">Păduri de fag de tip </t>
    </r>
    <r>
      <rPr>
        <i/>
        <sz val="10"/>
        <color theme="1"/>
        <rFont val="Garamond"/>
      </rPr>
      <t>Asperulo-Fagetum</t>
    </r>
  </si>
  <si>
    <t>Autostrada Paşcani - Suceava nu intersectează habitatul. Conform Pleşca et al., 2022, cea mai apropiată zonă cu acest habitat se află la cca. 1800 m faţă de proiect.</t>
  </si>
  <si>
    <t>Raportările României în baza Articolului 17 Directiva Habitate (DH)
Pleşca et al., 2022</t>
  </si>
  <si>
    <t>OCS (Obiective Specifice de Conservare), FS (Formular Standard)</t>
  </si>
  <si>
    <t>Necunoscută</t>
  </si>
  <si>
    <t>Menţinerea sau îmbunătăţirea stării de conservare</t>
  </si>
  <si>
    <t>Suprafaţa habitatului</t>
  </si>
  <si>
    <t>ha</t>
  </si>
  <si>
    <t>Cel puţin 8395</t>
  </si>
  <si>
    <t>Nu</t>
  </si>
  <si>
    <t>Având în vedere că autostrada Paşcani - Suceava nu intersectează situl, nu există posibilitatea ca suprafaţa habitatului să fie redusă.</t>
  </si>
  <si>
    <t>Specii caracteristice lemnoase</t>
  </si>
  <si>
    <t>%/1000 mp</t>
  </si>
  <si>
    <t>Cel puţin 70</t>
  </si>
  <si>
    <t>Având în vedere că autostrada Paşcani - Suceava nu intersectează situl şi că nu au fost identificate situaţii cauză - efect care să conducă la afectarea speciilor caracteristice lemnoase, se consideră că nu există posibilitatea ca acestea să fie afectate. distanţa dintre proiect şi zona potenţială cu acest habitat este suficient de mare astfel încât parametrul să nu fie afectat în primul rând de răspândirea speciilor invazive pe cale anemocoră, sau de emisiile generate de traficul din perioada de construcţie, de lucrările de construcţie sau de traficul din perioada de operare. Proiectul intersectează corpurile de apă RORW12-1-19_B1 PLESUL şi RORW12-1-20_B1 TURBATA , însă în aval de sit, nefiind astfel posibilă dispersia unor plante invazive, sau a unor poluanţi (doar în cazul unor poluări accidentale) pe cale hidrocoră. 
Nu au fost identificate alte situaţii care ar putea conduce la afectarea parametrului analizat.
Parametrul nu va fi afectat de proiect în niciuna dintre etapele acestuia.</t>
  </si>
  <si>
    <t>Specii caracteristice de plante erbacee</t>
  </si>
  <si>
    <t>Număr de specii/1000mp</t>
  </si>
  <si>
    <t>Cel puţin 3</t>
  </si>
  <si>
    <t>Având în vedere că traseul propus al autostrăuii Paşcani - Suceava nu intersectează situl şi au fost identificate situaţii cauză - efect care să conducă la afectarea compoziţiei floristice a stratului ierbos se consideră că nu există riscul ca parametrul să fie afectat în niciuna din etapele proiectului (execuţie/operare). distanţa dintre proiect şi zona potenţială cu acest habitat este suficient de mare astfel încât parametrul să nu fie afectat de răspândirea speciilor invazive pe cale anemocoră sau de emisiile generate de traficul din perioada de construcţie, de lucrările de construcţie sau de traficul din perioada de operare. Proiectul intersectează corpurile de apă RORW12-1-19_B1 PLESUL şi RORW12-1-20_B1 TURBATA , însă în aval de sit, nefiind astfel posibilă dispersia unor plante invazive, sau a unor poluanţi (doar în cazul unor poluări accidentale) pe cale hidrocoră. 
Nu au fost identificate alte situaţii care ar putea conduce la afectarea parametrului analizat.
Parametrul nu va fi afectat de proiect în niciuna dintre etapele acestuia.</t>
  </si>
  <si>
    <t>Specii de arbori invazive şi alohtone, inclusiv ecotipurile necorespunzătoare</t>
  </si>
  <si>
    <t>% acoperire/1000mp</t>
  </si>
  <si>
    <t>Mai puţin de 20</t>
  </si>
  <si>
    <t>Nu există riscul răspândirii unor specii invazive în zona habitatului în niciuna din etapele proiectului pe cale anemocoră  (distanţa dintre proiect şi zona potenţială cu acest habitat este suficient de mare) sau hidrocoră (corpurile de apă care au legătură cu situl RORW12-1-19_B1 PLESUL şi RORW12-1-20_B1 TURBATA, sunt intersectate de proiect,  însă în aval de sit)</t>
  </si>
  <si>
    <t>Volum lemn mort la sol sau pe picior</t>
  </si>
  <si>
    <t>m3/ha</t>
  </si>
  <si>
    <t>Cel puţin 20</t>
  </si>
  <si>
    <t>Având în vedere că autostrada Paşcani - Suceava nu intersectează situl, nu există posibilitatea ca volumul de lemn mort să fie afectat. Proiectul nu presupune nici un tip de lucrări în interiorul sitului, deci nici în interiorul habitatului, astfel că parametrul nu poate fi afectat.</t>
  </si>
  <si>
    <r>
      <rPr>
        <sz val="10"/>
        <color theme="1"/>
        <rFont val="Garamond"/>
      </rPr>
      <t xml:space="preserve">Păduri de stejar şi carpen </t>
    </r>
    <r>
      <rPr>
        <i/>
        <sz val="10"/>
        <color theme="1"/>
        <rFont val="Garamond"/>
      </rPr>
      <t>Galio-Carpinetom</t>
    </r>
  </si>
  <si>
    <t>Autostrada Paşcani - Suceava nu intersectează habitatul. Conform Pleşca et al., 2022, cea mai apropiată zonă cu acest tip de habitat se află la cca. 72000 m faţă de proiect. Limita sitului Natura 2000 este situată la circa 1000 m de proiect, însă prezenţa sau distribuţia habitatului în sit nu este cunoscută.</t>
  </si>
  <si>
    <t>Raportările României în baza Art. 17 DH
Pleşca et al., 2022</t>
  </si>
  <si>
    <t>OCS, FS</t>
  </si>
  <si>
    <t>Cel puţin 275</t>
  </si>
  <si>
    <t>Specii caracteristice lemnoase (specii edificatoare)</t>
  </si>
  <si>
    <t>Având în vedere că autostrada Paşcani - Suceava nu intersectează situl şi că nu au fost identificate situaţii cauză - efect care să conducă la afectarea speciilor caracteristice lemnoase, se consideră că nu există posibilitatea ca acestea să fie afectate. distanţa dintre proiect şi zona potenţială cu acest habitat este suficient de mare astfel încât parametrul să nu fie afectat în primul rând de răspândirea speciilor invazive pe cale anemocoră, sau de emisiile generate de traficul din perioada de construcţie, de lucrările de construcţie sau de traficul din perioada de operare. Proiectul intersectează corpurile de apă RORW12-1-19_B1 PLESUL şi RORW12-1-20_B1 TURBATA , însă în aval de sit, nefiind astfel posibilă dispersia unor plante invazive, sau a unor poluanţi (în cazul unor poluări accidentale) pe cale hidrocoră. 
Nu au fost identificate alte situaţii care ar putea conduce la afectarea parametrului analizat.
Parametrul nu va fi afectat de proiect în niciuna dintre etapele acestuia.</t>
  </si>
  <si>
    <t>Având în vedere că traseul propus al autostrăuii Paşcani - Suceava nu intersectează situl şi nu au fost identificate situaţii cauză - efect care să conducă la afectarea compoziţiei floristice a stratului ierbos se consideră că nu există riscul ca parametrul să fie afectat în niciuna din etapele proiectului (execuţie/operare). Distanţa dintre proiect şi zona potenţială cu acest habitat este suficient de mare astfel încât parametrul să nu fie afectat de răspândirea speciilor invazive pe cale anemocoră sau de emisiile generate de traficul din perioada de construcţie, de lucrările de construcţie sau de traficul din perioada de operare. Proiectul intersectează corpurile de apă RORW12-1-19_B1 PLESUL şi RORW12-1-20_B1 TURBATA , însă în aval de sit, nefiind astfel posibilă dispersia unor plante invazive, sau a unor poluanţi (doar în cazul unor poluări accidentale) pe cale hidrocoră. 
Nu au fost identificate alte situaţii care ar putea conduce la afectarea parametrului analizat.
Parametrul nu va fi afectat de proiect în niciuna dintre etapele acestuia.</t>
  </si>
  <si>
    <t>Mai puţin de 20%</t>
  </si>
  <si>
    <t>Nu există riscul răspândirii unor specii invazive în zona habitatului în niciuna din etapele proiectului Pe cale anemocoră  (distanţa dintre proiect şi zona potenţială cu acest habitat este suficient de mare) sau hidrocoră (corpurile de apă care au legătură cu situl RORW12-1-19_B1 PLESUL şi RORW12-1-20_B1 TURBATA , sunt intersectate de proiect,  însă în aval de sit)</t>
  </si>
  <si>
    <t>Având în vedere că autostrada Paşcani - Suceava nu intersectează situl, nu există posibilitatea ca volumul de lemn mort să fie afectat. Proiectul nu presupune lucrări în interiorul sitului, deci nici în interiorul habitatului, astfel că parametrul nu poate fi afectat.</t>
  </si>
  <si>
    <t>91E0*</t>
  </si>
  <si>
    <r>
      <rPr>
        <sz val="10"/>
        <color theme="1"/>
        <rFont val="Garamond"/>
      </rPr>
      <t xml:space="preserve">Păduri aluviale cu </t>
    </r>
    <r>
      <rPr>
        <i/>
        <sz val="10"/>
        <color theme="1"/>
        <rFont val="Garamond"/>
      </rPr>
      <t>Alnus glutinosa</t>
    </r>
    <r>
      <rPr>
        <sz val="10"/>
        <color theme="1"/>
        <rFont val="Garamond"/>
      </rPr>
      <t xml:space="preserve"> şi </t>
    </r>
    <r>
      <rPr>
        <i/>
        <sz val="10"/>
        <color theme="1"/>
        <rFont val="Garamond"/>
      </rPr>
      <t>Fraxinus excelsior</t>
    </r>
  </si>
  <si>
    <t>Autostrada Paşcani - Suceava nu intersectează habitatul. Conform Pleşca et al., 2022 cea mai apropiată zonă faţă de proiect cu acest tip de habitat se află la cca. 19000 m. Limita sitului Natura 2000 este situată la circa 1000 m de proiect, însă prezenţa sau distribuţia habitatului în sit nu este cunoscută.</t>
  </si>
  <si>
    <t>Cel puţin 25</t>
  </si>
  <si>
    <t>Având în vedere că autostrada Paşcani - Suceava nu intersectează situl, nu există posibilitatea ca suprafaţa habitatului să fie redusă. Habitatul de luncă 91E0* depinde de corpurile de apă de suprafaţă din sit, dar şi de cele subterane. Prin proiect nu sunt propuse captări ale corpurilor de apă de suprafaţă din sit sau din afara acestuia. De asemenea, proiectul nu va afecta corpurile de apă subterană freatică, din punct de vedere cantitativ şi/sau calitativ,  de care situl este potenţial dependent, şi anume: ROSI03 Lunca şi terasele râului Siret şi a afluenţilor săi şi ROPR07 Câmpia Moldovei. Corpul de apă ROPR07 nu se află în zona proiectului, iar lucrările propuse nu vor interfera în nici un fel cu acesta. Este posibil să fie necesară extragerea unei cantităţi de apă din corpul de apă subterană ROSI03, însă cantitatea nu va fi semnificativă, încât să afecteze habitatul.</t>
  </si>
  <si>
    <t>Având în vedere că autostrada Paşcani - Suceava nu intersectează situl şi că nu au fost identificate situaţii cauză - efect care să conducă la afectarea speciilor caracteristice lemnoase, se consideră că nu există posibilitatea ca acestea să fie afectate. Distanţa dintre proiect şi zona potenţială cu acest habitat este suficient de mare astfel încât parametrul să nu fie afectat de răspândirea unor specii invazive pe cale anemocoră, de emisiile generate de traficul din perioada de construcţie sau de lucrările de construcţie şi nici de traficul din perioada de operare. Pe cale hidrocoră nu este posibilă dispersia plantelor invazive sau a unor poluanţi, având în vedere că zonele de intersecţie ale proiectului cu corpurile de apă care au legătură cu situl  RORW12-1-19_B1 PLESUL şi RORW12-1-20_B1 TURBATA. sunt în aval de sit.  Nu au fost identificate alte situaţii care ar putea conduce la afectarea parametrului analizat. Parametrul nu va fi afectat de proiect în niciuna dintre etapele acestuia.</t>
  </si>
  <si>
    <t>Parametrul nu va fi afectat, având în vedere că autostrada Paşcani - Suceava nu intersectează situl şi că nu au fost identificate situaţii cauză - efect care să conducă la afectarea stratului ierbos al habitatului. distanţa dintre proiect şi zona potenţială cu acest habitat este suficient de mare astfel încât parametrul să nu fie afectat de răspâdirea unor specii invazive pe cale anemocoră, de emisiile generate de traficul din perioada de construcţie sau de lucrările de construcţie şi nici de traficul din perioada de operare. Pe cale hidrocoră nu este posibilă dispersia plantelor invazive sau a unor poluanţi (în cazul unor poluări accidentale), având în vedere că zonele de intersecţie ale proiectului cu corpurile de apă care au legătură cu situl  RORW12-1-19_B1 PLESUL şi RORW12-1-20_B1 TURBATA. sunt în aval de sit.  Nu au fost identificate alte situaţii care ar putea conduce la afectarea parametrului analizat. Parametrul nu va fi afectat de proiect în niciuna dintre etapele acestuia.</t>
  </si>
  <si>
    <t>Nu există riscul răspândirii unor specii de arbori invazive alohtone în zona habitatului pe cale anemocoră având în vedere că distanţa dintre sit şi proiect este suficiet de mare.  De asemenea, între sit şi proiect sunt localităţi, terenuri agricole şi pajişti.  În ceea ce priveşte dispersia pe cale hidrocoră, proiectul intersectează două corpuri de apă care au legătură cu situl RORW12-1-19_B1 PLESUL şi RORW12-1-20_B1 TURBATA, însă în aval de sit, nefiind astfel posibil transportul unor seminţe ale unor specii de arbori invazivi în zona proiectului.</t>
  </si>
  <si>
    <t>Având în vedere că autostrada Paşcani - Suceava nu intersectează situl, nu există posibilitatea ca volumul de lemn mort să fie afectat. Proiectul nu presupune lucrări în interiorul sitului, prin urmare nici în interiorul habitatului, astfel că parametrul analizat nu poate fi afectat.</t>
  </si>
  <si>
    <t>91F0</t>
  </si>
  <si>
    <r>
      <rPr>
        <sz val="10"/>
        <color theme="1"/>
        <rFont val="Garamond"/>
      </rPr>
      <t xml:space="preserve">Păduri mixte de luncă de </t>
    </r>
    <r>
      <rPr>
        <i/>
        <sz val="10"/>
        <color theme="1"/>
        <rFont val="Garamond"/>
      </rPr>
      <t>Quercus robur, Ulmus laevis</t>
    </r>
    <r>
      <rPr>
        <sz val="10"/>
        <color theme="1"/>
        <rFont val="Garamond"/>
      </rPr>
      <t xml:space="preserve"> şi </t>
    </r>
    <r>
      <rPr>
        <i/>
        <sz val="10"/>
        <color theme="1"/>
        <rFont val="Garamond"/>
      </rPr>
      <t>Ulmus minor, Fraxinus excelsior</t>
    </r>
    <r>
      <rPr>
        <sz val="10"/>
        <color theme="1"/>
        <rFont val="Garamond"/>
      </rPr>
      <t xml:space="preserve"> sau </t>
    </r>
    <r>
      <rPr>
        <i/>
        <sz val="10"/>
        <color theme="1"/>
        <rFont val="Garamond"/>
      </rPr>
      <t>Fraxinus angustifolia</t>
    </r>
    <r>
      <rPr>
        <sz val="10"/>
        <color theme="1"/>
        <rFont val="Garamond"/>
      </rPr>
      <t xml:space="preserve"> din lungul marilor râuri - </t>
    </r>
    <r>
      <rPr>
        <i/>
        <sz val="10"/>
        <color theme="1"/>
        <rFont val="Garamond"/>
      </rPr>
      <t>Ulmenium minoris</t>
    </r>
  </si>
  <si>
    <t>Autostrada Paşcani - Suceava nu intersectează habitatul. Conform Pleşca et al., 2022, habitatul se află la cca. 13600 m faţă de proiect. Limita sitului Natura 2000 este situată la circa 1000 m de proiect, însă prezenţa sau distribuţia habitatului în sit nu este cunoscută.</t>
  </si>
  <si>
    <t>Având în vedere că traseul propus al autostrăzii Paşcani - Suceava nu intersectează situl, nu există posibilitatea ca suprafaţa habitatului să fie redusă.  Habitatul este unul de luncă, fiind dependent de corpurile de apă de suprafaţă şi subterane din sit, dar nu există posibilitatea ca acesta să fie afectat din acest punct de vedere având în vedere că prin proiect nu se propune captarea corpurilor de apă de suprafaţă din sit sau din afara acestuia. De asemenea, proiectul nu va afecta corpurile de apă subterană freatică, de care situl este potenţial dependent, şi anume: ROSI03 Lunca şi terasele râului Siret şi a afluenţilor săi şi ROPR07 Câmpia Moldovei din punct de vedere cantitativ şi calitativ. Corpul de apă ROPR07 nu se află în zona proiectului, iar lucrările propuse nu vor interfera în nici un fel cu acesta. Este posibil să fie necesară extragerea unei cantităţi de apă din corpul de apă subterană ROSI03, însă nu vor fi semificative, încât să afecteze habitatul prin reducerea acestora.</t>
  </si>
  <si>
    <t>Având în vedere că traseul propus al autostrăzii Paşcani - Suceava nu intersectează situl şi au fost identificate situaţii cauză - efect care să conducă la afectarea compoziţiei floristice a stratului ierbos se consideră că nu există riscul ca parametrul să fie afectat în niciuna din etapele proiectului (execuţie/operare). distanţa dintre proiect şi zona potenţială cu acest habitat este suficient de mare astfel încât parametrul să nu fie afectat de răspândirea speciilor invazive pe cale anemocoră sau de emisiile generate de traficul din perioada de construcţie, de lucrările de construcţie sau de traficul din perioada de operare. Proiectul intersectează corpurile de apă RORW12-1-19_B1 PLESUL şi RORW12-1-20_B1 TURBATA , însă în aval de sit, nefiind astfel posibilă dispersia unor plante invazive, sau a unor poluanţi (doar în cazul unor poluări accidentale) pe cale hidrocoră. 
Nu au fost identificate alte situaţii care ar putea conduce la afectarea parametrului analizat.
Parametrul nu va fi afectat de proiect în niciuna dintre etapele acestuia.</t>
  </si>
  <si>
    <t>Nu există riscul răspândirii unor specii de arbori invazive alohtone în zona habitatului pe cale anemocoră având în vedere că distanţa dintre sit şi proiect este suficient de mare.  De asemenea, între sit şi proiect sunt localităţi, terenuri agricole şi pajişti.  În ceea ce priveşte dispersia pe cale hidrocoră, proiectul intersectează două corpuri de apă care au legătură cu situl RORW12-1-19_B1 PLESUL şi RORW12-1-20_B1 TURBATA, însă în aval de sit, nefiind astfel posibil transportul unor seminţe ale unor specii de arbori invazivi în zona proiectului.</t>
  </si>
  <si>
    <t>Având în vedere că autostrada Paşcani - Suceava nu intersectează situl, nu există posibilitatea ca volumul de lemn mort să fie afectat. Proiectul nu presupune lucrări în interiorul sitului, prin urmare nici în interiorul habitatului, astfel parametrul analizat nu poate fi afectat.</t>
  </si>
  <si>
    <t>91Y0</t>
  </si>
  <si>
    <t>Păduri dacice de stejar cu carpen</t>
  </si>
  <si>
    <t>Autostrada Paşcani - Suceava nu intersectează habitatul. Conform Pleşca et al., 2022, zona potenţială cea mai apropiată cu acest habitat este situată la cca. 4500 m de proiect.</t>
  </si>
  <si>
    <t>Cel puţin 4385</t>
  </si>
  <si>
    <t>Cel puţin 70 %</t>
  </si>
  <si>
    <t>Nr. de specii/1000mp</t>
  </si>
  <si>
    <t>Având în vedere că traseul propus al autostrăuii Paşcani - Suceava nu intersectează situl şi nu au fost identificate situaţii cauză - efect care să conducă la afectarea compoziţiei floristice a stratului ierbos se consideră că nu există riscul ca parametrul să fie afectat în niciuna din etapele proiectului (execuţie/operare). distanţa dintre proiect şi zona potenţială cu acest habitat este suficient de mare astfel încât parametrul să nu fie afectat de răspândirea speciilor invazive pe cale anemocoră sau de emisiile generate de traficul din perioada de construcţie, de lucrările de construcţie sau de traficul din perioada de operare. Proiectul intersectează corpurile de apă RORW12-1-19_B1 PLESUL şi RORW12-1-20_B1 TURBATA , însă în aval de sit, nefiind astfel posibilă dispersia unor plante invazive, sau a unor poluanţi (doar în cazul unor poluări accidentale) pe cale hidrocoră. 
Nu au fost identificate alte situaţii care ar putea conduce la afectarea parametrului analizat.
Parametrul nu va fi afectat de proiect în niciuna dintre etapele acestuia.</t>
  </si>
  <si>
    <t>Specii de arbori invazive şi alohtone, inclusiv ecotipuri necorespunzătoare</t>
  </si>
  <si>
    <t>Mai puţin de 20 %</t>
  </si>
  <si>
    <t>Nu există riscul răspândirii unor specii invazive în zona habitatului în niciuna din etapele proiectului Pe cale anemocoră  (distanţa dintre proiect şi zona potenţială cu acest habitat este suficient de mare) sau hidrocoră (corpurile de apă care au legătură cu situl RORW12-1-19_B1 PLESUL şi RORW12-1-20_B1 TURBATA, sunt intersectate de proiect,  însă în aval de sit).</t>
  </si>
  <si>
    <t>Volum de lemn mort la sol sau pe picior</t>
  </si>
  <si>
    <t>Având în vedere că autostrada Paşcani - Suceava nu intersectează situl, nu există posibilitatea ca volumul de lemn mort să fie afectat. Proiectul nu presupune lucrări în interiorul sitului, deci nici în interiorul habitatului, astfel că parametrul analizat nu poate fi afectat.</t>
  </si>
  <si>
    <t>Cypripedium calceolus</t>
  </si>
  <si>
    <t>Autostrada Paşcani - Suceava nu intersectează habitatul speciei. Specia se asociază cu habitatele 91V0 şi 9130 de interes comunitar. Habitatul 91V0 nu este prezent în sit, dar habitatul 9130, conform Pleşca et al., 2022, se află la cca. 1800 m faţă de proiect..</t>
  </si>
  <si>
    <t>OCS</t>
  </si>
  <si>
    <t>Mărimea populaţiei</t>
  </si>
  <si>
    <t>Număr indivizi</t>
  </si>
  <si>
    <t>Trebuie definită în termen de 2 ani</t>
  </si>
  <si>
    <t>Proiectul nu va intersecta situl şi nu va presupune lucrări de nici un fel în interiorul sitului, astfel că în mod direct, efectivele populaţionale ale speciei nu se vor reduce datorită proiectului. De asemenea, proiectul nu este în măsură să modifice numărul de indivizi ai acestei specii din sit prin pătrunderea şi instalarea unor specii de plante invazive în habitatul favorabil al speciei pe cale anemocoră  (distanţa dintre proiect şi zona potenţială cu acest habitat este suficient de mare) sau hidrocoră (corpurile de apă care au legătură cu situl RORW12-1-19_B1 PLESUL şi RORW12-1-20_B1 TURBATA, sunt intersectate de proiect,  însă în aval de sit).</t>
  </si>
  <si>
    <t>Suprafaţa habitatului speciei</t>
  </si>
  <si>
    <t>Având în vedere că autostrada Paşcani - Suceava nu intersectează situl,  nu există posibilitatea ca suprafaţa habitatului speciei să fie redusă.  Prin proiect nu sunt propuse lucrări de defrişare în sit.</t>
  </si>
  <si>
    <t>Lycaena dispar</t>
  </si>
  <si>
    <t>Autostrada Paşcani - Suceava nu intersectează habitatul speciei. Specia se asociază cu habitatele 6430 şi 7230 de interes comunitar, însă acestea nu se află în situl analizat, dar o zonă cu potenţial habitat favorabil, conform ecologiei speciei, este situată la o distanţă de aproximativ 2500 m faţă de proiect.</t>
  </si>
  <si>
    <t>Raportările României în baza Art. 17 DH</t>
  </si>
  <si>
    <t>Bună</t>
  </si>
  <si>
    <t>Menţinerea stării de conservare</t>
  </si>
  <si>
    <t>Da</t>
  </si>
  <si>
    <t>Este posibil ca unii indivizi să ajungă în zona proiectului, existând astfel un risc de coliziune în etapa de execuţie şi operare.</t>
  </si>
  <si>
    <t>Nu se poate cuantifica</t>
  </si>
  <si>
    <t>Nesemnificativ</t>
  </si>
  <si>
    <r>
      <rPr>
        <sz val="10"/>
        <color rgb="FF000000"/>
        <rFont val="Garamond"/>
      </rPr>
      <t xml:space="preserve">Speciile gazdă pentru </t>
    </r>
    <r>
      <rPr>
        <i/>
        <sz val="10"/>
        <color rgb="FF000000"/>
        <rFont val="Garamond"/>
      </rPr>
      <t xml:space="preserve">Lycaena dispar </t>
    </r>
    <r>
      <rPr>
        <sz val="10"/>
        <color rgb="FF000000"/>
        <rFont val="Garamond"/>
      </rPr>
      <t xml:space="preserve">sunt comune, aparţinând genului </t>
    </r>
    <r>
      <rPr>
        <i/>
        <sz val="10"/>
        <color rgb="FF000000"/>
        <rFont val="Garamond"/>
      </rPr>
      <t xml:space="preserve">Rumex </t>
    </r>
    <r>
      <rPr>
        <sz val="10"/>
        <color rgb="FF000000"/>
        <rFont val="Garamond"/>
      </rPr>
      <t>pentru stadiul larvar al speciei. Acestea se pot dezvolta şi în zona proiectului.  Având în vedere că situl cuprinde mai multe zone favorabile pentru specie, râuri, zone mlăştinoase este mai puţin probabil ca specia să se deplaseze până în zona proiectului, considerânsu-se astfel că riscul de coliziune este scăzut. Starea de conservare a speciei la nivelul regiunii biogeografice continentale este favorabilă, acesta putând fi prezentă şi în alte 52 de situri Natura 2000.</t>
    </r>
  </si>
  <si>
    <t>Având în vedere că autostrada Paşcani - Suceava nu intersectează situl, nu există posibilitatea ca suprafaţa habitatului să fie redusă. Specia se asociază cu habitatele 6430 şi 7230 de interes comunitar, însă acestea nu se află în situl analizat, dar există zone cu potenţial habitat favorabil, conform ecologiei speciei, însă proiectul nu le va intersecta.</t>
  </si>
  <si>
    <r>
      <rPr>
        <sz val="10"/>
        <color theme="1"/>
        <rFont val="Garamond"/>
      </rPr>
      <t xml:space="preserve">Înălţimea vegetaţiei cu </t>
    </r>
    <r>
      <rPr>
        <i/>
        <sz val="10"/>
        <color theme="1"/>
        <rFont val="Garamond"/>
      </rPr>
      <t xml:space="preserve">Rumex </t>
    </r>
    <r>
      <rPr>
        <sz val="10"/>
        <color theme="1"/>
        <rFont val="Garamond"/>
      </rPr>
      <t>spp. în mai-august</t>
    </r>
  </si>
  <si>
    <t>cm</t>
  </si>
  <si>
    <t>Cel puţin 40</t>
  </si>
  <si>
    <r>
      <rPr>
        <sz val="10"/>
        <color rgb="FF000000"/>
        <rFont val="Garamond"/>
      </rPr>
      <t xml:space="preserve">Proiectul nu va intersecta situl şi nu va presupune nici un tip de lucrări în sit, astfel că parametrul analizat nu poate fi afectat.  De asemenea, nu există riscul afectării compoziţiei floristice a fitocenozelor cu </t>
    </r>
    <r>
      <rPr>
        <i/>
        <sz val="10"/>
        <color rgb="FF000000"/>
        <rFont val="Garamond"/>
      </rPr>
      <t>Rumex spp.</t>
    </r>
    <r>
      <rPr>
        <sz val="10"/>
        <color rgb="FF000000"/>
        <rFont val="Garamond"/>
      </rPr>
      <t xml:space="preserve"> din sit, prin răspândirea unor specii de plante invazive pe cale anemocoră  (distanţa dintre proiect şi sit este suficient de mare) sau hidrocoră (dintre corpurile de apă care au legătură cu situl, două sunt intersectate de proiect, RORW12-1-19_B1 PLESUL şi RORW12-1-20_B1 TURBATA, însă în aval de sit).</t>
    </r>
  </si>
  <si>
    <t>Acoperirea cu arbuşti şi arbori</t>
  </si>
  <si>
    <t>%/ ha</t>
  </si>
  <si>
    <t>Având în vedere că autostrada Paşcani - Suceava nu intersectează situl, nu există posibilitatea ca acoperirea cu arbori şi arbuşti să fie afectată. De asemenea, prin proiect nu sunt propuse nici un tip de lucrări în sit, astfel că parametrul nu poate fi afectat.</t>
  </si>
  <si>
    <t>Arytrura musculus</t>
  </si>
  <si>
    <r>
      <rPr>
        <sz val="10"/>
        <color theme="1"/>
        <rFont val="Garamond"/>
      </rPr>
      <t xml:space="preserve">Conform OCS, prezenţa speciei nu este confirmată în acest sit. De asemenea, nici în pătratele din Raportările României în baza Art. 17 DH, specia nu apare ca fiind în zona sitului analizat. Totuşi, conform Plesca et. al specia se poate întâlni pe intreaga suprafata a sitului, de-a lungul raului Bahlui si in izvoarele cu apă permanentă sau semipermanentă precum și în zonele cu mlaştini. Distanţa dintre râul Bahlui şi zona proiectului este de cca 8700 m, iar cea mai apropiată zonă mlăştionoasă din sit faţă de proiect este de cca 12800 m. Pentru stadiul larvar, plantele gază pentru specie sunt exemplare de </t>
    </r>
    <r>
      <rPr>
        <i/>
        <sz val="10"/>
        <color theme="1"/>
        <rFont val="Garamond"/>
      </rPr>
      <t xml:space="preserve">Salix.  </t>
    </r>
    <r>
      <rPr>
        <sz val="10"/>
        <color theme="1"/>
        <rFont val="Garamond"/>
      </rPr>
      <t xml:space="preserve">Habitatul din sit care cuprinde şi specii de </t>
    </r>
    <r>
      <rPr>
        <i/>
        <sz val="10"/>
        <color theme="1"/>
        <rFont val="Garamond"/>
      </rPr>
      <t>Salix</t>
    </r>
    <r>
      <rPr>
        <sz val="10"/>
        <color theme="1"/>
        <rFont val="Garamond"/>
      </rPr>
      <t xml:space="preserve"> este 91E0*. </t>
    </r>
  </si>
  <si>
    <t>Nu au fost formulate obiective specifice de conservare pentru această specie</t>
  </si>
  <si>
    <t>Nu au fost propuşi parametrii pentru această specie</t>
  </si>
  <si>
    <r>
      <rPr>
        <sz val="10"/>
        <color theme="1"/>
        <rFont val="Garamond"/>
      </rPr>
      <t xml:space="preserve">Conform Pleşca et al., 2022  specia </t>
    </r>
    <r>
      <rPr>
        <i/>
        <sz val="10"/>
        <color theme="1"/>
        <rFont val="Garamond"/>
      </rPr>
      <t>Arytrura musculus s</t>
    </r>
    <r>
      <rPr>
        <sz val="10"/>
        <color theme="1"/>
        <rFont val="Garamond"/>
      </rPr>
      <t xml:space="preserve">e poate întâlni pe întreaga suprafata a sitului, de-a lungul râului Bahlui şi în izvoarele cu apă permanentă sau semipermanentă precum și în zonele cu mlaştini. Acestea pot fi considerate habitate favorabile pentru specie, însă nu este concretă prezenţa speciei în sit, având în vedere că nu sunt date cu privire la populaţia speciei în sit. </t>
    </r>
  </si>
  <si>
    <t>Herpetofaună</t>
  </si>
  <si>
    <t>Bombina variegata</t>
  </si>
  <si>
    <t>Autostrada Paşcani - Suceava nu intersectează habitatul favorabil speciei. Conform Pleşca et al., 2022 o zona cu potenţial habitat favorabil speciei se află la cca. 15200 m de proiect. Limita sitului Natura 2000 este situată la circa 1000 m de proiect, însă prezenţa sau distribuţia habitatului în sit nu este cunoscută.</t>
  </si>
  <si>
    <t>Raportările României în baza Art. 17 DH 
Pleşca et al., 2022</t>
  </si>
  <si>
    <t xml:space="preserve">Nu există riscul afectării populaţiei speciei din sit. Proiectul nu intersectează situl, iar specia nu se deplasează pe distanţe mari (cca 200m), fiind astfel improbabil ca indivizi aparţinând populaţiei speciei din sit să ajungă în zona proiectului. Având în vedere aceste aspecte, nu există un risc de coliziune cu indivizii din sit în perioada de execuţie sau operare a proiectului.  </t>
  </si>
  <si>
    <t>Habitatele de reproducere sunt corpuri mici de apă permanentă sau semipermanentă</t>
  </si>
  <si>
    <t>Habitate de reproducere/km2</t>
  </si>
  <si>
    <t>2/km2</t>
  </si>
  <si>
    <t>Având în vedere că autostrada Paşcani - Suceava nu intersectează situl, nu există posibilitatea ca numărul, lungimea sau suprafaţa habitatelor de reproducere să fie reduse.</t>
  </si>
  <si>
    <t>Acoperirea habitatelor terestre naturale în jurul habitatelor acvatice într-un cerc cu raza de 0,5 km</t>
  </si>
  <si>
    <t>%</t>
  </si>
  <si>
    <t>Mai mult de 75 %</t>
  </si>
  <si>
    <t>Având în vedere că proiectul nu va intersecta situl şi că nu sunt propuse niciun tip de lucrări în sit, nu existp riscul ca parametrul să fie afectat.</t>
  </si>
  <si>
    <t>Emys orbicularis</t>
  </si>
  <si>
    <t xml:space="preserve">Conform Pleşca et al, 2022, habitatele favorabile ale speciei pot fi pe întreaga suprafata a sitului, de-a lungul raului Bahlui şi în izvoare cu apă permanentă sau semipermanentă, precum și în zonele cu mlaștini.  Proiectul intersectează două corpuri de apă care au legătură cu situl  RORW12-1-19_B1 PLESUL şi RORW12-1-20_B1 TURBATA, însă în aval de sit.  </t>
  </si>
  <si>
    <t>Probabilitatea ca specia să ajungă în zona proiectului este redusă. Conform datelor disponibile în literatură şi a bazelor de date online, specia nu a fost semnalată pe cele două corpuri de apă intersectate de proiect, RORW12-1-19_B1 PLESUL şi RORW12-1-20_B1 TURBATA. Totuşi având în vedere că există habitate favorabile şi sursă de hrană pentru specie pe aceste corpuri de apă posibilitatea ca acesta să fie prezentă nu poate fi exclusă.  Specia nu se deplasează pe distanţe foarte lungi, cca 1600 m distanţă faţă de habitatele acvatice favorabile. Lungimea corpurilor de apă intersectate de proiect între sectoarele de la ieşirea din sit până în zona de intersecţie cu proiectul este de cca 6800 m în cazul corpului de apă  RORW12-1-19_B1 PLESU, şi de cca 3600 m în cazul corpului de apă  RORW12-1-20_B1 TURBATA. Starea de conservare la nivelul regiunii biogeografice a speciei este favorabilă, aceasta puntâd fi prezentă şi în alte 97 situri Natura 2000.</t>
  </si>
  <si>
    <t>Prezenţa apelor temporare, stătătoare</t>
  </si>
  <si>
    <t>Nr. corpuri de apă</t>
  </si>
  <si>
    <t>Un corp de apă în cel puţin 1 - 5 km distanţă</t>
  </si>
  <si>
    <t>Având în vedere că autostrada Paşcani - Suceava nu intersectează situl şi că proiectul se va realiza în aval faţă de sit, nu este probabilă afectarea corpurilor de apă în interiorul sitului. Proiectul intersectează două corpuri de apă care au legătură cu situl (RORW12-1-19_B1 PLESUL şi RORW12-1-20_B1 TURBATA), însă în aval de sit. Prin proiect nu sunt prevăzute niciun tip de lucrări care ar putea să aecteze parametrul.</t>
  </si>
  <si>
    <t>Zone cu adâncime mică sub 50 cm</t>
  </si>
  <si>
    <t>Peste 25 - 50% din dimensiunea corpului de apă, peste 5 ha</t>
  </si>
  <si>
    <t xml:space="preserve">Având în vedere că autostrada Paşcani - Suceava nu intersectează situl şi că proiectul se va realiza în aval faţă de sit nu există posibilitatea ca zonele acvatice cu adâncime mică sub 50 cm din sit să fie modificate. </t>
  </si>
  <si>
    <t>Prezenţa elementelor structurale</t>
  </si>
  <si>
    <t>Peste 25% din lungimea malului corpului de apă</t>
  </si>
  <si>
    <t>Având în vedere că autostrada Paşcani - Suceava nu intersectează situl şi că proiectul se va realiza aval faţă de sit nu există posibilitatea ca procentul elementelor structurale din sit pe care stau indivizii să fie redus.</t>
  </si>
  <si>
    <t>Prezenţa habitatelor terestre propice</t>
  </si>
  <si>
    <t>Peste 25% din teritoriul fâşiei de 0,5 - 1 km lăţime din împrejurul habitatului acvatic, de preferat peste 5 ha</t>
  </si>
  <si>
    <t xml:space="preserve">Având în vedere că autostrada Paşcani - Suceava nu intersectează situl şi că proiectul se va realiza aval faţă de sit nu există posibilitatea ca procentul prezenţei habitatelor terestre propice ale speciei din sit să fie redus. </t>
  </si>
  <si>
    <t>Prezenţa habitatelor terestre naturale în jurul habitatelor acvatice</t>
  </si>
  <si>
    <t>Peste 75% din teritoriul fâşiei de 0,5 - 1 km lăţime dimprejurul habitatului acvatice</t>
  </si>
  <si>
    <t xml:space="preserve">Nu există riscul ca habitatele terestre din jurul habitatelor acvatice din sit să fie afectate, având în vedere că traseul propus al al autostrăzii nu intersectează situl. Compoziţia floristică a habitatelor terestre din sit nu va fi afectată în niciuna din etapele proiectului, prin răspândirea unor specii pe cale anemocoră (între sit şi proiect se află mai multe localităţi, terenuri agricole, pajişti iar distanţa dintre acestea este suficient de mare) sau hidrocoră (corpurile de apă care au legătură cu situl RORW12-1-19_B1 PLESUL şi RORW12-1-20_B1 TURBATA, sunt intersectate de proiect,  însă în aval de sit). </t>
  </si>
  <si>
    <t>Traseul propus al autostrăzii Paşcani - Suceava nu intersectează habitatele favorabile ale speciei în interiorul sitului. Sunt însă zone poteţial favorabile, precum pajişte sau păşune, care se află în apropierea sitului şi sunt intersectate de proiect. În urma deplasărilor în teren au fost observate galerii în zona proiectului (în ampriză şi vecinătate) în apropierea localităţii Tudora (în zona km 30+000).</t>
  </si>
  <si>
    <t>Raportările României în baza Art. 17 DH
Date din teren</t>
  </si>
  <si>
    <t>Traseul propus al autostrăzii Paşcani - Suceava nu intersectează situl, dar există un risc de afectare a unor indivizi. În urma deplasăriilor în teren, în jurul amplasamentului au fost identificate galerii caracteristice speciei în zone de păşune/pajişte din zona proiectului (în ampriză dar şi în vecinătate). Chiar dacă între zona cu galerii şi sit se află localitatea Tudora şi terenuri agricole, este probabil ca indivizi ce aparţin populaţiilor din sit să fie afectaţi de proiect, atât în etapa de execuţie, cât şi în etapa de operare, având în vedere că specia poate fi întâlnită şi pe terenurile cultivate. Astfel, se consideră că există un risc de coliziune în cazul mai multor indivizi atât în perioada de construcţie (traficul de şantier) cât şi în cea de operare (traficul auto). De asemenea, în perioada de construcţie este posibilă capturarea accidentală a unor indivizi în urma generării unor deşeuri (resturi de materiale în care unii indivizi se pot bloca) în timpul construcţiei autostrăzii.</t>
  </si>
  <si>
    <t>Semnificativ</t>
  </si>
  <si>
    <t>Riscul de coliziune este redus, dar nu poate fi exclus. Din cauza faptului că nu se cunosc date referitoare la mărimea populaţiei din sit, pe principiul precauţiei se consideră că proiectul poate avea un impact semnificativ asupra mărimii populaţiei din sit. Specia are home range-ul care variază de la 2000 la 5000 m2 la masculi adulţi şi de la 1000 la 3000 m2 la femelele adulte, iar masculii pot să se depărteze cca. 750 m faţă de home range. În urma deplasărilor efectuate în teren, au fost observate mai multe galerii într-o zonă de pajişte aflată atât în interiorul amprizei, cât şi în vecinătatea acesteia, întrucât este cert că se pot produce victime accidentale atât în perioada de execuţie cât şi de operare a proiectului. Chiar dacă între pajişte şi sit se află localitatea Tudora şi terenuri agricole există o probabilitate mare ca indivizi ce aparţin populaţiilor din sit să fie afectaţi de proiect (în etapa de execuţie/operare) având în vedere că specia poate fi întâlnită şi pe terenurile cultivate. Specia are starea de conservare la nivelul regiunii biogeografice continentale nefavorabilă-inadecvată, putându-se întâlni şi în alte 81 situri Natura 2000.</t>
  </si>
  <si>
    <t xml:space="preserve">Având în vedere că autostrada Paşcani - Suceava nu intersectează situl, nu există posibilitatea ca suprafaţa habitatului favorabil al speciei (reperezantat de pajişti) să fie redusă. Specia se asociază şi cu habitatele de interes comunitar 6240*, 6250*, 62C0*, însă acestea nu se află în situl analizat. </t>
  </si>
  <si>
    <t>Acoperirea cu vegetaţie arborescentă în habitate speciei</t>
  </si>
  <si>
    <t>% suprafaţa</t>
  </si>
  <si>
    <t>Mai puţin de 25</t>
  </si>
  <si>
    <t xml:space="preserve">Având în vedere că situl nu este intersectat de proiect, nu există riscul ca parametrul să fie afectat. Specia preferă habitatele de pajişte,  cu vegetaţie ierboasă scundă.  Răspândirea unor specii invazive de arbori sau arbuşti în habitatele favorabile ale speciei din sit, nu va fi posibilă  pe cale anemocoră (între sit şi proiect se află mai multe localităţi, terenuri agricole, pajişti iar distanţa dintre acestea este suficient de mare) sau hidrocoră (corpurile de apă care au legătură cu situl RORW12-1-19_B1 PLESUL şi RORW12-1-20_B1 TURBATA, sunt intersectate de proiect,  însă în aval de sit). </t>
  </si>
  <si>
    <t>Înălţimea vegetaţiei în habitatele caracteristice</t>
  </si>
  <si>
    <t xml:space="preserve">Având în vedere că situl nu este intersectat de proiect, nu există riscul ca parametrul să fie afectat. Specia preferă habitatele de pajişte, cu vegetaţie ierboasă scundă.  Răspândirea unor specii invazive de plante erbacee, arbori sau arbuşti în habitatele favorabile ale speciei din sit, nu va fi posibilă  pe cale anemocoră (între sit şi proiect se află mai multe localităţi, terenuri agricole, pajişti iar distanţa dintre acestea este suficient de mare) sau hidrocoră (corpurile de apă care au legătură cu situl RORW12-1-19_B1 PLESUL şi RORW12-1-20_B1 TURBATA, sunt intersectate de proiect,  însă în aval de sit). </t>
  </si>
  <si>
    <t>Traseul autostrăzii Paşcani - Suceava intersectează 2 corpuri de apă care au legătură cu situl, şi anume: RORW12-1-19_B1 Pleşul şi RORW12-1-20_B1 Turbata (acestea au confluenţă cu RORW12-1_B4 Siret - Baraj Bucecea - CF Moldova). În urma deplasărilor în teren, prezenţa speciei a fost semnalată pe ambele corpuri de apă în apropiere de zonele de intersecţie a traseului propus cu acestea. De asemenea, mai multe semne de prezenţă ale speciei au fost semnlate  şi de-a lungul râului Siret ce este considerat a fi o zonă de hrănire pentru indivizii acestei specii care folosesc pârâul Pietros (se varsă în râul Siret) ce este localizat în partea estică a sitului (conform Bouroş, 2014). Cea mai apropiată zonă favorabilă din sit, faţă de proiect,  se află la cca 3500 m distanţă- localizat pe corpul de apă RORW12-1-22_B1 Pietrosul (denumit şi pârâul Pietros în studiul realizat de Bouroş, 2014). Conform OCS habitatele potenţiale ale speciei în sit sunt Lacul de acumulare Pârcovaci şi râul Bahlui, prezenţa speciei în zona acestora fiinf confirmată în studiul realizat de  Bouroş, 2014).  Distanţa dintre zona acumulării Pârcovaşi şi proiect este de cca 12400 m.
Specia se poate asocia cu următoarele habitate de interes comunitar: 1130, 1150*, 1160, 2190,  3240, 6430, 91F0, 9180*, 3150, 3270, 92A0, 91E0*. Dintre acestea doar habitatele 91E0* şi 91F0 sunt prezente în sit, dar nu vor fi intersectate de proiect.</t>
  </si>
  <si>
    <t>Raportările României în baza Art. 17 DH
Bouroş, 2014
Date din teren</t>
  </si>
  <si>
    <t>Risc de coliziune a indivizilor cu traficul de şantier în etapa de construcţie şi traficul auto din perioada de operare.</t>
  </si>
  <si>
    <t>În urma deplasărilor în teren unde au fost observate mai multe semne de prezenţă ale speciei (vizuini, amprente pe sol etc.) în apropierea corpurilor de apă, intersectate de proiect care au legătură cu situl (RORW12-1-19_B1 Pleşul şi RORW12-1-20_B1 Turbata), existând astfel un risc de coliziune cu unii indivizi atât în perioada de operare (coliziunea cu traficul auto), cât şi în perioada de execuţie (coliziunea cu traficul de şantier).  Indivizii speciei se pot deplasa mai mult de 20 km într-o noapte. Necesită cursuri de apă pentru deplasare, preferabil fără bariere sau praguri artificiale sau naturale. Prin proiect nu sunt propuse niciun fel de lucrări care pot duce la fragmentarea corpurilor de apă intersectate, şi care au legătură cu situl. Conform OCS pe lacul de acumalare Pârcovaci (fiind o zonă importantă de hrănire pentru specie în sit) există un baraj de pământ.
Având în vedere faptul că nu se cunosc date populaţionale despre specie din sit, pe motivul precauţiei se consideră că apariţia oricărei victime poate avea un impact semnificativ asupra mărimii populaţiei speciei în sit.
Prezenţa speciei este un indicator al apelor curate, specia fiind sensibilă la poluare, trăind pe malurile apelor puţin poluate. Proiectul nu va conduce la afectarea corpurilor de apă intersectate, pe sectoarele care străbat situl în cazul unor poluări accidentale, în etapa de construcţie, şi nici cea de operare, având în vedere că proiectul se află în aval de sit. Starea de conservare a speciei la nivelul regiunii biogeografice continentale este favorabilă, specia putându-se întâlni şi în alte 160 situri Natura 2000 în România.</t>
  </si>
  <si>
    <t>Având în vedere că autostrada Paşcani - Suceava nu intersectează situl, nu există posibilitatea ca suprafaţa habitatului să fie redusă. Specia se poate asocia cu următoarele habitate de interes comunitar: 1130, 1150*, 1160, 2190,  3240, 6430, 91F0, 9180*, 3150, 3270, 92A0, 91E0*. Dintre acestea doar habitatele 91E0* şi 91F0 sunt prezente în sit, dar nu vor fi intersectate de proiect, astfel că nu se va reduce din suprafaţa habitatului favorabil.</t>
  </si>
  <si>
    <t>Vegetaţie pe malurile râurilor</t>
  </si>
  <si>
    <t>Lungime km %/1 km de râu</t>
  </si>
  <si>
    <t>Cel puţin 50%</t>
  </si>
  <si>
    <t>Traseul autostrăzii va intersecta 2 corpuri de apă care au legătură cu situl, şi anume: RORW12-1-19_B1 Pleşul şi RORW12-1-20_B1 Turbata unde în urma deplasărilor în teren au fost observate semne ale prezenţei speciei. Proiectul nu propune nici un fel de lucrări prevăzute în sit, astfel că vegetaţia de pe malurile râurilor din sit nu vor fi afectate de lucări, de aceea se consideră că acest parametru nu va fi afectat.</t>
  </si>
  <si>
    <t>Gradul de fragmentare al apei curgătoare pentru speciile de peşti ca hrană principală</t>
  </si>
  <si>
    <t>Numărul elementelor de fragmentare</t>
  </si>
  <si>
    <t xml:space="preserve">Traseul propus al auostrăzii nu intersectează situl, dar intersectează 2 corpuri de apă care au legătură cu situl, şi anume: RORW12-1-19_B1 Pleşul şi RORW12-1-20_B1 Turbata unde în urma deplasărilor în teren au fost observate semne ale prezenţei speciei.  Nu există posibilitatea ca proiectul să conducă la fragmentarea corpurilor de apă intersectate având în vedere că prin proiect nu este propusă construirea unor baraje sau a altor structuri care să fragmenteze corpurile de apă intersectate. </t>
  </si>
  <si>
    <t>Starea ecologică a corpurilor de apă pe baza elemnetelor fizico-chimice</t>
  </si>
  <si>
    <t>Clase de calitate a apei</t>
  </si>
  <si>
    <t>Cel puţin clasa 2/Stare ecologică bună</t>
  </si>
  <si>
    <t>Traseul propus al autostrăzii nu intersectează situl. Starea ecologică a corpurilor de apă intersectate care au legătură cu situl- RORW12-1-19_B1 Pleşul şi RORW12-1-20_B1 Turbata, nu poate fi afectată pe sectoarele din interiorul sitului, având în vedere că proiectul de afşă în aval de sit.</t>
  </si>
  <si>
    <t>Starea ecologică a corpurilor de apă pe baza elementelor biologice</t>
  </si>
  <si>
    <t>Clasa de calitate a apei</t>
  </si>
  <si>
    <t>Traseul propus al autostrăzii nu intersectează situl. Starea ecologică a corpurilor de apă intersectate care au legătură cu situl- RORW12-1-19_B1 Pleşul şi RORW12-1-20_B1 Turbata,  nu poate fi afectată pe sectoarele din interiorul sitului, având în vedere că proiectul de afşă în aval de sit.</t>
  </si>
  <si>
    <t>Habitate/Specii conform Formular Standard</t>
  </si>
  <si>
    <t>Ihtiofaună</t>
  </si>
  <si>
    <t>Barbus meridionalis</t>
  </si>
  <si>
    <t>Traseul propus al autostrăzii nu intersectează corpurile/cursurile de apă din interiorul sitului, însă intersectează un corp dar şi un curs de apă care au confluenţă cu corpul de apă RORW12-1-17_B3 SUCEAVA (TISAUTI) ce străbate situl pe toată lungimea sa. Corpul de apă  RORW12-1-17_B3 SUCEAVA (TISAUTI) poate reprezenta un habitat favorabil speciei, însă de la punctele de intersecţie ale traseului propus al autostrăzii cu corpul de apă RORW12-1-17-32_B1 SALCEA şi cursul de apă Plopeni (XII_1.17.31...Plopeni) până la confluenţa lor cu corpul de apă Suceava (Tisauti) sunt distanţe mari, de cca. 7500 m în cazul corpului de apă Salcea şi de cca. 5500 m, în cazul cursului de apă Plopeni.</t>
  </si>
  <si>
    <t>Hartă Ghid sitentic de monitorizare a speciilor comunitare de peşti din România</t>
  </si>
  <si>
    <t>Trebuie definită în termen de 3 ani</t>
  </si>
  <si>
    <t>Există riscul afectării unor indivizi în cazul unor poluări accidentale.</t>
  </si>
  <si>
    <t xml:space="preserve">Având în vedere că autostrada Paşcani - Suceava intersectează intersectează un corp de apă (RORW12-1-17-32_B1 SALCEA) dar şi un curs de apă (Plopeni) care au confluenţă cu corpul de apă RORW12-1-17_B3 SUCEAVA (TISAUTI) ce străbate situl pe toată lungimea sa, există posibilitatea ca în urma unor poluări accidentale, atât în etapa de construcţie, cât şi în cea de operare, mărimea populaţiei speciei să fie afectată de proiect. În perioada de construcţie, pot exista poluări accidentale din cauza lucrărilor din zona râurilor intersectate de poriect, iar în etapa de operare din cauza unor accidente pe carosabil, a deversării apelor pluviale în aceste râuri sau în cazul funcţionării necorespunzătoare a separatoarelor de hidrocarburi. Riscul acesta este redus, fiind strict accidental, dar nu poate să fie exclus. Mortalitatea indivizilor ar putea fi doar accidentală din cauza poluărilor. Distanţa dintre zona de intersecţie a proiectului cu râul Plopeni şi limita sitului este de circa 5500 m pe cursul râului, iar în cazul râului Salcea, distanţa este de circa 7500 m, iar până în zona sitului acestea pot fi diluate (procese naturale). Afectarea calităţii apei va fi temporară şi pe termen scurt.
Starea de conservare a speciei la nivelul regiunii biogeografice CON este favorabilă, iar aceasta mai este regăsită şi în alte 83 situri Natura 2000 din România.
Având în vedere cele de mai sus, se consideră că proiectul nu este în măsură să conducă la schimbări majore la nivelul mărimii populaţiei speciei, impactul fiind astfel nesemnificativ. </t>
  </si>
  <si>
    <t>Densitatea populaţiei</t>
  </si>
  <si>
    <t>Număr indivizi/100 m2</t>
  </si>
  <si>
    <t>Având în vedere că proiectul poate genera mortalitate în rândul indivizilor speciei, se consideră că şi densitatea populaţiei ar putea să fie afectată de proiect.</t>
  </si>
  <si>
    <t xml:space="preserve">Proiectul poate avea impact asupra densităţii populaţiei speciei atât în etapa de construcţie, cât şi în etapa de operare, însă riscul este foarte redus, impactul fiind nesemnificativ. </t>
  </si>
  <si>
    <t>Compoziţia pe clase de vârstă a populaţiei</t>
  </si>
  <si>
    <t>Proporţia juvenililor în populaţie</t>
  </si>
  <si>
    <t>Cel puţin 40%</t>
  </si>
  <si>
    <t>Chiar dacă proiectul ar putea să conducă la moartea unor indivizi ai speciei, riscul este foarte redus, fiind strict accidental şi nu ar putea să modifice proporţia juvenililor în populaţie.</t>
  </si>
  <si>
    <t>Lungimea reţelei de ape curgătoare adecvată speciei - distribuţia habitatului potenţial</t>
  </si>
  <si>
    <t>km</t>
  </si>
  <si>
    <t>Având în vedere că autostrada Paşcani - Suceava nu intersectează situl şi nici Râul Suceava sau alte râuri din interiorul sitului, se consideră că lungimea reţelei de ape curgătoare adecvată speciei nu poate fi modificată de proiect.</t>
  </si>
  <si>
    <t>Proporţia vegetaţiei ripariene arborescentă pe ambele maluri ale apei</t>
  </si>
  <si>
    <t>% acoperire pe cele două maluri</t>
  </si>
  <si>
    <t>Cel puţin 90%</t>
  </si>
  <si>
    <t>Proiectul nu va intersecta situl şi nu va presupune lucrări de defrişare sau curăţare a vegetaţiei din sit şi nici lucrări de plantare, astfel că în mod direct proiectul nu va modifica procentul de acoperire cu vegetaţie ripariană arborescentă. De asemenea,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suficient de mare astfel încât parametrul să nu fie afectat în perioada de construcţie, sau de operare prin dispersia plantelor invazive pe cale anemocoră sau hidrocoră.</t>
  </si>
  <si>
    <t>Elemente de fragmenatare longitudinală</t>
  </si>
  <si>
    <t>Având în vedere că autostrada Paşcani - Suceava nu intersectează situl şi nici corpul de apă  RORW12-1-17_B3 SUCEAVA (TISAUTI) sau alte râuri în interiorul sitului, nu există posibilitatea ca parametrul să fie afectat de proiect. Prin proiect nu sunt propuse lucrări care pot cauza întreruperea conectivităţii longitudinale (ex: baraje).</t>
  </si>
  <si>
    <t>Gradul de fragmentare laterală</t>
  </si>
  <si>
    <t>Lungimea elementelor de fragmentare laterală/diguri</t>
  </si>
  <si>
    <t>Având în vedere că autostrada Paşcani - Suceava nu intersectează situl şi nici Râul Suceava sau alte râuri în interiorul sitului, nu există posibilitatea ca parametru să fie afectat de proiect. Proiectul nu presupune lucrări care să producă fragmentări, întreruperea conectivităţii sau îngustarea acesteia.</t>
  </si>
  <si>
    <t>Poluare provenită de la balastiere</t>
  </si>
  <si>
    <t>Numărul balastierelor care elimină apă nedecantaă suficient</t>
  </si>
  <si>
    <t>Prin proiect nu este propusă realizarea balastierelor în sit sau în vecinătatea acestuia, agregatele minerale vor fi achiziţionate de la balastierele deja existente.</t>
  </si>
  <si>
    <t>Turbiditatea apei</t>
  </si>
  <si>
    <t>Nivelul turbidităţii</t>
  </si>
  <si>
    <t>Nivel natural</t>
  </si>
  <si>
    <t>Nu este posibilă creşterea turbităţii corpului de apă RORW12-1-17_B3 SUCEAVA (TISAUTI) din cauza propunerilor prevăzute în proiect, în perioada de execuţie şi/sau operare. Este posibilă o creştere a turbidităţii apei în zonele de intersecţie cu corpul de apă RORW12-1-17-32_B1 SALCEA şi cursul de apă Plopeni (XII_1.17.31...Plopeni) care au confluenţă cu corpul de apă  RORW12-1-17_B3 SUCEAVA (TISAUTI), dar acestea sunt la o distanţă mare faţă de sit. Atât în zona cursului de apă Plopeni, cât şi a corpului de apă RORW12-1-17-32_B1 SALCEA sunt propuse viaducte.</t>
  </si>
  <si>
    <t>Starea ecologică a corpurilor de apă pe baza elementelor chimici şi fizico - chimici</t>
  </si>
  <si>
    <t>Calificativ stare ecologică</t>
  </si>
  <si>
    <t>Cel puţin stare bună</t>
  </si>
  <si>
    <t>Având în vedere că autostrada Paşcani - Suceava intersectează afluenţi ai Râului Suceava (Plopeni şi Salcea) există posibilitatea afectării calităţii apei în urma unor poluări, în perioada de execuţie a lucrărilor în urma construcţiei lucrărilor hidrotehnice, dar şi în perioada de operare din cauza unor accidente pe carosabil, din cauza deversării apelor pluviale în aceste râuri sau în cazul funcţionării necorespunzătoare a separatoarelor de hidrocarburi.</t>
  </si>
  <si>
    <t>Proiectul poate avea impact asupra speciei prin afectarea calităţii apei atât în etapa de construcţie, cât şi în etapa de operare, însă riscul este foarte redus. Având în vedere faptul că distanţa dintre zona de intersecţie a proiectul cu râul Plopeni şi limita sitului este de circa 5500 m pe cursul râului, iar în cazul râului Salcea, distanţa este de circa 7500 m, orice potenţială poluare accidentala va fi diluată, riscul de afectare a parametrului fiind scăzut. Afectarea calităţii apei va fi temporară şi pe termen scurt. Riscul acesta este redus, fiind strict accidental, dar nu poate să fie exclus.</t>
  </si>
  <si>
    <t>Starea ecologică a corpurilor de apă pe baza indicatorilor ecologici</t>
  </si>
  <si>
    <t>Având în vedere că autostrada Paşcani - Suceava intersectează afluenţi  ai Râului Suceava (Plopeni şi Salcea) există posibilitatea afectării calităţii apei în urma unor poluări, în perioada de execuţie a lucrărilor în urma construcţiei lucrărilor hidrotehnice, dar şi în perioada de operare din cauza unor accidente pe carosabil, din cauza deversării apelor pluviale în aceste râuri sau în cazul funcţionării necorespunzătoare a separatoarelor de hidrocarburi.</t>
  </si>
  <si>
    <t>Specii de peşti invazive/alohtone</t>
  </si>
  <si>
    <t>Prezenţă/ absenţă</t>
  </si>
  <si>
    <t>Absenţă</t>
  </si>
  <si>
    <t>Proiectul nu va afecta popluaţia speciei, prin introducerea unor specii invazive de peşti. Prin proiect nu sunt prevăzute niciun fel de lucrări care port favoriza pătrunderea unor specii invazive de peşti pe sectoarele corpurilor de apă cuprinse în interiorul sitului, sau în afara acestora.</t>
  </si>
  <si>
    <t>Densitatea speciilor de peşti invazive/alohtone</t>
  </si>
  <si>
    <t>Număr indivizi din fiecare specie invazivă/alohtonă/100 m2</t>
  </si>
  <si>
    <t>Număr specii de peşti autohtone identificate atât în timpul evaluărilor cât şi din literatură</t>
  </si>
  <si>
    <t>Nr. specii de peşti autohtone</t>
  </si>
  <si>
    <t>Reducerea numărului de specii de peşti autohtone ar fi posibilă prin introducrea accidentală a unor specii invazive de peşti care pot concura cu speciile autohtone, însă nu este probabil, având în vedere că prin proiect nu sunt prevăzute niciun fel de lucrări care ar putea favoriza răspândirea acestora pe corpurile de apă de suprafaţă în interiorul şi/sau în afara sitului.</t>
  </si>
  <si>
    <t>Rhodeus amarus</t>
  </si>
  <si>
    <t>Traseul propus al autostrăzii nu intersectează corpurile/cursurile de apă din interiorul sitului, însă intersectează un corp dar şi un curs de apă care au confluenţă cu corpul de apă RORW12-1-17_B3 SUCEAVA (TISAUTI) ce străbate situl pe toată lungimea sa. Corpul de apă  RORW12-1-17_B3 SUCEAVA (TISAUTI) poate reprezenta un habitat favorabil speciei, însă de la punctele de intersecţie ale amplasamentului cu corpul de apă Salcea (RORW12-1-17-32_B1 SALCEA) şi cursul de apă Plopeni (XII_1.17.31...Plopeni) până la confluenţa lor cu corpul de apă Suceava (Tisauti) sunt distanţe mari, de cca. 7800 m pentru Salcea şi de cca. 5000 m pentru Plopeni.</t>
  </si>
  <si>
    <t>Raportările României în baza Articolului 17 Directiva Habitate (DH)</t>
  </si>
  <si>
    <t>Având în vedere că autostrada Paşcani - Suceava intersectează un corp de apă (RORW12-1-17-32_B1 Salcea) şi un curs de apă (Plopeni) care au confluenţă cu corpul de apă RORW12-1-17_B3 SUCEAVA (TISAUTI), ce străbate situl, există posibilitatea ca în urma unor poluări, atât în etapa de construcţie, cât şi în cea de operare, mărimea populaţiei să fie afectată de proiect.</t>
  </si>
  <si>
    <t xml:space="preserve">Deoarece proiectul intersectează afluenţi ai râului Suceava care ajung în interiorul sitului analizat, se consideră că există riscul de poluare a apei, în perioada de construcţie, deoarece se va lucra în zona râului pentru realizarea podurilor necesare traversărilor de râuri, iar în etapa de operare din cauza unor accidente pe carosabil sau din cauza deversării apelor pluviale în aceste râuri sau în cazul funcţionării necorespunzătoare a separatoarelor de hidrocarburi. Riscul acesta este redus, fiind strict accidental, dar nu poate să fie exclus. Mortalitatea indivizilor ar putea fi doar accidentală din cauza poluărilor. Distanţa dintre zona de intersecţie a proiectul cu râul Plopeni şi limita sitului este de circa 5500 m pe cursul râului, iar în cazul râului Salcea, distanţa este de circa 7500 m, iar până în zona sitului acestea vor fi diluate. Afectarea calităţii apei va fi temporară şi pe termen scurt.
Starea de conservare a speciei la nivelul regiunii biogeografice CON este favorabilă, iar aceasta mai este regăsită şi în alte 83 situri Natura 2000 din România.
Având în vedere cele de mai sus, se consideră că proiectul nu este în măsură să conducă la schimbări majore la nivelul populaţiilor speciilor de ihtiofaună, impactul fiind nesemnificativ. </t>
  </si>
  <si>
    <t>Densitate populaţie</t>
  </si>
  <si>
    <t>Proiectul poate avea impact asupra densităţii populaţiei speciei atât în etapa de construcţie, cât şi în etapa de operare, însă riscul este foarte redus (a se vedea la mărimea populaţiei), impactul fiind nesemnificativ</t>
  </si>
  <si>
    <t>Cel puţin 30%</t>
  </si>
  <si>
    <t xml:space="preserve">Având în vedere că autostrada Paşcani - Suceava nu intersectează situl şi nici corpul de apă RORW12-1-17_B3 SUCEAVA (TISAUTI),  sau alte râuri în interiorul sitului, se consideră că lungimea reţelei de ape curgătoare adecvată speciei nu poate fi modificată de proiect. Prin proiect nu sunt prevăzute niciun fel de lucrări care pot influenţa distribuţia speciei pe corpurile şi/sau cursurile de apă care au confluenţă cu corpul de apă RORW12-1-17_B3 SUCEAVA (TISAUTI). </t>
  </si>
  <si>
    <t>Proiectul nu va intersecta situl şi nu va presupune lucrări de defrişare sau curăţare a vegetaţiei din sit şi nici lucrări de plantare, astfel că în mod direct proiectul nu va modifica procentul de acoperire cu vegetaţie ripariană arborescentă. De asemenea,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suficient de mare astfel încât parametrul să nu fie afectat nici în perioada de construcţie, nici în perioada de operare prin dispersia plantelor invazive pe cale anemocoră sau hidrocoră.</t>
  </si>
  <si>
    <t>Numărul elemnetelor de fragmentare</t>
  </si>
  <si>
    <t>Lungimea elemnetelor de fragmentare laterală/diguri</t>
  </si>
  <si>
    <t>Având în vedere că autostrada Paşcani - Suceava nu intersectează situl şi nici corpul de apă  RORW12-1-17_B3 SUCEAVA (TISAUTI) sau alte râuri în interiorul sitului, nu există posibilitatea ca parametru să fie afectat de proiect. Prin proiect nu sunt propuse lucrări care pot cauza întreruperea conectivităţii laterale (diguri).</t>
  </si>
  <si>
    <t>Având în vedere că traseul propus al autostrăzii Paşcani - Suceava intersectează un corp de apă (RORW12-1-17-32_B1 Salcea) şi un curs de apă (Plopeni) care au confluenţă cu corpul de apă RORW12-1-17_B3 SUCEAVA (TISAUTI), ce străbate situl  există posibilitatea afectării calităţii apei în urma unor poluări, în perioada de execuţie a lucrărilor în urma construcţiei lucrărilor hidrotehnice, dar şi în perioada de operare din cauza unor accidente pe carosabil, din cauza deversării apelor pluviale în aceste râuri sau în cazul funcţionării necorespunzătoare a separatoarelor de hidrocarburi.</t>
  </si>
  <si>
    <t>Proiectul poate avea impact asupra speciei prin afectarea calităţii apei în etapa de construcţie şi operare, însă riscul este foarte redus, având în vedere faptul că distanţa dintre zona de intersecţie a proiectul cu râul Plopeni şi limita sitului este de circa 5,5 km pe cursul râului, iar în cazul râului Salcea, distanţa este de circa 7,5 km, iar până în zona sitului acestea vor fi diluate. Afectarea calităţii apei va fi temporară şi pe termen scurt. Riscul acesta este redus, fiind strict accidental, dar nu poate să fie exclus.</t>
  </si>
  <si>
    <t>Prezenţă/absenţă</t>
  </si>
  <si>
    <r>
      <rPr>
        <sz val="10"/>
        <color theme="1"/>
        <rFont val="Garamond"/>
      </rPr>
      <t xml:space="preserve">Proiectul nu va afecta popluaţia speciei de interes comunitar </t>
    </r>
    <r>
      <rPr>
        <i/>
        <sz val="10"/>
        <color theme="1"/>
        <rFont val="Garamond"/>
      </rPr>
      <t>Rhodeus amarus</t>
    </r>
    <r>
      <rPr>
        <sz val="10"/>
        <color theme="1"/>
        <rFont val="Garamond"/>
      </rPr>
      <t>, prin introducerea unor specii invazive de peşti. Prin proiect nu sunt prevăzute niciun fel de lucrări care port favoriza pătrunderea unor specii invazive de peşti pe sectoarele corpurilor de apă cuprinse în interiorul sitului, sau în afara acestora.</t>
    </r>
  </si>
  <si>
    <r>
      <rPr>
        <sz val="10"/>
        <color theme="1"/>
        <rFont val="Garamond"/>
      </rPr>
      <t xml:space="preserve">Proiectul nu va afecta popluaţia speciei de interes comunitar </t>
    </r>
    <r>
      <rPr>
        <i/>
        <sz val="10"/>
        <color theme="1"/>
        <rFont val="Garamond"/>
      </rPr>
      <t>Rhodeus amarus</t>
    </r>
    <r>
      <rPr>
        <sz val="10"/>
        <color theme="1"/>
        <rFont val="Garamond"/>
      </rPr>
      <t>, prin introducerea unor specii invazive de peşti. Prin proiect nu sunt prevăzute niciun fel de lucrări care port favoriza pătrunderea unor specii invazive de peşti pe sectoarele corpurilor de apă cuprinse în interiorul sitului, sau în afara acestora.</t>
    </r>
  </si>
  <si>
    <t>Trebuie definită în teremen de 3 ani</t>
  </si>
  <si>
    <t>Reducerea numărului de specii de peşti autohtone ar fi posibilă prin introducrea accidentală a unor specii imvazive de peşti care pot concura cu speciile autohbone, însă nu este probabil, având în vedere că prin proiect nu sunt prevăzute niciun fel de lucrări care ar putea favoriza răspândirea acestora pe corpurile de apă de suprafaţă în interiorul şi/sau în afara sitului.</t>
  </si>
  <si>
    <t>Lungimea sectoarelor afectate de intervenţiile antropice, care au schimbat caracterul acestor sectoare</t>
  </si>
  <si>
    <t>0/absenţă</t>
  </si>
  <si>
    <t>Având în vedere că prin proiect nu sunt propuse niciun fel de lucrări pe sectorul corpului de apă RORW12-1-17_B3 SUCEAVA (TISAUTI) cuprins în sit, dar nici pe sectoarele din afara acestuia, nu este probabil ca parametrul să fie afectat. Traseul propus intersectează un corp de apă (RORW12-1-17-32_B1 Salcea) şi un curs de apă (Plopeni) care au confluenţă cu corpul de apă RORW12-1-17_B3 SUCEAVA (TISAUTI), ce străbate situl dar lucrările propuse pe acestea (viaducte) sunt la distanţe mari faţă de sit.</t>
  </si>
  <si>
    <t>Herpatofaună</t>
  </si>
  <si>
    <t>Triturus cristatus</t>
  </si>
  <si>
    <t>Autostrada Paşcani - Suceava nu intersectează situl şi nici habitatul potenţial al acestei specii din interiorul sitului analizat. Habitatul potenţial al speciei este situat la aproximativ 1200 m de proiect.</t>
  </si>
  <si>
    <t>Trebuie definită în termene de 2 ani</t>
  </si>
  <si>
    <t>Mărimea populaţiei speciei analizate nu va fi afectată de proiect prin coliziune sau prin altă modalitate, având în vedere că nu este probabil ca specia să ajungă zona proiectului, aceasta deplasându-se pe distanţe mici, cca 150 m, iar proiectul se realizează la o distaţă mai mare faţă de zona cu potenţial habitat (conform ecologiei speciei) pentru specie. De asemenea, între zona proiectului şi zona cu habitat potenţial pentru specie se află o zonă puternic antropizată, o cale ferată şi drumuri. Ţinând cont de aceste aspecte, se consideră că nu există riscul ca proiectul să afecteze populaţia speciei din sit în nciuna din etape (execuţie/operare).</t>
  </si>
  <si>
    <t>Având în vedere că autostrada Paşcani - Suceava nu intersectează situl, nu există posibilitatea ca suprafaţa habitatului să fie redusă în urma implementării proiectului.</t>
  </si>
  <si>
    <t>Distribuţia speciei</t>
  </si>
  <si>
    <t>Număr locaţii cu prezenţa speciei
Număr unităţi de caroiaj de 1x1 km cu prezenţa speciei</t>
  </si>
  <si>
    <t>Având în vedere că autostrada Paşcani - Suceava nu va genera pierderi de habitat sau mortalitatea indivizilor speciei, se consideră că nu există posibilitatea ca distribuţia speciei să fie afectată de proiect.</t>
  </si>
  <si>
    <t>Densitatea habitatelor de reproducere - corpuri mici de apă permanentă sau semipermannetă</t>
  </si>
  <si>
    <t>Număr habitate de reproducere/km2
Număr habitate de reproducere pe km transecte lineare</t>
  </si>
  <si>
    <t>Cel puţin 4
Cel puţin 2</t>
  </si>
  <si>
    <t>Având în vedere că autostrada Paşcani - Suceava nu intersectează situl şi nu va genera pierderi de habitat, se consideră că nu există posibilitatea ca numărul habitatelor de reproducere să fie redus în urma implementării proiectului.</t>
  </si>
  <si>
    <t>Habitate terestre cu vegetaţie naturală în jurul habitatelor de reproducere într-o rază de 500 m</t>
  </si>
  <si>
    <t>Acoperire %</t>
  </si>
  <si>
    <t>Cel puţin 75</t>
  </si>
  <si>
    <t>Proiectul nu va intersecta situl şi nu va presupune lucrări de defrişare sau curăţare a vegetaţiei din sit şi nici lucrări de plantare, astfel că în mod direct proiectul nu va modifica procentul de acoperire cu vegetaţie naturală în jurul habitatelor de reproducere. De asemenea,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suficient de mare astfel încât parametrul să nu fie afectat nici în perioada de construcţie, nici în perioada de operare prin dispersia plantelor invazive pe cale anemocoră sau hidrocoră.</t>
  </si>
  <si>
    <t>Trebuie definită în termne de 2 ani</t>
  </si>
  <si>
    <t>Mărimea populaţiei speciei analizate nu va fi afectată de proiect prin coliziune sau prin altă modalitate, deoarece proiectul nu este în măsură să genereze mortalitate în cazul acestei specii, având în vedere faptul că specia face deplasări pe distanţe mici de până la 200 m între habitate favorabile, iar proiectul se realizează la o distanţă mai mare faţă de zona cu potenţial habitat (conform ecologiei speciei) pentru specie. De asemenea, între zona proiectului şi zona cu habitat potenţial pentru specie se află o zonă puternic antropizată, o cale ferată şi drumuri, astfel se consideră că specia nu va ajunge în zona proiectului.</t>
  </si>
  <si>
    <t>Densitatea habitatelor de reproducere - corpuri mici de apă permanentă sau semipermanentă</t>
  </si>
  <si>
    <t>Având în vedere că autostrada Paşcani - Suceava nu intersectează situl şi nu va genera pierderi de habitat, astfel se consideră că nu există posibilitatea ca numărul habitatelor de reproducere să fie redus în urma implementării proiectului.</t>
  </si>
  <si>
    <t>Proiectul nu va intersecta situl şi nu va presupune lucrări de defrişare sau curăţare a vegetaţiei din sit şi nici lucrări de plantare, astfel că în mod direct proiectul nu va modifica procentul de acoperire cu vegetaţie naturală în jurul habitatelor de reproducere.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suficient de mare astfel încât parametrul să nu fie afectat nici în perioada de construcţie, nici în perioada de operare prin dispersia plantelor invazive pe cale anemocoră sau hidrocoră.</t>
  </si>
  <si>
    <t>Medie sau redusă</t>
  </si>
  <si>
    <t>Îmbunătăţirea stării de conservare</t>
  </si>
  <si>
    <t>Număr de indivizi</t>
  </si>
  <si>
    <t>Mărimea populaţiei speciei analizate nu va fi afectată de proiect prin coliziune sau prin altă modalitate, deoarece proiectul nu este în măsură să genereze mortalitate în cazul acestei specii, având în vedere faptul că specia face deplasări pe distanţe mici de 93 - 251.35 m, depinzând de cantitatea de precipitaţii, iar proiectul se realizează la o distaţă mai mare faţă de zona cu potenţial habitat (conform ecologiei speciei) pentru specie. De asemenea, între zona proiectului şi zona cu habitat potenţial pentru specie se află o zonă puternic antropizată, o cale ferată şi drumuri, astfel se consideră că specia nu va ajunge în zona proiectului.</t>
  </si>
  <si>
    <t>Traseul autostrăzii Paşcani - Suceava nu intersectează situl şi nici corpuri sau cursuri de apă din interiorul sitului iar habitatul potenţial al speciei este situat la aproximativ 1200 m de proiect (conform shape-urilor Art. 17 din Raportările României). Cu toate acestea, transeul propus al proiectului intersectează un corp dar şi un curs de apă care ar putea reprezenta posibile căi de acces a indiviziilor din sit către ampalsamentul proiectului, acestea au confluenţă cu corpul de apă RORW12-1-17_B3 SUCEAVA (TISAUTI) ce străbate situl pe toată lungimea sa. Corpul de apă  RORW12-1-17_B3 SUCEAVA (TISAUTI) poate reprezenta un habitat favorabil speciei, însă de la punctele de intersecţie ale amplasamentului cu corpul de apă Salcea (RORW12-1-17-32_B1 SALCEA) şi cursul de apă Plopeni (XII_1.17.31...Plopeni) până la confluenţa lor cu corpul de apă Suceava (Tisauti) sunt distanţe mari, de cca. 7800 m pentru Salcea şi de cca. 5000 m pentru Plopeni.</t>
  </si>
  <si>
    <t>Este posibilă afectarea unor indivizi în urma unor poluări accidentale, având în vedere că autostrada Paşcani - Suceava intersectează afluenţi ai Râului Suceava (Plopeni şi Salcea), atât în perioada de execuţie a lucrărilor, cât şi în perioada de operare.</t>
  </si>
  <si>
    <t>Mărimea populaţiei speciei analizate nu va fi afectată de proiect prin coliziune cu vehiculele deoarece proiectul nu este în măsură să genereze mortalitate în cazul acestei specii, având în vedere faptul că specia face deplasări de până la 1600 m distanţă de habitatele acvatice favorabile, iar proiectul se realizează la o distanţă mai mare faţă de zona potenţială favorabilă pentru specie. De asemenea, între zona proiectului şi zona cu habitat potenţial pentru specie se află o zonă puternic antropizată, o cale ferată şi drumuri, astfel se consideră că specia nu va ajunge în zona proiectului. Specia este sensibilă în cazul unor poluări ale apelor. Din punct de vedere al posibilelor poluări accidentale, având în vedere că autostrada Paşcani - Suceava intersectează afluenţii Râului Suceava (Plopeni şi Salcea) există posibilitatea afectării calităţii apei în urma unor poluări accidentale, atât în perioada de execuţie a lucrărilor, cât şi în perioada de operare. Starea de conservare la nivelul regiunii biogeografice a speciei este favorabilă, aceasta puntând fi prezentă şi în alte 97 situri Natura 2000.</t>
  </si>
  <si>
    <t>Distribuţia habitatului acvatic zone cu adâncime mică sub 50 cm</t>
  </si>
  <si>
    <t>Număr locaţii
Suprafaţa ha</t>
  </si>
  <si>
    <t>Având în vedere că autostrada Paşcani - Suceava nu intersectează situl, că între proiect şi zona cu habitat potenţial este o distanţa mare, dar şi că proiectul nu presupune lucrări care ar putea reduce suprafaţa cu habitat acvatic care are adâncime mică, de sub 50 cm, se consideră că parametrul nu va fi modificat în urma implementării proiectului.</t>
  </si>
  <si>
    <t>Prezenţa microhabitatelor pentru însorire</t>
  </si>
  <si>
    <t>Număr/100 m lungime mal
Număr total</t>
  </si>
  <si>
    <t>Având în vedere că autostrada Paşcani - Suceava nu intersectează situl şi nici zonele cu habitat potenţial pentru specie, se consideră că nu există posibilitatea ca numărul microhabitatelor pentru însorire să fie modificat de proiect.</t>
  </si>
  <si>
    <t>Prezenţa habitatelor terestre propice pentru depunerea pontei la o distanţă de 500 m faţă de habitatele acvatice</t>
  </si>
  <si>
    <t>Suprafaţa acoperită cu vegetaţie naturală %
Suprafaţă totală</t>
  </si>
  <si>
    <t>Cel puţin 75
Trebuie definită în termen de 2 ani</t>
  </si>
  <si>
    <t>Proiectul nu va intersecta situl şi nu va presupune lucrări de defrişare sau curăţare a vegetaţiei din sit şi nici lucrări de plantare, astfel că în mod direct proiectul nu va modifica parametrul. De asemenea, proiectul nu este în măsură să modifice parametrul în zona cu habitat potenţial pentru specie prin pătrunderea şi instalarea plantelor invazive în aceste zone, nici pe cale anemocoră, nici pe cale hidrocoră. Distanţa dintre proiect şi zona potenţială cu habitat favorabil speciei este suficient de mare astfel încât parametrul să nu fie afectat nici în perioada de construcţie, nici în perioada de operare prin dispersia plantelor invazive pe cale anemocoră sau hidrocoră.</t>
  </si>
  <si>
    <t>Număr indivizi/familii</t>
  </si>
  <si>
    <t>Riscul de coliziune cu traficul rutier în perioada de operare şi cu traficul de şantier în perioada de construcţie este redus, dar nu poate să fie exclus. Distanţa dintre zona de intersecţie a proiectul cu râul Plopeni şi limita sitului este de circa 5500 m pe cursul râului, iar în cazul râului Salcea, distanţa este de circa 7500 m, iar indivizii speciei se pot deplasa mai mult de 20 km într-o noapte. Totuşi, este mai puţin probabilă deplasarea pe corpul de apă RORW12-1-17-32_B1 Salcea şi cursul de apă Plopeni. Corpul de apă RORW12-1-17-32_B1 Salcea este puternic modificat  traversând terenuri agricole şi localitatea cu acelaşi nume. Aceeaşi situaţie, este şi în cazul cursului de apă Plopeni.
Specia este un indicator al apelor curate,  fiind sensibilă la poluare, trăind pe malurile apelor puţin poluate.  Este posibil ca proiectul să conducă la producerea unor poluări accidentale ale cursurilor sau corpurilor de apă, din cauza lucrărilor în zona râurilor intersectate de proiect (Plopeni, Salcea) care au confluenţă cu corpul de apă RORW12-1-17-SUCEAVA (TISAUTI), atât în etapa de construcţie (riscul unor scurgeri de uleiuri şi substanţe periculoase de la utilajele folosite), cât şi în cea de operare (scurgeri ale apelor pluviale, funcţionarea defectuasă a separatoarelor de hidrocarburi, scurgeri de substanţe periculoase de la potenţiale accidente de pe carosabil etc.). În urma posibilelor poluări accidentale, afectarea calităţii apei va fi temporară şi pe termen scurt, iar având în vedere distanţa de la proiect la sit acestea se vor mai dilua, astfel că afectarea indivizilor speciei din cauza poluării apei poate fi nesemnificativă. Starea de conservare a speciei la nivelul regiunii biogeografice continentale este favorabilă, specia putându-se întâlni şi în alte 160 situri Natura 2000 în România.</t>
  </si>
  <si>
    <t>Lungimea cursurilor de apă utilizate de vidră</t>
  </si>
  <si>
    <t>Având în vedere că prin proiect nu sunt prevăzute niciun fel de lucrări care să limiteze deplasarea indivizilor pe corpurile de apă în interiorul sitului (baraje), sau în afara sitului pe corpurile/cursurile de apă care au legătură cu situl se consideră că parametrul nu va fi afectat.</t>
  </si>
  <si>
    <t>Elemente de fragmentare pentru speciile de peşti - principala bază trofică a vidrei</t>
  </si>
  <si>
    <t>Prin proiect nu sunt prevăzute lucrări care pot înrerupe conectivitatatea longitudinală a corpurilor de apă sau a cursurilor de apă care au legătură cu situl (baraje).</t>
  </si>
  <si>
    <t>Elemnete de fragmentare pentru vidră</t>
  </si>
  <si>
    <t>Numărul elementelor de fragmenatre</t>
  </si>
  <si>
    <t>Prin proiect nu sunt prevăzute lucrări care pot întrerupe conectivitatea longitudinală a corpurilor de apă sau a cursurilor de apă care au legătură cu situl (baraje). De asemenea, proiectul nu va cauza nici întreruperea conectivităţii laterale în sit. Prin proiect nu sunt prevăzute niciun fel de intervenţii pe malurile corpurilor de apă din sit, care pot cauza întreruperea conectivităţii corpurilor/cursurilor de apă din sit cu habitatele ripariene (ex: îndiguire, lucrări de rehularizare şi consolidare maluri).</t>
  </si>
  <si>
    <t>Integritatea vegetaţiei ripariene</t>
  </si>
  <si>
    <t>Lungime secţiuni cu vegetaţie ripariană naturală</t>
  </si>
  <si>
    <t>Având în vedere că traseul propus nu intersectează situl, nu este probabilă afectarea vegetaţiei ripariene în interiorul sitului. Prin proiect nu sunt propuse niciun fel de lucrări în interiorul sitului.</t>
  </si>
  <si>
    <t>Proporţia vegetaţiei arborescente</t>
  </si>
  <si>
    <t>Pondere acoperire pe cele două maluri</t>
  </si>
  <si>
    <t>Cel puţin 90</t>
  </si>
  <si>
    <t>Proiectul nu va intersecta situl şi nu va presupune lucrări de defrişare sau curăţare a vegetaţiei din sit şi nici lucrări de plantare, astfel că în mod direct proiectul nu va modifica procentul de acoperire cu vegetaţie ripariană arborescentă. De asemenea, proiectul nu este în măsură să modifice ţinta parametrului din zona cu habitat potenţial pentru specie prin pătrunderea şi instalarea plantelor invazive în aceste zone,  pe cale anemocoră sau hidrocoră. Distanţa dintre proiect şi zona potenţială cu habitat favorabil speciei este suficient de mare astfel încât parametrul să nu fie afectat în perioada de construcţie şi operare prin dispersia unor specii de plante invazive pe cale anemocoră sau hidrocoră.</t>
  </si>
  <si>
    <t xml:space="preserve">Prin proiect nu este prezăzută realizarea unor balastiere în sit, sau în afara acestuia. </t>
  </si>
  <si>
    <t>Având în vedere că autostrada Paşcani - Suceava intersectează un corp de apă (RORW12-1-17-32_B1 Salcea) şi un curs de apă (Plopeni) care au confluenţă cu corpul de apă RORW12-1-17_B3 SUCEAVA (TISAUTI)), ce străbate situl  există posibilitatea afectării calităţii apei în urma unor poluări accidentale, în perioada de execuţie a lucrărilor în urma construcţiei lucrărilor hidrotehnice, dar şi în perioada de operare din cauza unor accidente pe carosabil, din cauza deversării apelor pluviale în aceste râuri sau în cazul funcţionării necorespunzătoare a separatoarelor de hidrocarburi.</t>
  </si>
  <si>
    <t>Proiectul poate avea impact asupra speciei prin afectarea calităţii apei în etapa de construcţie şi operare, însă riscul este foarte redus, având în vedere faptul că distanţa dintre zona de intersecţie a proiectul cu râul Plopeni şi limita sitului este de circa 5500 m pe cursul râului, iar în cazul râului Salcea, distanţa este de circa 7500 m. Afectarea calităţii apei va fi temporară şi pe termen scurt. Riscul acesta este redus, fiind strict accidental, dar nu poate să fie exclus.</t>
  </si>
  <si>
    <t>Având în vedere că autostrada Paşcani - Suceava intersectează un corp de apă (RORW12-1-17-32_B1 Salcea) şi un curs de apă (Plopeni) care au confluenţă cu corpul de apă RORW12-1-17_B3 SUCEAVA (TISAUTI), ce străbate situl  există posibilitatea afectării calităţii apei în urma unor poluări accidentale, în perioada de execuţie a lucrărilor în urma construcţiei lucrărilor hidrotehnice, dar şi în perioada de operare din cauza unor accidente pe carosabil, din cauza deversării apelor pluviale în aceste râuri sau în cazul funcţionării necorespunzătoare a separatoarelor de hidrocarburi.</t>
  </si>
  <si>
    <t>Myotis myotis</t>
  </si>
  <si>
    <t>Autostrada Paşcani - Suceava nu intersectează situl şi nici habitatul potenţial al acestei specii din interiorul sitului analizat. Habitatul potenţial al speciei este situat la aproximativ 2700 m de proiect.</t>
  </si>
  <si>
    <t>Nefavorabilă</t>
  </si>
  <si>
    <t>Număr de exemplare</t>
  </si>
  <si>
    <t>Există un risc de coliziune, mai ales în etapa de operare a proiectului. Poate parcurge distanţe semnificative, între 10-25  km, de la adăposturi până la habitatele de hrănire.</t>
  </si>
  <si>
    <r>
      <rPr>
        <sz val="10"/>
        <color theme="1"/>
        <rFont val="Garamond"/>
      </rPr>
      <t>Deşi traseul propus al autostrăzii nu intersectează situl, proiectul poate avea impact asupra mărimii populaţiei speciei atât în etapa de construcţie, cât şi în etapa de operare. În etapa de construcţie riscul ar fi redus, fiind doar în cazul în care se va lucra în timpul nopţii. În etapa de operare riscul este posibil mai mare în perioada de deplasare între adăposturile de vară şi de iarnă, şi mai redus în restul anului. Având în vedere faptul că specia preferă mai multe tipuri de habitate de hrănire şi adăposturi există un risc crescut de afectare a acestei specii. Indivizii se pot adăposti în principal în peşteri (folosite în toată perioada anului sau doar pentru hibernare), poduri, clopotniţele bisericiilor şi copaci (colonii de reproducere). Prin proiect sunt propuse în 3 locaţii demolări: UAT Paşcani - localitatea Gâşteşti -km 0+500 (A7) - km 0+550 (A7) - Anexe fermă (2 construcţii), în UAT Lespezi - km 11+520 -km 11+600 - Anexe stână (6 construcţii),  în UAT Salcea - km 0+100 (Nod leg. A7-DN29) - 0+300 (leg. A7-DN29) - 11 construcţii. Dintre aceste locaţii, în care sunt propuse demolări, ca mai apropiată faţă de sit, este în UAT Salcea, mai exact în localitatea Mereni. În urma observaţiilor în teren, nu a fost constatată prezenţa unor colonii în interiorul construcţiilor din apropierea sitului (UAT Salcea, localitatea Mereni) ce urmează să fie demolate. Habitatele de hrănire sunt reprezentate de lizierele pădurilor, crânguri şi păşuni, dar vânează cel mai frecvent în păduri de foioase sau mixte, mature, mai rar în păduri de conifere, cu substrat semideschis, capturând o parte importantă a pradei direct de pe sol.  Specia este destul de specializată în ceea ce priveşte hrana, capturând prada direct  de pe sol (preferă mai mult speciile de</t>
    </r>
    <r>
      <rPr>
        <i/>
        <sz val="10"/>
        <color theme="1"/>
        <rFont val="Garamond"/>
      </rPr>
      <t xml:space="preserve"> Carabidae</t>
    </r>
    <r>
      <rPr>
        <sz val="10"/>
        <color theme="1"/>
        <rFont val="Garamond"/>
      </rPr>
      <t>). Atât situl cât şi proiectul, se află în apropierea unei zone împădurită înconjurată de localităţi care poate fi favorabilă pentru specie (Mitocu Dragomirnei şi Adâncata -fiind localizate în sudul sitului ROSCI0075 care a fost desemnat de asemenea pentru protecţia speciei) şi terenuri agricole, pajişti. Zona se află la cca 3600 m faţă de sit şi la cca 600 m faţă de proiect. Având în vedere prezenţa habitatelor favorabile speciei, în apropierea proiectului, există o probabilitate mare ca unii indivizi să ajungă în zona proiectului, putând fi atraşi şi de insectele care se strâng în jurul surselor de lumină artificială pe timpul nopţii. Astfel, există un risc de coliziune atât în perioada de execuţie (coliziunea cu utilajele-traficul de şantier) cât şi în perioada de operare (coliziunea cu vehiculele). Specia are starea de conservare nefavorabilă în sit, şi ţinând cont de faptul că nu se cunosc efectivele populaţionale din sit, se poate considera că oricât de redus ar fi numărul indivizilor omorâţi/vătămaţi în urma coloziunii, impactul poate fi semnificativ asupra mărimii populaţiei. Starea de conservare este favorabilă la nivelul regiunii biogeografice continentale şi specia se mai întâlneşte şi în alte 70 situri Natura 2000 din România.</t>
    </r>
  </si>
  <si>
    <t>Distribuţia speciei în sit</t>
  </si>
  <si>
    <t>Număr locaţii cu prezenţa speciei</t>
  </si>
  <si>
    <t>Având în vedere că autostrada Paşcani - Suceava nu intersectează situl, nu există posibilitatea ca proiectul să reducă numărul de locaţii cu prezenţa speciei în sit.</t>
  </si>
  <si>
    <t>Suprafaţa habitatelor de hrănire folosită de specie</t>
  </si>
  <si>
    <t>Având în vedere că autostrada Paşcani - Suceava nu intersectează situl, nu există posibilitatea ca proiectul să reducă suprafaţa habitatelor de hrănire folosită de specie din interiorul sitului.</t>
  </si>
  <si>
    <t>Nr. adăposturi de naştere cu parametru optim</t>
  </si>
  <si>
    <t>Număr adăposturi</t>
  </si>
  <si>
    <t>Având în vedere că autostrada Paşcani - Suceava nu intersectează situl, nu există posibilitatea ca proiectul să reducă numărul adăposturilor de naştere din sit.</t>
  </si>
  <si>
    <t>Nr. total de exmplare în colonii de naştere</t>
  </si>
  <si>
    <t>Număr exemplare</t>
  </si>
  <si>
    <t xml:space="preserve">Conform OCS situl nu include zone carstice sau peşteri, astfel încât adăposturile potenţialelor colonii de naştere pot fi localizate în adăposturi antropice, respectiv clădiri (podurile acestora).  Prin proiect este propusă demolarea unor construcţii  în localitatea Mereni, la o distanţă de cca 1200 m faţă de sit, dar, în urma observaţiilor în teren a fost evidenţiată prezenţa unor colonii de lilieci în interiorul acesora. </t>
  </si>
  <si>
    <t>Myotis bechsteinii</t>
  </si>
  <si>
    <t>Există posibilitatea apariţiei riscului de coliziune, mai ales în etapa de operare a proiectului.</t>
  </si>
  <si>
    <t xml:space="preserve">Proiectul poate avea impact asupra mărimii populaţiei speciei atât în etapa de construcţie, cât şi în etapa de operare. În etapa de construcţie riscul ar fi mai redus, în cazul în care nu se va lucra în timpul nopţii. În etapa de operare riscul este posibil mai mult în perioada de deplasare între adăposturile de vară şi de iarnă, şi mai puţin în restul anului. Specia preferă habitatele forestiere de amestec, în special pădurile de foioase cu mulţi arbori bătrâni, dar poate fi întâlnită şi în păduri de conifere, parcuri şi grădini din zona de şes dacă în apropiere sunt habitate prielnice speciei, în special de hrănire. Unii indivizi pot să ajungă în zona proiectului, putând fi atraşi de insectele care se strâng în jurul surselor de lumină artificială pe timpul nopţii. Astfel, există un risc de coliziune atât în perioada de execuţie (coliziunea cu utilajele-traficul de şantier) cât şi în perioada de operare (coliziunea cu vehiculele). Pe perioada verii, adăposturile sunt reprezentate de scorburile copacilor, intestiţiile stâncăriilor; rar poate fi întâlnit şi în clădiri. Adăposturile de hibernare sunt reprezentate de scorburile copacilor, pivniţe, mine părăsite, peşteri unde temperaturiile sunt cuprinse între 3 şi 7ºC.  Având în vedere că specia are starea de conservare nefavorabilă în sit, şi că nu se cunosc efectivele populaţionale din sit, se poate considera că  impactul poate fi semnificativ asupra mărimii populaţiei, oricât de redus ar fi numărul indivizilor omorâţi/vătămaţi în urma coloziunii. Specia se mai întâlneşte şi în alte 29 situri Natura 2000 din România. </t>
  </si>
  <si>
    <t>Având în vedere că autostrada Paşcani - Suceava nu intersectează situl, nu există posibilitatea ca proiectul să reducă suprafaţa habitatelor de hrănire folosită de specie.</t>
  </si>
  <si>
    <t>Arbori maturi cu scorburi</t>
  </si>
  <si>
    <t>Număr/ha</t>
  </si>
  <si>
    <t>Cel puţin 7</t>
  </si>
  <si>
    <t>Având în vedere că autostrada Paşcani - Suceava nu intersectează situl, nu există posibilitatea ca proiectul să reducă numărul arborilor maturi cu scorburi.</t>
  </si>
  <si>
    <t>Volum lemn mort</t>
  </si>
  <si>
    <t>Având în vedere că autostrada Paşcani - Suceava nu intersectează situl, nu există posibilitatea ca proiectul să reducă volumul de lemn mort.</t>
  </si>
  <si>
    <t>Autostrada Paşcani - Suceava nu intersectează habitatul potenţial al speciei. Specia se asociază cu habitatele de interes comunitar 6240*, 6250*, 62C0*, însă acestea nu se află în situl analizat. Cu toate acestea, în apropierea amplasamentului, există numeroase habitate potenţial favorabile alea speciei. Conform shape-urilor Art. 17 din Raportările României (DH), habitatul potenţial al speciei este situat la cca 1036 m de proiect.</t>
  </si>
  <si>
    <t>Mărimea populaţiei speciei analizate poate fi afectată de proiect prin coliziunea cu traficul de şantier din perioada de construcţie sau cu traficul auto din perioada de operare, având în vedere faptul că unii indivizi ai populaţiei speciei din sit pot să ajungă în zona proiectului ( home range-ul speciei variază de la 2000 la 5000 m2 la masculi adulţi şi de la 1000 la 3000 m2 la femelele adulte, iar masculii pot să se depărteze cca. 750 m faţă de home range).</t>
  </si>
  <si>
    <t>Deşi traseul proiectului nu intersectează situl, există un risc de coliziune atât în perioada de execuţie, cât şi de oparare a proiectuljui, având în vedere că există habitate favorabile ale speciei  în sit la o distanţă redusă faţă de amplasamentul proiectului. Între nodul rutier Mereni şi sit există o zonă potenţial favorabilă a speciei, populaţia din zonă în perioada de construcţie ar putea fi afectată semnificativ de proiect. Deşi riscul de coliziune este redus, nu poate fi exclus. În zona proiectului nu se întâlnesc habitatele de interes comunitar cu care specia se asociază (6240*, 6250*, 62C0*) însă există terenuri agricole, păşuni care pot fi favorabile speciei. Faptul că nu se cunoaşte mărimea populaţiei din sit iar starea de conservare a acestei specii este nefavorabilă, pe principiul precauţiei, se consideră că orice pierdere a unui individ poate avea un impact semnificativ asupra mărimii populaţiei speciei din sit. Specia are starea de conservare la nivelul regiunii biogeografice continentale nefavorabilă-inadecvată, putându-se întâlni şi în alte 81 situri Natura 2000.</t>
  </si>
  <si>
    <t>Având în vedere că autostrada Paşcani - Suceava nu intersectează situl, nu există posibilitatea ca suprafaţa habitatului să fie redusă. Specia se asociază cu habitatele de interes comunitar 6240*, 6250*, 62C0*, însă acestea nu se află în situl analizat.</t>
  </si>
  <si>
    <t>Acoperirea cu vegetaţie arborescentă</t>
  </si>
  <si>
    <t>% acoperire</t>
  </si>
  <si>
    <t>Mai puţin de 25%</t>
  </si>
  <si>
    <t xml:space="preserve">Proiectul nu va intersecta situl şi nu va presupune lucrări de defrişare sau curăţare a vegetaţiei din sit şi nici lucrări de plantare, astfel că procentul de acoperire cu vegetaţie arborescentă nu va fi modificat. De asemenea, proiectul nu este în măsură să modifice acoperirea vegetaţiei din zona cu habitat potenţial pentru specie prin pătrunderea şi instalarea plantelor invazive în aceste zone, nici pe cale anemocoră, nici pe cale hidrocoră. Distanţa dintre proiect şi zona potenţială cu habitat favorabil speciei este suficient de mare astfel încât ţinta parametrului să se modifice sau în perioada de construcţie, sau în perioada de operare prin dispersia plantelor invazive pe cale anemocoră sau hidrocoră. </t>
  </si>
  <si>
    <t xml:space="preserve">Proiectul nu va intersecta situl şi nu va presupune lucrări de defrişare sau curăţare a vegetaţiei din sit şi nici lucrări de plantare, astfel că înălţimea vegetaţiei din habitatele caracteristice speciei nu va fi modificată. De asemenea, proiectul nu este în măsură să modifice acest parametru prin pătrunderea şi instalarea plantelor invazive în aceste zone, nici pe cale anemocoră, nici pe cale hidrocoră. Distanţa dintre proiect şi zona potenţială cu habitat favorabil speciei este suficient de mare astfel încât ţinta parametrului să se modifice sau în perioada de construcţie, sau în perioada de operare prin dispersia plantelor invazive pe cale anemocoră sau hidrocoră. </t>
  </si>
  <si>
    <r>
      <rPr>
        <sz val="10"/>
        <color theme="1"/>
        <rFont val="Garamond"/>
      </rPr>
      <t xml:space="preserve">Păduri aluviale cu </t>
    </r>
    <r>
      <rPr>
        <i/>
        <sz val="10"/>
        <color theme="1"/>
        <rFont val="Garamond"/>
      </rPr>
      <t>Alnus glutinosa</t>
    </r>
    <r>
      <rPr>
        <sz val="10"/>
        <color theme="1"/>
        <rFont val="Garamond"/>
      </rPr>
      <t xml:space="preserve"> şi </t>
    </r>
    <r>
      <rPr>
        <i/>
        <sz val="10"/>
        <color theme="1"/>
        <rFont val="Garamond"/>
      </rPr>
      <t>Fraxinus excelsior</t>
    </r>
  </si>
  <si>
    <t>Autostrada Paşcani-Suceava nu intersectează habitatul. Conform Raportărilor României, habitatul este prezent în interiorul sitului, în apropierea râului Moldova în apropierea localităţii Bogata, la o distanţă de circa 29400 m de proiect. Limita sitului este situată la circa 16 km de proiect.</t>
  </si>
  <si>
    <t>OSC (Obiective Specifice de Conservare)</t>
  </si>
  <si>
    <t>Suprafaţă habitat</t>
  </si>
  <si>
    <t>Cel puţin 50</t>
  </si>
  <si>
    <t>Specii de arbori caracteristice</t>
  </si>
  <si>
    <t>% acoperire/500 m2</t>
  </si>
  <si>
    <t>Cel puţin 70%</t>
  </si>
  <si>
    <t>Având în vedere că autostrada Paşcani - Suceava nu intersectează situl şi că nu au fost identificate situaţii cauză - efect care să conducă la afectarea speciilor de arbori caracteristice, se consideră că nu există posibilitatea ca acestea să fie afectate. Traseul propus nu intersectează niciun corp sau curs de apă care străbate situl şi nu există posibilitatea ca proiectul să favorizeze dispersia speciilor invazive pe cale hidrocoră în niciuna din etape (execuţie, operare). De asemenea, distanţa dintre sit şi coridorul de expropiere (ampriza) este mare, astfel încât parametrul nu poate fi afectat de dipersia unor specii invazive pe cale anemocoră, sau de lucrările propuse şi de emisiile generate de traficul din perioada de construcţie, şi nici de traficul din perioada de operare. Între sit şi proiect există mai multe localităţi. terenuri agricole şi zone împădurite.</t>
  </si>
  <si>
    <t>Compoziţia stratului ierbos</t>
  </si>
  <si>
    <t>Nr. specii/500 m2</t>
  </si>
  <si>
    <t>Având în vedere că autostrada Paşcani - Suceava nu intersectează situl şi că nu au fost identificate situaţii cauză - efect care să conducă la afectarea speciilor caracteristice ierboase, se consideră că nu există posibilitatea ca acestea să fie afectate. Traseul propus nu intersectează niciun corp sau curs de apă care străbate situl şi nu există posibilitatea ca proiectul să favorizeze dispersia speciilor invazive pe cale hidrocoră în nicuna din etape (execuţie, operare). De asemenea, distanţa între sit şi coridorul de expropiere (ampriza) este mare, astfel încât parametrul nu poate fi afectat de dipersia unor specii invazive pe cale anemocoră, sau de lucrările propuse şi de emisiile generate de traficul din perioada de construcţie, şi nici de traficul din perioada de operare. Între sit şi proiect există mi multe localităzi. terenuri agricole şi zone împădurite.</t>
  </si>
  <si>
    <t>Abundenţă specii alohtone</t>
  </si>
  <si>
    <t>% acoperire/ha</t>
  </si>
  <si>
    <t>Mai puţin de 1</t>
  </si>
  <si>
    <t>Având în vedere că autostrada Paşcani - Suceava nu intersectează situl şi că nu au fost identificate situaţii cauză - efect care să conducă introducerea plantelor invazive în habitat, nici pe cale anemocoră, nici pe cale hidrocoră, se consideră că acest parametru nu va fi afectat. Distanţa dintre proiect şi zona potenţială cu acest habitat este suficient de mare astfel încât nu există posibilitatea ca proiectul să favorizeze dispersia speciilor de plante invazive nici în perioada de construcţie, nici în perioada de operare pe cale anemocoră. Pe cale hidrocoră nu este posibilă dispersia plantelor invazive, deoarece traseul propus nu intersectează nici un corp de apă sau curs de apă care străbate situl.</t>
  </si>
  <si>
    <t>Abundenţă ecotipuri necorespunzătoare/specii în afara arealului</t>
  </si>
  <si>
    <t>Mai puţin de 10</t>
  </si>
  <si>
    <t>Având în vedere că autostrada Paşcani - Suceava nu intersectează situl şi că nu au fost identificate situaţii cauză - efect care să conducă introducerea plantelor invazive în habitat, nici pe cale anemocoră, nici pe cale hidrocoră, se consideră faptul că acest parametru nu va fi afectat. Distanţa între proiect şi zona potenţială cu acest habitat este suficient de mare astfel încât habitatul să nu fie afectat nici în perioada de construcţie, nici în perioada de operare prin dispersia plantelor invazive pe cale anemocoră. Considerând aceste aspecte, poate fi concluzionat că proiectul nu va fi în măsură să modifice abundenţa ecotipurilor necorespunzătoare.</t>
  </si>
  <si>
    <t>Având în vedere că autostrada Paşcani - Suceava nu intersectează situl, nu există posibilitatea ca volumul de lemn mort să  fie redus. Proiectul nu presupune nici un tip de lucrări în interiorul sitului, astfel încât parametrul analizat nu va fi afectat.</t>
  </si>
  <si>
    <t>Arbori de biodiversitate, clasa de vârstă peste 80 de ani</t>
  </si>
  <si>
    <t>Număr arbori/ha</t>
  </si>
  <si>
    <t>Având în vedere că autostrada Paşcani - Suceava nu intersectează situl, nu există posibilitatea ca arborii de biodiversitate de peste 80 ani să fie afectaţi. Prin proiect nu sunt propuse nici un tip de lucrări în interiorul sitului, astfel încât parametrul analizat nu va fi afectat.</t>
  </si>
  <si>
    <t xml:space="preserve">91Y0 </t>
  </si>
  <si>
    <t>Păduri dacice de stejar şi carpen</t>
  </si>
  <si>
    <t>Autostrada Paşcani-Suceava nu intersectează habitatul. Conform Raportărilor României, cel mai apropiat punct al habitatului este prezent în interiorul sitului, în apropierea localităţii Baia, la o distanţă de circa 26800 m de proiect.</t>
  </si>
  <si>
    <t>Cel puţin 45</t>
  </si>
  <si>
    <t>Având în vedere că autostrada Paşcani - Suceava nu intersectează situl şi că nu au fost identificate situaţii cauză - efect care să conducă la afectarea speciilor de arbori caracteristice, se consideră că nu există posibilitatea ca acestea să fie afectate. Traseul propus nu intersectează niciun corp sau curs de apă care străbate situl şi nu există posibilitatea ca proiectul să favorizeze dispersia speciilor invazive pe cale hidrocoră în niciuna din etape (execuţie, operare). De asemenea, distanţa între sit şi coridorul de expropiere (ampriza) este mare, astfel încât parametrul nu poate fi afectat de emisiile generate de traficul din perioada de construcţie sau de lucrările propuse şi nici de traficul din perioada de operare iar dipersia unor specii invazive pe cale anemocoră nu este posibilă.</t>
  </si>
  <si>
    <t>Nr. specii 500 m2</t>
  </si>
  <si>
    <t>Având în vedere că autostrada Paşcani - Suceava nu intersectează situl şi că nu au fost identificate situaţii cauză - efect care să conducă la afectarea speciilor caracteristice ierboase, se consideră că nu există posibilitatea ca acestea să fie afectate în nici una dintre etapele proiectului. Traseul propus nu intersectează nici un corp sau curs de apă care străbate situl şi nu există posibilitatea ca proiectul să favorizeze dispersia speciilor invazive pe cale hidrocoră în niciuna din etape (execuţie, operare). De asemenea, distanţa între sit şi coridorul de expropiere (ampriza) este mare, astfel încât parametrul nu poate fi afectat de emisiile generate de traficul din perioada de construcţie sau de lucrările propuse şi nici de traficul din perioada de operare iar dipersia unor specii invazive pe cale anemocoră nu este posibilă.
Nu au fost identificate alte situaţii care ar putea conduce la afectarea parametrului analizat.</t>
  </si>
  <si>
    <t>Abudenţă specii alohtone</t>
  </si>
  <si>
    <t>Având în vedere că autostrada Paşcani - Suceava nu intersectează situl şi că nu au fost identificate situaţii cauză - efect care să conducă introducerea plantelor invazive în habitat, nici pe cale anemocoră, nici pe cale hidrocoră, se consideră faptul că parametrul analizat nu poate fi afectat în nici una dintre etapele proiectului.</t>
  </si>
  <si>
    <t>Abudenţă ecotipuri necorespunzătoare/specii în afara arealului</t>
  </si>
  <si>
    <t>Mai puţin de 10%</t>
  </si>
  <si>
    <t>Având în vedere că autostrada Paşcani - Suceava nu intersectează situl şi că nu au fost identificate situaţii cauză - efect care să conducă la introducerea plantelor invazive în habitat, nici pe cale anemocoră, nici pe cale hidrocoră, se consideră faptul că parametrul analizat nu poate fi afectat în nici una dintre etapele proiectului. Considerând aceste aspecte, poate fi concluzionat că proiectul nu va fi în măsură să modifice abundenţa ecotipurilor necorespunzătoare.</t>
  </si>
  <si>
    <t>Având în vedere că autostrada Paşcani - Suceava nu intersectează situl, nu există posibilitatea ca volumul de lemn mort să fie afectat. Proiectul nu presupune nici un tip de lucrări în interiorul sitului, deci nici în interiorul habitatului, astfel se consideră faptul că parametrul analizat nu poate fi afectat de proiect.</t>
  </si>
  <si>
    <t>Nr. arbori/ha</t>
  </si>
  <si>
    <t>Cel puţin 5</t>
  </si>
  <si>
    <t>Având în vedere că autostrada Paşcani - Suceava nu intersectează situl, nu există posibilitatea ca arborii de biodiversitate de peste 80 ani să fie afectaţi. Prin proiect nu sunt propuse niciun tip de lucrări în interiorul sitului, astfel încât parametrul analizat nu poate fi afectat de proiect.</t>
  </si>
  <si>
    <t>Autostrada Paşcani-Suceava nu intersectează habitatul potenţial al speciei. Conform Planului de management, specia este prezentă în interiorul sitului, în râul Moldova şi în pârâul Râşca la o distanţă de circa 18700 m de proiect.</t>
  </si>
  <si>
    <t>Hartă a Planului de management</t>
  </si>
  <si>
    <t xml:space="preserve">OSC (Obiective Specifice de Conservare), PM (Plan de management) </t>
  </si>
  <si>
    <t>Favorabilă</t>
  </si>
  <si>
    <t>Mărime populaţie</t>
  </si>
  <si>
    <t>Cel puţin 757460</t>
  </si>
  <si>
    <t>Proiectul nu va intersecta situl analizat. De asemenea, proiectul nu intersectează nici un corp de apă sau curs de apă care străbate situl şi nici alte corpuri de apă/cursuri de apă care au confluenţă cu acestea, astfel că nu există riscul apariţiei de victime în cazul unor poluări accidentale în perioada de construcţie şi/sau operare.</t>
  </si>
  <si>
    <t>Număr indivizi/100m2</t>
  </si>
  <si>
    <t>Cel puţin 22</t>
  </si>
  <si>
    <t>Având în vedere că autostrada Paşcani - Suceava nu va genera pierderi de habitate sau victime ale indivizilor speciei analizate, se consideră că nici densitatea populaţiei nu va fi afectată de proiect.</t>
  </si>
  <si>
    <t>Având în vedere că autostrada Paşcani - Suceava nu va genera victime ale indivizilor speciei analizate, se consideră că nici compoziţia pe clase de vârstă a populaţiei speciei nu va fi afectată de proiect.</t>
  </si>
  <si>
    <t>Lungimea reţelei de ape curgătoare adecvată speciei</t>
  </si>
  <si>
    <t>Cel puţin 60</t>
  </si>
  <si>
    <t>Având în vedere că autostrada Paşcani - Suceava nu intersectează situl şi nici corpuri de apă sau cursuri de apă care străbat situl,  nu există posibilitatea ca lugimea reţelei de ape curgătoare adecvată speciei să fie afectată.</t>
  </si>
  <si>
    <t>Nr. cursuri de apă</t>
  </si>
  <si>
    <t>Cel puţin 4</t>
  </si>
  <si>
    <t>Având în vedere că autostrada Paşcani - Suceava nu va intersecta habitate ale speciei analizate, se consideră că nici numărul de cursuri de apă cu prezenţa speciei nu va fi afectat de proiect.</t>
  </si>
  <si>
    <t>Nr. puncte de colectare</t>
  </si>
  <si>
    <t>Având în vedere că autostrada Paşcani - Suceava nu va genera victime ale indivizilor speciei analizate, se consideră că nici numărul de puncte de colectare nu va fi afectat de proiect.</t>
  </si>
  <si>
    <t>Vegetaţie ripariană arborescentă</t>
  </si>
  <si>
    <t>Proiectul nu va intersecta situl analizat iar în interiorul sitului nu se fac nici un tip de lucrări care ţin de acest proiect. Astfel, vegetaţia ripariană arborescentă din albiile râurilor din sit nu va fi afectată de proiect.</t>
  </si>
  <si>
    <t>Elemente de fragmentare longitudinală</t>
  </si>
  <si>
    <t>Având în vedere că autostrada Paşcani - Suceava nu intersectează situl, se consideră că nu există posibilitatea ca parametrul să fie afectat de proiect. Prin proiect nu sunt prevăzute niciun tip de lucrări care să producă fragmentări sau întreruperi ale conectivităţii.</t>
  </si>
  <si>
    <t>Elemente de fragmentare laterală</t>
  </si>
  <si>
    <t>Având în vedere că autostrada Paşcani - Suceava nu intersectează situl, se consideră că nu există posibilitatea ca parametrul să fie afectat de proiect. Proiectul nu presupune lucrări care să producă fragmentări, întreruperea conectivităţii longitudinale a corpurilor de apă din sit</t>
  </si>
  <si>
    <t>Numărul balastierelor care elimină apă nedecantată suficient</t>
  </si>
  <si>
    <t>Proiectul nu propune realizarea de balastiere în sit sau vecinătatea acestuia, agregatele minerale vor fi achiziţionate de la balastierele deja existente.</t>
  </si>
  <si>
    <t>Nivelul de turbiditate</t>
  </si>
  <si>
    <t xml:space="preserve">Având în vedere că autostrada Paşcani - Suceava nu intersectează situl, se consideră că nu există posibilitatea ca acest parametru să fie afectat de proiect. </t>
  </si>
  <si>
    <t>Hidromorfologie naturală</t>
  </si>
  <si>
    <t>Indice de sinuozitate</t>
  </si>
  <si>
    <t>Trebuie definită în termen de 1 an</t>
  </si>
  <si>
    <t>Având în vedere că autostrada Paşcani - Suceava nu intersectează situl şi nici corpuri sau cursuri de apă, se consideră faptul că nu vor exista lucrări care să genereze modificări de sinuozitate a râului.</t>
  </si>
  <si>
    <t>Starea ecologică a cursurilor de apă pe baza indicatorilor fizico - chimici</t>
  </si>
  <si>
    <t>Stare ecologică bună</t>
  </si>
  <si>
    <t xml:space="preserve">Având în vedere că autostrada Paşcani - Suceava nu intersectează situl, nu au fost identificate situaţii cauză - efect care să conducă la afectarea corpurilor de apă de suprafaţă în nici una dintre etapele proiectului. Calitatea apelor de suprafaţă din sit nu va fi afectă de proiect, având în vedere că traseul propus nu intersectează nici un corp de apă de suprafaţă din interiorul sitului sau care are legătură cu situl. </t>
  </si>
  <si>
    <t>Starea ecologică a cursurilor de apă pe baza indicatorilor ecologici</t>
  </si>
  <si>
    <t>Prezenţa speciilor de peşti invazive/alohtone</t>
  </si>
  <si>
    <t>Datorită faptului că proiectul nu intersectează situl şi nici un corp sau curs de apă din acesta sau care are legătură cu situl, concluzionăm că nu există şanse să fie introduse specii invazive/alohtone de peşti şi nu va fi favorizată pătrunderea sau reproducerea şi dezvoltarea acestora (în cazul în care există deja în zonă astfel de specii).</t>
  </si>
  <si>
    <t>Număr indivizi din fiecare specie invazivă/alohtonă/m2</t>
  </si>
  <si>
    <t>Având în vedere că proiectul nu intersectează situl şi nici un corp sau curs de apă care are legătura cu acesta,  dar şi că în sit sau pe corpurile de apă care au legătură cu acesta nu sunt prevăzute niciun tip de lucrări, nu există niciun risc de favorizare a pătrunderii unor specii invazive de peşti</t>
  </si>
  <si>
    <t>Specii de peşti autohtone identificate atât în timpul evaluărilor cât şi din literatură</t>
  </si>
  <si>
    <t>Cel puţin 27</t>
  </si>
  <si>
    <t>Proiectul nu presupune intervenţii şi nici un tip de lucrări în zona râului Moldova sau alte râuri care se varsă în acesta. Proiectul nu este considerat a fi în măsură să conducă la reducerea numărului de specii de peşti autohtone.</t>
  </si>
  <si>
    <t>Sectoare afectate negativ de intervenţii antropice</t>
  </si>
  <si>
    <t>Având în vedere că autostrada Paşcani - Suceava nu intersectează situl, se consideră că parametrul nu poate fi afectat de proiect.</t>
  </si>
  <si>
    <t>Cobitis taenia</t>
  </si>
  <si>
    <t>Autostrada Paşcani-Suceava nu intersectează habitatul potenţial al speciei. Conform Planului de management, specia este prezentă în interiorul sitului, într-un braţ mort al râului Moldova lângă localitatea Vadul Moldovei, într-un pârâu lângă localitaea Giuleşti. Habitatul potenţial al speciei este prezent în sit, la o distanţă de circa 18700 m de proiect.</t>
  </si>
  <si>
    <t>OSC (Obiective Specifice de Conservare), PM (Plan de management)</t>
  </si>
  <si>
    <t>Nefavorabilă - inadecvată</t>
  </si>
  <si>
    <t>Cel puţin 700000</t>
  </si>
  <si>
    <t xml:space="preserve">Proiectul nu va intersecta situl analizat. De asemenea, proiectul nu intersectează nici un corp de apă sau curs de apă care străbate situl şi nici alte corpuri de apă/cursuri de apă care au confluenţă cu acestea, astfel că nu există riscul apariţiei de victime a poluăriilor accidentale ca urmare a realizării proiectului în cazul acestei specii. </t>
  </si>
  <si>
    <t>Cel puţin 30</t>
  </si>
  <si>
    <t>Compoziţia pe case de vârstă a populaţiei</t>
  </si>
  <si>
    <t>Vegetaţia ripariană arborescentă</t>
  </si>
  <si>
    <t>Având în vedere că autostrada Paşcani - Suceava nu intersectează situl şi nici un curs sau corp de apă din sit, vegetaţia ripariană arborescentă nu va fi afectată de proiect. De asemenea, nici un tip de lucrare nu este prevăzută în cadrul proiectului în sit, astfel că acest parametrul nu va fi afectat de proiect.</t>
  </si>
  <si>
    <t>Având în vedere că autostrada Paşcani - Suceava nu intersectează situl şi nici corpuri sau cursuri de apă din sit sau care au legătură cu acesta, nu există posibilitatea ca lugimea reţelei de ape curgătoare adecvată speciei să fie afectată.</t>
  </si>
  <si>
    <t>Nr. cursuri de apă/Nr. ape stătătoare</t>
  </si>
  <si>
    <t>Cel puţin 2/1</t>
  </si>
  <si>
    <t>Având în vedere că autostrada Paşcani - Suceava nu va intersecta situl şi nici un curs sau corp de apă din sit, se consideră că nici numărul de cursuri de apă cu prezenţa speciei nu va fi afectat de proiect.</t>
  </si>
  <si>
    <t>Având în vedere că autostrada Paşcani - Suceava nu va intersecta situl şi nici un curs sau corp de apă din sit, se consideră că nici numărul de puncte de colectare nu va fi afectat de proiect.</t>
  </si>
  <si>
    <t>Nr. elementelor de fragmentare</t>
  </si>
  <si>
    <t>Având în vedere că autostrada Paşcani - Suceava nu intersectează situl, se consideră că nu există posibilitatea ca parametrul să fie afectat de proiect. De asemenea, proiectul nu presupune nici un tip de lucrări în sit care să producă fragmentări sau întreruperi ale conectivităţii habitatului.</t>
  </si>
  <si>
    <t>Lungimea elementelor de fragmenatre laterală/ diguri</t>
  </si>
  <si>
    <t>Având în vedere că autostrada Paşcani - Suceava nu intersectează situl, se consideră că nu există posibilitatea ca parametrul să fie afectat de proiect. De asemenea, proiectul nu presupune nici un tip de lucrări în sit care să producă fragmentări, întreruperea conectivităţii sau îngustarea acesteia.</t>
  </si>
  <si>
    <t>Sinuozitate</t>
  </si>
  <si>
    <t>Având în vedere că autostrada Paşcani - Suceava nu intersectează situl şi nu propune nici un tip de lucrări sau intervenţii pe râul Moldova, aceasta nu este considerată a fi în măsură să afecteze indicele de sinozitate a râului.</t>
  </si>
  <si>
    <t>Având în vedere faptul că traseul propus nu intersectează situl şi nici un corp sau curs de apă de suprafaţă care străbate situl, se consideră faptul că parametrul nu poate fi afectat în nici una dintre etapele proiectului(execuţie, operare). De asemenea, distanţa între sit şi coridorul de expropiere (ampriza) este mare, astfel încât parametrul nu poate fi afectat de emisiile generate de traficul din perioada de construcţie sau de lucrările propuse şi nici de traficul din perioada de operare.</t>
  </si>
  <si>
    <t>Având în vedere că traseul propus nu intersectează situl şi nici un corp sau curs de apă de suprafaţă care străbate situl, nu există posibilitatea ca proiectul să afecteze parametrul în nici una dintre etapele acestuia (execuţie, operare). De asemenea, distanţa între sit şi coridorul de expropiere (ampriza) este mare, astfel încât parametrul nu poate fi afectat de emisiile generate de traficul din perioada de construcţie sau de lucrările propuse şi nici de traficul din perioada de operare.</t>
  </si>
  <si>
    <t>Având în vedere faptul că proiectul nu va intersecta situl şi nici un corp sau curs de apă din sit, nu va favoriza nici introducerea, pătrunderea sau reproducerea şi dezvoltarea de specii invazive/alohtone de peşti (în cazul în care există deja în zonă astfel de specii).</t>
  </si>
  <si>
    <t>Având în vedere faptul că proiectul nu va intersecta situl şi nici un corp sau curs de apă din sit, nu va modifica densitatea de specii invazive/alohtone de peşti (în cazul în care există deja în zonă astfel de specii).</t>
  </si>
  <si>
    <t>Având în vedere faptul că traseul proiectulului nu va intersecta situl dar şi faptul că acesta nu presupune nici un fel de lucrări sau intervenţii în sit, se consideră faptul că proiectul nu este a fi în măsură să conducă la reducerea numărului de specii de peşti autohtone.</t>
  </si>
  <si>
    <t>Misgurnus fossilis</t>
  </si>
  <si>
    <t>Autostrada Paşcani-Suceava nu intersectează habitatul potenţial al speciei. Conform Planului de management, specia este prezentă în interiorul sitului, într-un braţ mort al râului Moldova lângă localităţile Vadul Moldovei şi Ciumuleşti. Habitatul potenţial al speciei este prezent în sit, la o distanţă de circa 20800 m de proiect.</t>
  </si>
  <si>
    <t>Nefavorabilă - rea</t>
  </si>
  <si>
    <t>Cel puţin 5000</t>
  </si>
  <si>
    <t xml:space="preserve">Proiectul nu va intersecta situl analizat. De asemenea, proiectul nu intersectează nici un corp sau curs de apă care străbate situl şi nici alte corpuri de apă/cursuri de apă care au confluenţă cu acestea, astfel că nu există riscul apariţiei de victime a poluăriilor accidentale ca urmare a realizării proiectului în cazul acestei specii. </t>
  </si>
  <si>
    <t>Cel puţin 28</t>
  </si>
  <si>
    <t>Având în vedere că autostrada Paşcani - Suceava nu va intersecta situl sau corpuri de apă, nu va genera nici pierderi de habitate sau victime ale indivizilor speciei analizate, se consideră că nici densitatea populaţiei nu va fi afectată de proiect.</t>
  </si>
  <si>
    <t>Prezenţă/absenţă juvenili</t>
  </si>
  <si>
    <t>Prezenţă</t>
  </si>
  <si>
    <t>Având în vedere că autostrada Paşcani - Suceava nu va genera victime ale indivizilor speciei analizate, se consideră că nici compoziţia pe clase de vârstă a populaţiei speciei nu va fi afectată de proiect, acesta nefiind în măsură să conducă la dispariţia juvenililor din populatie.</t>
  </si>
  <si>
    <t>Prezenţă/absenţă mascul şi femelă</t>
  </si>
  <si>
    <t>Lungimea reţelei de ape curgătoare şi suprafaţa apelor stătătoare adecvate speciei - distribuţia habitatului potenţial</t>
  </si>
  <si>
    <t>km/ha</t>
  </si>
  <si>
    <t>Cel puţin 1,8 ha</t>
  </si>
  <si>
    <t>Având în vedere că autostrada Paşcani - Suceava nu intersectează situl şi nici un corp sau curs de apă care străbate situl şi nici alte corpuri de apă/cursuri de apă care au confluenţă cu acestea, astfel că nu există riscul ca lugimea reţelei de ape curgătoare adecvată speciei să fie afectată.</t>
  </si>
  <si>
    <t>Cel puţin 2/2</t>
  </si>
  <si>
    <t>Având în vedere că autostrada Paşcani - Suceava nu intersectează situl şi nici un corp sau curs de apă care străbate situl şi nici alte corpuri de apă/cursuri de apă care au confluenţă cu acestea, astfel că nu există riscul ca acest parametru să fie afectat.</t>
  </si>
  <si>
    <t>Cel puţin 6</t>
  </si>
  <si>
    <t>Având în vedere că autostrada Paşcani - Suceava nu intersectează situl şi nici un corp sau curs de apă care străbate situl şi nici alte corpuri de apă/cursuri de apă care au confluenţă cu acestea, astfel că nu au fost identificate mecanisme cauză - efect care să indice faptul că proiectul ar putea să afecteze distribuţia speciei în sit.</t>
  </si>
  <si>
    <t>Având în vedere că autostrada Paşcani - Suceava nu intersectează situl, se consideră că nu există posibilitatea ca parametrul să fie afectat de proiect. De asemenea, proiectul nu intersectează nici corpuri sau cursuri de apă din sit sau care au confluenţe cu acestea, astfel că proiectul nu presupune nici un tip de lucrări care să producă fragmentări sau întreruperi ale conectivităţii habitatelor.</t>
  </si>
  <si>
    <t>Având în vedere că autostrada Paşcani - Suceava nu intersectează situl şi nici corpuri sau cursuri de apă din sit, se consideră că nu există posibilitatea ca parametrul să fie afectat de proiect. Proiectul nu presupune nici un tip de lucrări care să producă fragmentări, întreruperea conectivităţii sau îngustarea acesteia.</t>
  </si>
  <si>
    <t xml:space="preserve">Având în vedere că autostrada Paşcani - Suceava nu intersectează situl şi nici corpuri sau cursuri de apă din sit, se consideră că nu există posibilitatea ca acest parametru să fie afectat de proiect. </t>
  </si>
  <si>
    <t>Având în vedere că autostrada Paşcani - Suceava nu intersectează situl şi nici corpuri sau cursuri de apă din sit, dar şi faptul că proiectul nu presupune realizarea nici unui tip de lucrări care să genereze modificări în hidromorfologia râului în sit, putem concluziona faptul că parametrul nu va fi afectat de proiect.</t>
  </si>
  <si>
    <t>--</t>
  </si>
  <si>
    <t>Cel puţin stare ecologică bună</t>
  </si>
  <si>
    <t>Având în vedere că autostrada Paşcani - Suceava nu intersectează situl şi nici corpuri sau cursuri de apă din sit, nu au fost identificate situaţii cauză - efect care să conducă la afectarea corpurilor de apă de suprafaţă, astfel se consideră că nu există posibilitatea ca aceste parametru să fie afectat în niciuna dintre etapele proiectului.</t>
  </si>
  <si>
    <t>Având în vedere faptul că proiectul nu intersectează situl şi nici corpuri sau cursuri de apă din sit, acesta nu va conduce la favorizarea introducerii, pătrunderea sau reproducerea şi dezvoltarea de specii invazive/alohtone de peşti (în cazul în care există deja în zonă astfel de specii).</t>
  </si>
  <si>
    <t>Proiectul nu intersectează situl şi nu presupune nici un tip de intervenţie în zona râului Moldova, astfel că nu este considerat a fi în măsură să conducă la reducerea numărului de specii de peşti autohtone.</t>
  </si>
  <si>
    <t>Romanogobio kesslerii</t>
  </si>
  <si>
    <t>Cel puţin 181300</t>
  </si>
  <si>
    <t>Număr indivizi/ 100m2</t>
  </si>
  <si>
    <t>Având în vedere că autostrada Paşcani - Suceava nu va intersecta situl şi nici corpuri sau cursuri de apă din sit, nu genera pierderi de habitate sau victime ale indivizilor speciei analizate, se consideră că nici densitatea populaţiei nu va fi afectată de proiect.</t>
  </si>
  <si>
    <t>Având în vedere că autostrada Paşcani - Suceava nu va intersecta situl şi nici corpuri sau cursuri de apă din sit, nu va genera nici victime ale indivizilor speciei analizate, se consideră că nici compoziţia pe clase de vârstă a populaţiei speciei nu va fi afectată de proiect.</t>
  </si>
  <si>
    <t>Cel puţin 54,5</t>
  </si>
  <si>
    <t>Având în vedere că autostrada Paşcani - Suceava nu intersectează situl şi nici corpuri sau cursuri de apă din sit, nu există posibilitatea ca lugimea reţelei de ape curgătoare adecvată speciei să fie afectată.</t>
  </si>
  <si>
    <t>Cel puţin 2</t>
  </si>
  <si>
    <t xml:space="preserve">Având în vedere că autostrada Paşcani - Suceava nu intersectează situl şi nici corpuri sau cursuri de apă din sit, se consideră că nu există posibilitatea ca parametrul să fie afectat de proiect. </t>
  </si>
  <si>
    <t>Având în vedere că autostrada Paşcani - Suceava nu intersectează situl şi nici corpuri sau cursuri de apă din sit, nu au fost identificate mecanisme cauză - efect care să indice faptul că proiectul ar putea să afecteze distribuţia speciei în sit.</t>
  </si>
  <si>
    <t>Având în vedere că autostrada Paşcani - Suceava nu intersectează situl şi nici corpuri sau cursuri de apă din sit, se consideră că nu există posibilitatea ca parametrul să fie afectat de proiect. Proiectul nu presupune nici un tip de lucrări în sit care să conducă la fragmentări sau întreruperi ale conectivităţii habitatelor.</t>
  </si>
  <si>
    <t>Având în vedere că autostrada Paşcani - Suceava nu intersectează situl şi nici corpuri sau cursuri de apă din sit, se consideră că nu există posibilitatea ca parametrul să fie afectat de proiect. Proiectul nu presupune nici un tip de lucrări în sit care să producă fragmentări, întreruperea conectivităţii sau îngustarea acesteia.</t>
  </si>
  <si>
    <t xml:space="preserve">Având în vedere că autostrada Paşcani - Suceava nu intersectează situl sau râul Moldova, se consideră că nu există posibilitatea ca acest parametru să fie afectat de proiect. </t>
  </si>
  <si>
    <t>Având în vedere că autostrada Paşcani - Suceava nu intersectează situl şi corpuri sau cursuri de apă din sit, nu se vor realiza lucrări care să genereze modificări în hidromorfologia râului.</t>
  </si>
  <si>
    <t>Starea ecologică a cursurilor de apă pe baza indicatorilor fizico-chimici</t>
  </si>
  <si>
    <t>Faptul că proiectul nu intersectează nici un corp sau curs de apă din interiorul sitului, duce la imposibilitatea de a introduce specii invazive/alohtone de peşti şi nu va favoriza pătrunderea sau reproducerea şi dezvoltarea acestora (în cazul în care există deja în zonă astfel de specii).</t>
  </si>
  <si>
    <t>Densitatea speciilor de peşti invazive/ alohtone</t>
  </si>
  <si>
    <t>Nr. indivizi din fiecare specie invazivă/alohtonă/100 m2</t>
  </si>
  <si>
    <t>Proiectul nu propune nici un tip de lucrări sau intervenţii în sit sau în zona râului Moldova, astfel că proiectul nu este considerat a fi în măsură să conducă la reducerea numărului de specii de peşti autohtone.</t>
  </si>
  <si>
    <t>Romanogobio uranoscopus</t>
  </si>
  <si>
    <t>Autostrada Paşcani-Suceava nu intersectează habitatul potenţial al speciei. Conform Planului de management, specia este prezentă în interiorul sitului, în râul Moldova în apropiere de localitatea Roşiori la o distanţă de circa 18700 m de proiect.</t>
  </si>
  <si>
    <t>Cel puţin 335252</t>
  </si>
  <si>
    <t>Având în vedere că autostrada Paşcani - Suceava nu va intersecta situl şi nici un corp sau curs de apă care să îl străbată, acesta nu poate genera pierderi de habitate sau victime ale indivizilor speciei analizate, astfel se consideră că nici densitatea populaţiei nu va fi afectată de proiect.</t>
  </si>
  <si>
    <t>Cel puţin 54</t>
  </si>
  <si>
    <t>Având în vedere că autostrada Paşcani - Suceava nu intersectează situl şi prin urmare nici un corp sau curs de apă din interiorul acestuia, nu există posibilitatea ca lungimea reţelei de ape curgătoare adecvată speciei să fie afectată.</t>
  </si>
  <si>
    <t>Cel puţin 1</t>
  </si>
  <si>
    <t xml:space="preserve">Având în vedere că autostrada Paşcani - Suceava nu intersectează situl şi nici un corp sau curs de apă din interiorul acestuia, se consideră că nu există posibilitatea ca parametrul să fie afectat de proiect. </t>
  </si>
  <si>
    <t>Având în vedere că autostrada Paşcani - Suceava nu intersectează situl şi nu au fost identificate mecanisme cauză - efect care să indice faptul că proiectul ar putea să afecteze distribuţia speciei în sit.</t>
  </si>
  <si>
    <t>Având în vedere că autostrada Paşcani - Suceava nu intersectează situl, se consideră că nu există posibilitatea ca parametrul să fie afectat de proiect. De asemenea, proiectul nu propune nici un tip de lucrări în interiorul sitului care să producă fragmentări sau întreruperi ale conectivităţii.</t>
  </si>
  <si>
    <t>Lungimea elmentelor de fragmentare laterală/diguri</t>
  </si>
  <si>
    <t>Având în vedere că autostrada Paşcani - Suceava nu intersectează situl, se consideră că nu există posibilitatea ca parametrul să fie afectat de proiect. Proiectul nu presupune nici un tip de lucrări în sit care să producă fragmentări, întreruperea conectivităţii sau îngustarea acesteia.</t>
  </si>
  <si>
    <t>Nivel de turbiditate</t>
  </si>
  <si>
    <t>Având în vedere că traseul propus al autostrăzii Paşcani - Suceava nu intersectează situl şi nici corpurile sau cursurile de apă din sit dar şi faptul că proiectul nu propune nici un tip de lucrări în interiorul sitului, concluzionăm că nu se vor genera modificări în hidromorfologia râului.</t>
  </si>
  <si>
    <t>Starea ecologică acursurilor de apă pe baza indicatorilor fizico - chimici</t>
  </si>
  <si>
    <t>Având în vedere că autostrada Paşcani - Suceava nu intersectează situl şi nici un corp sau curs de apă din interiorul sitului, nu au fost identificate situaţii cauză - efect care să conducă la afectarea corpurilor de apă de suprafaţă, astfel se consideră că nu există posibilitatea ca acestea să fie afectate. Parametrul nu va fi afectat de proiect în nici una dintre etapele acestuia.</t>
  </si>
  <si>
    <t>Traseul proiectului nu intersectează situl şi nici un corp sau curs de apă din interiorul acestuia, astfel că nu va favoriza la introducerea, pătrunderea sau reproducerea şi dezvoltarea (în cazul în care există deja în zonă astfel de specii) speciilor invazive/alohtone de peşti.</t>
  </si>
  <si>
    <t>Traseul proiectului nu intersectează situl şi nici corpuri sau cursuri de apă, astfel că probabilitatea de introducere de specii invazive/alohtone de peşti pe cale hidrocoră nu este posibilă. Favorizarea pătrunderii sau reproducerii şi dezvoltării acestora (în cazul în care există deja în zonă astfel de specii) este extrem de redusă, astfel că acest parametru nu poate fi afectat de proiect.</t>
  </si>
  <si>
    <t>Având în vedere faptul că proiectul nu presupune nici un tip de lucrări sau intervenţii în sit sau corpurile/cursurile de apă din sit, se consideră că proiectul nu este a fi în măsură să conducă la reducerea numărului de specii de peşti autohtone.</t>
  </si>
  <si>
    <t>Lungime (km)</t>
  </si>
  <si>
    <t>0/ absenţă</t>
  </si>
  <si>
    <t>Sabanejewia balcanica</t>
  </si>
  <si>
    <t>Cel puţin 720994</t>
  </si>
  <si>
    <t>Cel puţin 21</t>
  </si>
  <si>
    <t>Având în vedere că autostrada Paşcani - Suceava nu intersectează situl sau corpuri/cursuri de apă din sit, nu va genera pierderi de habitate sau victime ale indivizilor speciei analizate, se consideră că nici densitatea populaţiei nu va fi afectată de proiect.</t>
  </si>
  <si>
    <t>Cel puţin 57, 25</t>
  </si>
  <si>
    <t>Având în vedere că autostrada Paşcani - Suceava nu intersectează situl sau corpuri/cursuri de apă din sit, nu există posibilitatea ca lugimea reţelei de ape curgătoare adecvată speciei să fie afectată.</t>
  </si>
  <si>
    <t xml:space="preserve">Având în vedere că autostrada Paşcani - Suceava nu intersectează situl, se consideră că nu există posibilitatea ca parametrul să fie afectat de proiect. </t>
  </si>
  <si>
    <t>Cel puţin 9</t>
  </si>
  <si>
    <t>Având în vedere că autostrada Paşcani - Suceava nu intersectează situl sau corpuri/cursuri de apă din sit, nu au fost identificate mecanisme cauză - efect care să indice faptul că proiectul ar putea să afecteze distribuţia speciei în sit.</t>
  </si>
  <si>
    <t>Având în vedere că traseul autostrăzii Paşcani - Suceava nu intersectează situl sau corpuri/cursuri de apă din sit, se consideră că nu există posibilitatea ca parametrul să fie afectat de proiect. De asemenea, proiectul nu propune nici un tip de lucrări în sit care să producă fragmentări sau întreruperi ale conectivităţii.</t>
  </si>
  <si>
    <t>Având în vedere că traseul autostrăzii Paşcani - Suceava nu intersectează situl sau corpuri/cursuri de apă din sit, se consideră că nu există posibilitatea ca parametrul să fie afectat de proiect prin producerea de fragmentări, întrerupere a conectivităţii sau îngustarea acesteia.</t>
  </si>
  <si>
    <t xml:space="preserve">Având în vedere că autostrada Paşcani - Suceava nu intersectează situl sau corpuri/cursuri de apă din sit, dar şi faptul că proiectul nu propune nici un tip de lucrări în sit, se consideră că nu există posibilitatea ca acest parametru să fie afectat de proiect. </t>
  </si>
  <si>
    <t>Având în vedere că autostrada Paşcani - Suceava nu intersectează situl nu se vor realiza nici un tip de lucrări care să genereze modificări în hidromorfologia râului.</t>
  </si>
  <si>
    <t>Având în vedere că traseul autostrăzii Paşcani - Suceava nu intersectează situl şi nici corpuri/cursuri de apă din sit, nu au fost identificate situaţii cauză - efect care să conducă la afectarea corpurilor de apă de suprafaţă, astfel se consideră că nu există posibilitatea ca acestea să fie afectate. Parametrul nu va fi afectat de proiect în nici una dintre etapele acestuia.</t>
  </si>
  <si>
    <t>Stare ecologică a cursurilor de apă pe baza indicatorilor ecologici</t>
  </si>
  <si>
    <t>Având în vedere faptul că proiectul nu intersectează situl şi corpuri/cursuri de apă din sit, nu va favoriza la introducere, pătrunderea sau reproducerea şi dezvoltarea de specii invazive/alohtone de peşti  (în cazul în care există deja în zonă astfel de specii).</t>
  </si>
  <si>
    <t>Traseul autostrăzii Paşcani - Suceava nu intersectează situl şi nici corpuri/cursuri de apă din si, de asemenea nu propune nici un tip de lucrări sau intervenţii în sit, astfel că proiectul nu este considerat a fi în măsură să conducă la reducerea numărului de specii de peşti autohtone.</t>
  </si>
  <si>
    <t>Având în vedere că traseul autostrăzii Paşcani - Suceava nu intersectează situl, se consideră că parametrul nu poate fi afectat de proiect.</t>
  </si>
  <si>
    <t>Autostrada Paşcani-Suceava nu intersectează habitatul potenţial al speciei. Conform Planului de management, cel mai apropiat punct a speciei este prezentă în interiorul sitului, în apropiere de localităţile Jahalia şi Bogata la o distanţă de circa 28400 m de proiect.</t>
  </si>
  <si>
    <t>Cel puţin 1500</t>
  </si>
  <si>
    <t>Proiectul nu va intersecta situl analizat. În interiorul sitului nu sunt propuse nici un tip de lucrări, astfel nu se va lucra în albiile râurilor sau în alte zone umede din sit. Nu există riscul apariţiei de victime ca urmare a realizării proiectului în cazul acestei specii.</t>
  </si>
  <si>
    <t>Suprafaţă habitat de reproducere (ha)</t>
  </si>
  <si>
    <t>Suprafaţă habitat terestru (ha)</t>
  </si>
  <si>
    <t>Cel puţin 1250</t>
  </si>
  <si>
    <t>Numărul de careuri de 1 x 1 km în care este prezentată specia</t>
  </si>
  <si>
    <t>Densitatea habitatului de reproducere</t>
  </si>
  <si>
    <t>Habitat de reproducere/km2</t>
  </si>
  <si>
    <t>Proiectul nu intersectează situl şi nu este în măsură să afecteze densitatea habitatelor de reproducere ale speciei din interiorul sitului.</t>
  </si>
  <si>
    <t>Habitate terestre naturale şi seminaturale în jurul habitatelor de reproducere</t>
  </si>
  <si>
    <t>Acoperire % din acoperirea suprafeţei pe o rază de 500 m</t>
  </si>
  <si>
    <t>Proiectul nu intersectează situl şi nu este în măsură să afecteze acoperirea cu habitate terestre naturale şi seminaturale în jurul habitatelor de reproducere.</t>
  </si>
  <si>
    <t>Triturus montadoni</t>
  </si>
  <si>
    <t>Autostrada Paşcani-Suceava nu intersectează habitatul potenţial al speciei. Conform Planului de management, specia este prezentă în interiorul sitului, în râul Moldova în apropiere de localităţile Gura Humorului şi Păltinoasa, la o distanţă de circa 30900 m de proiect.</t>
  </si>
  <si>
    <t>Hartă a Planului de managemnt</t>
  </si>
  <si>
    <t>Suprafaţă habitat de reproducere (ha)
Suprafaţă habitat terestru (ha)</t>
  </si>
  <si>
    <t>Numărul de careuri de 1 km ]n care este prezentată specia</t>
  </si>
  <si>
    <t>Autostrada Paşcani-Suceava nu intersectează habitatul potenţial al speciei. Conform Planului de management, specia este prezentă în interiorul sitului, în râul Moldova în apropiere de localitatea Sasca Mică, la o distanţă de circa 29300 m de proiect.</t>
  </si>
  <si>
    <t>Cel puţin 1000</t>
  </si>
  <si>
    <t>Proiectul nu va intersecta situl analizat iar în interiorul sitului nu sunt propuse nici un tip de lucrări, astfel că nu se va lucra în albiile râurilor sau în alte zone umede din sit. Nu există riscul apariţiei de victime ca urmare a realizării proiectului în cazul acestei specii.</t>
  </si>
  <si>
    <t>Habitat de reproducere (ha)</t>
  </si>
  <si>
    <t>Suprafaţa habitat terestru (ha)</t>
  </si>
  <si>
    <t>Cel puţin 900</t>
  </si>
  <si>
    <t>Numărul de careuri de 1 x 1 km în care este prezentă specia</t>
  </si>
  <si>
    <t>Număr habitate de reproducere/km2</t>
  </si>
  <si>
    <t>Acoperirea habitatelor naturale şi seminaturale în jurul habitatelor de reproducere</t>
  </si>
  <si>
    <t>% din acoperirea suprafeţei într-o rază de 500 m</t>
  </si>
  <si>
    <t>Cel puţin 75%</t>
  </si>
  <si>
    <t>Autostrada Paşcani-Suceava nu intersectează habitatul potenţial al speciei. Conform Planului de management, specia este prezentă în interiorul sitului, în râul Moldova între localităţile Jahalia şi Baia la o distanţă de circa 27300 m de proiect.</t>
  </si>
  <si>
    <t>Cel puţin 30000</t>
  </si>
  <si>
    <t>Habitat de reproducere</t>
  </si>
  <si>
    <t>Cel puţin 2000</t>
  </si>
  <si>
    <t>Numărul de careuri de 1x1 km în care este prezentă specia</t>
  </si>
  <si>
    <t>Trebuie definit în termen de 1 an</t>
  </si>
  <si>
    <t>Autostrada Paşcani-Suceava nu intersectează habitatul potenţial al speciei. Conform Planului de management, specia este prezentă în interiorul sitului, în râul Moldova între localităţile Praxia şi Vadu Moldovei la o distanţă de circa 22700 m de proiect.</t>
  </si>
  <si>
    <t>Cel puţin 12</t>
  </si>
  <si>
    <t xml:space="preserve">Având în vedere că traseul autostrăzii Paşcani - Suceava nu intersectează situl analizat, dar nici corpuri sau cursuri de apă din sit sau care au confluenţă cu acestea, se consideră că nu există posibilitatea ca indivizi din populaţie speciei din sit să ajungă în zona proiectului. Se consideră astfel că nu este probabilă afectare mărimii populaţiei speciei în niciuna din etapele proiectului (execuţie/operare), prin poluări accidenale sau în urma coliziunii cu vehiculele. </t>
  </si>
  <si>
    <t>Având în vedere că traseul autostrăzii Paşcani - Suceava nu intersectează situl, nu există posibilitatea ca lugimea reţelei de ape curgătoare adecvată speciei să fie afectată.</t>
  </si>
  <si>
    <t>Având în vedere că traseul autostrăzii Paşcani - Suceava nu intersectează situl, se consideră că nu există posibilitatea ca parametrul să fie afectat de proiect. Proiectul nu presupune lucrări care să producă fragmentări, întreruperea conectivităţii.</t>
  </si>
  <si>
    <t>Elemente de fragmentare pentru vidră</t>
  </si>
  <si>
    <t>Având în vedere că traseul autostrăzii Paşcani - Suceava nu intersectează situl, se consideră că nu există posibilitatea ca parametrul să fie afectat de proiect. Prin proiect nu sunt prevăzute nicun tip de lucrări care ar putea întrerupe conectivitatelea longitudinală a corpurilor/cursurilor de apă în sit sau ăn afara acestuia.</t>
  </si>
  <si>
    <t>Taseul autostrăzii Paşcani - Suceava nu va intersecta situl şi nici corpuri sau cursuri de apă din sit sau care au confluenţă cu acestea, astfel încât nu există riscul ca vegetaţia ripariană să fie afectată.</t>
  </si>
  <si>
    <t>Deoarece traseul autostrăzii Paşcani - Suceava nu intersectează situl, dar nici corpuri sau cursuri de apă din sit sau care au confluenţă cu acestea, se consideră faptul că vegetaţia ripariană nu poate fi afectată.</t>
  </si>
  <si>
    <t xml:space="preserve">Având în vedere că traseul autostrăzii Paşcani - Suceava nu intersectează situl, dar nici corpuri sau cursuri de apă din sit sau care au confluenţă cu acestea, se consideră că nu există posibilitatea ca parametrul să fie afectat de proiect. </t>
  </si>
  <si>
    <t>Proiectul nu propune realizarea unor balastiere în sit sau vecinătatea acestuia, agregatele minerale vor fi achiziţionate de la balastierele deja existente.</t>
  </si>
  <si>
    <t xml:space="preserve">Având în vedere că traseul autostrăzii Paşcani - Suceava nu intersectează situl şi corpuri sau cursuri de apă din sit sau care au confluenţă cu acestea, se consideră că nu există posibilitatea ca acest parametru să fie afectat de proiect. </t>
  </si>
  <si>
    <t>91I0*</t>
  </si>
  <si>
    <r>
      <rPr>
        <sz val="10"/>
        <color theme="1"/>
        <rFont val="Garamond"/>
      </rPr>
      <t xml:space="preserve">Vegetaţie de silvostepă eurosiberiană cu </t>
    </r>
    <r>
      <rPr>
        <i/>
        <sz val="10"/>
        <color theme="1"/>
        <rFont val="Garamond"/>
      </rPr>
      <t xml:space="preserve">Quercus </t>
    </r>
    <r>
      <rPr>
        <sz val="10"/>
        <color theme="1"/>
        <rFont val="Garamond"/>
      </rPr>
      <t>spp.</t>
    </r>
  </si>
  <si>
    <t>Conform OSC (Obiective Specifice de Conservare), habitatul nu este prezent în sit. Distanţa dintre proiect şi sit este de circa 5100 m.</t>
  </si>
  <si>
    <t>Nu sunt date spaţiale</t>
  </si>
  <si>
    <t>OSC, FS (Formular standard)</t>
  </si>
  <si>
    <t>Nu au fost realizate obiective de conservare pentru acest habitat</t>
  </si>
  <si>
    <t>Nu au fost formulaţi parametri pentru acest habitat</t>
  </si>
  <si>
    <t>Habitatul nu a fost identificat în teren în timpul colectării datelor pentru realizarea Planului de management al sitului, fiind astfel improbabilă afectarea acestui tip de habitat, având în vedere şi distanţa mare dintre proiect si sit.</t>
  </si>
  <si>
    <t>Autostrada Paşcani - Suceava nu intersectează habitatul analizat. Habitatul este situat la aproximativ 5100 m faţă de proiect.</t>
  </si>
  <si>
    <t>Anexă PM (Plan de management)</t>
  </si>
  <si>
    <t>OSC, FS, PM</t>
  </si>
  <si>
    <t>55,20</t>
  </si>
  <si>
    <t>Cel puţin 55,2</t>
  </si>
  <si>
    <t>Abundenţa speciilor de arbori edificatoare din abudenţa totală</t>
  </si>
  <si>
    <t>%/500 m2</t>
  </si>
  <si>
    <t>Având în vedere că autostrada Paşcani - Suceava nu intersectează situl şi că nu au fost identificate situaţii cauză - efect care să conducă la afectarea compoziţiei floristice a habitatului, se consideră că nu există posibilitatea ca acestea să fie afectate. Distanţa dintre proiect şi zona potenţială cu acest habitat este suficient de mare astfel încât parametrul să nu fie afectat de dispersia plantelor invazive pe cale anemocoră (habitatul fiind de pădure, şi având starea de conservare favorabilă, ocupând toată suprafaţa sitului, poate funcţiona ca o barieră pentru dispersia plantelor invazive). Parametrul nu poate fi afectat nici de emisiile generate de traficul din perioada de construcţie sau de lucrările de construcţie şi nici de traficul din perioada de operare. De asemenea,  nu este posibilă dispersia unor specii de plante invazive sau a unor poluanţi (în cazul unor poulări accidentale), nici pe cale hidrocoră, având în vedere că râul Irmolea , care străbate situl este intersectat de proiect, în aval de sit.
Nu au fost identificate alte situaţii care ar putea conduce la afectarea parametrului analizat.
Parametrul nu va fi afectat de proiect în niciuna dintre etapele acestuia.</t>
  </si>
  <si>
    <t>Având în vedere că autostrada Paşcani - Suceava nu intersectează situl şi că nu au fost identificate situaţii cauză - efect care să conducă la afectarea compoziţiei floristice a habitatului, se consideră că nu există posibilitatea ca acestea să fie afectate. Distanţa dintre proiect şi zona potenţială cu acest habitat este suficient de mare astfel încât parametrul să nu fie afectat de dispersia plantelor invazive pe cale anemocoră (habitatul fiind de pădure, şi având starea de conservare favorabilă, ocupând toată suprafaţa sitului, poate funcţiona ca o barieră pentru dispersia plantelor invazive). Parametrul nu poate fi afectat nici de emisiile generate de traficul din perioada de construcţie sau de lucrările de construcţie şi nici de traficul din perioada de operare. Nu este posibilă dispersia unor specii de plante invazive sau a unor poluanţi (în cazul unor poulări accidentale), nici pe cale hidrocoră, având în vedere că râul Irmolea, care străbate situl este intersectat de proiect, în aval de sit.
Nu au fost identificate alte situaţii care ar putea conduce la afectarea parametrului analizat.
Parametrul nu va fi afectat de proiect în niciuna dintre etapele acestuia.</t>
  </si>
  <si>
    <t>Abundenţa speciilor invazive şi potenţial invazive</t>
  </si>
  <si>
    <t>% ha</t>
  </si>
  <si>
    <t>Având în vedere că autostrada Paşcani - Suceava nu intersectează situl şi că nu au fost identificate situaţii cauză - efect care să conducă  afectarea  compoziţiei floristice a habitatului prin răspândirea unor specii invazive pe cale anemocora, sau hidrocoră. Distanţa dintre proiect şi zona potenţială cu acest habitat este suficient de mare astfel încât habitatul nu poate fi afectat în niciuna din etapele proiectului (construcţie, operare) prin dispersia plantelor invazive pe cale anemocoră (distanţa dintre sit şi proiect este suficeint de mare, între acestea existând alte zone împădurite, localotăţi, terenuri agricole), sau hidrocoră (singurul râu care străbate situl, Irmolea, este intersectat de proiect, în aval de sit, la o distanţă mare - lungimea sectorului de râu cuprins între sit şi proiect fiind de cca 7300 m).</t>
  </si>
  <si>
    <t>Abudenţa ecotipurilor necorespunzătoare, specii din afara arealului</t>
  </si>
  <si>
    <t>Cel mult 10</t>
  </si>
  <si>
    <t>Având în vedere că autostrada Paşcani - Suceava nu intersectează situl şi că nu au fost identificate situaţii cauză - efect care să conducă la apariţia unor ecotipuri necorespunzătoare. Distanţa dintre proiect şi zona potenţială cu acest habitat este suficient de mare astfel încât habitatul nu poate fi afectat în niciuna din etapele proiectului (construcţie, operare) prin dispersia plantelor invazive pe cale anemocoră (distanţa dintre sit şi proiect este suficeint de mare, între acestea existând alte zone împădurite, localităţi terenuri agricole), sau hidrocoră (singurul râu care străbate situl, Irmolea, este intersectat de proiect, în aval de sit, la o distanţă mare - lungimea sectorului de râu cuprins între sit şi proiect fiind de cca 7300 m). Prin proiect nu sunt prezăzute lucrări de plantare în sit, sau în proximitatea acestuia, sau alte tipuri de lucrări.</t>
  </si>
  <si>
    <t>Volum lemn mort pe sol sau pe picior</t>
  </si>
  <si>
    <t>m3/ ha</t>
  </si>
  <si>
    <t>Cel mult 20</t>
  </si>
  <si>
    <t>Având în vedere că autostrada Paşcani - Suceava nu intersectează situl, nu există posibilitatea ca volumul de lemn mort să fie afectat. Proiectul nu presupune lucrări de defrişare sau de extragere a lemnului din interiorul sitului.</t>
  </si>
  <si>
    <t>Nr. arbori/ ha</t>
  </si>
  <si>
    <t xml:space="preserve">Având în vedere că autostrada Paşcani - Suceava nu intersectează situl, nu sunt necesare lucrări de defrişare în interiorul sitului, astfel încât, nu există posibilitatea ca arborii de biodiversitate de peste 80 ani să fie afectaţi. Prim proiect nu sunt propuse niciun fel de lucrări în interiorul sitului, sau în proximitatea acestuia. </t>
  </si>
  <si>
    <t>Autostrada Paşcani - Suceava nu intersectează situl, deci nici habitatul favorabil pentru specie din acest sit. Specia se poate întâlni şi în habitatele de interes comunitar 91V0, 9130, 9170 ,  91Y0 , 9150, 9160, 9180. Dintre acestea, habitatul 91Y0 este prezent în situl analizat. Habitatul potenţial al speciei este situat la cca 5079 m de proiect. Specia a fost identificată în afara sitului, foarte aproape de limita acestuia.</t>
  </si>
  <si>
    <t>PM, Raportările României în baza Articolului 17 Directiva Habitate (DH)</t>
  </si>
  <si>
    <t>Număr indivizi/clase de mărime a populaţiei</t>
  </si>
  <si>
    <t>Proiectul nu va intersecta situl şi nu va presupune lucrări de defrişare sau curăţare a vegetaţiei din sit şi nici lucrări de plantare, astfel că în mod direct, efectivele populaţionale ale speciei nu se vor reduce din cauza proiectului. Nu este posibilă afectarea populaţiei speciei prin pătrunderea şi instalarea plantelor invazive în habitatul favorabil,  pe cale anemocoră (distanţa dintre sit şi proiect este suficient de mare, între acestea existând alte zone împădurite, localităţi terenuri agricole), sau hidrocoră (singurul râu care străbate situl, Irmolea, este intersectat de proiect, în aval de sit, la o distanţă mare - lungimea sectorului de râu cuprins între sit şi proiect fiind de cca 7300 m). Prin proiect nu sunt prezăzute lucrări de plantare în sit, sau în proximitatea acestuia, sau alte tipuri de lucrări.</t>
  </si>
  <si>
    <t>Suprafaţa distribuţiei speciei</t>
  </si>
  <si>
    <t>Cel puţin 0,5</t>
  </si>
  <si>
    <t xml:space="preserve">Având în vedere că autostrada Paşcani - Suceava nu intersectează situl, nu există posibilitatea ca suprafaţa habitatului să fie redusă. </t>
  </si>
  <si>
    <t>Suprafaţa de sol erodat/neacoperit</t>
  </si>
  <si>
    <t>%/25 m2</t>
  </si>
  <si>
    <t>Mai puţin de 5</t>
  </si>
  <si>
    <t>Având în vedere că autostrada Paşcani - Suceava nu intersectează situl, nu există posibilitatea ca proiectul să genereze creşterea suprafeţei de sol erodat.</t>
  </si>
  <si>
    <t>Bogăţia specifică a habitatelor cu care specia este asociată</t>
  </si>
  <si>
    <t>Număr de specii/25 m2</t>
  </si>
  <si>
    <t>Proiectul nu va intersecta situl şi nu va presupune lucrări de defrişare sau curăţare a vegetaţiei din sit şi nici lucrări de plantare, astfel că în mod direct, numărul speciilor din habitatul favorabil speciei analizate nu se va reduce din cauza proiectului. De asemenea, nu este posibilă afectarea compoziţieţiei floristice a habitatului favorabil al speciei prin răspândirea unor specii invazive pe cale anemocoră (distanţa dintre sit şi proiect este suficient de mare, între acestea existând alte zone împădurite, localităţi terenuri agricole), sau hidrocoră (singurul râu care străbate situl, Irmolea, este intersectat de proiect, în aval de sit, la o distanţă mare - lungimea sectorului de râu cuprins între sit şi proiect fiind de cca 7300 m). Prin proiect nu sunt prezăzute lucrări de plantare în sit, sau în proximitatea acestuia, sau alte tipuri de lucrări.</t>
  </si>
  <si>
    <t>Abundenţa speciilor invazive/ruderale/ nitrofile în habitatul speciei</t>
  </si>
  <si>
    <t>Proiectul nu este în măsură să altereze habitatul favorabil speciei analizate prin pătrunderea şi instalarea plantelor invazive, nici pe cale anemocoră, nici pe cale hidrocoră. Distanţa dintre proiect şi zona potenţială cu habitat favorabil speciei este suficient de mare astfel încât aceasta să nu fie afectată, nici în perioada de construcţie, nici în perioada de operare prin dispersia plantelor invazive pe cale anemocoră. De asemenea, dispersia plantelor invazive, nu este posibilă nici pe cale hidrocoră, având în vedere că sngurul râu care străbate situl, Irmolea, este intersectat de proiect, în aval de sit, la o distanţă mare (lungimea sectorului de râu cuprins între sit şi proiect fiind de cca 7300 m).</t>
  </si>
  <si>
    <t>Gradul de acoperire cu tufăriş/pădure în aria de răspândire a speciei</t>
  </si>
  <si>
    <t xml:space="preserve">Proiectul nu va intersecta situl şi nu va presupune lucrări de defrişare sau curăţare a vegetaţiei din sit şi nici lucrări de plantare, astfel că în mod direct, gradul de acoperire cu tufăriş sau pădure din habitatul favorabil speciei analizate nu se va modifica din cauza proiectului. De asemenea, proiectul nu este în măsură să modifice ţinta parametrului prin pătrunderea şi instalarea plantelor invazive în habitatul favorabil, nici pe cale anemocoră, nici pe cale hidrocoră. Distanţa dintre proiect şi zona potenţială cu habitat favorabil speciei este suficient de mare astfel încât plantele invazive să nu poată pătrunde în sit, nici în perioada de construcţie, nici în perioada de operare pe cale anemocoră.  Pe cale hidrocoră nu este posibilă dispersia unor specii de plante invazive sau a unor poluanţi (în cazul unor poulări accidentale), având în vedere că râul Irmolea, care străbate situl este intersectat de proiect în aval de sit. </t>
  </si>
  <si>
    <t>Numărul şi procentul populaţiilor cu tendinţa pozitivă sau stabilă a producţiei de seminţe</t>
  </si>
  <si>
    <t>Număr de populaţii procent</t>
  </si>
  <si>
    <t>Având în vedere că autostrada Paşcani - Suceava nu intersectează situl, nu au fost identificate mecanisme cauză - efect care să conducă la afectarea parametrului.</t>
  </si>
  <si>
    <t>Isophya stysi</t>
  </si>
  <si>
    <t>Traseul autostrăzii Paşcani - Suceava nu intersectează habitatul potenţial al speciei în sit. Distanţa dintre proiect şi  zona cu habitatul favorabil al speciei este de cca. 5400 m.</t>
  </si>
  <si>
    <t>PM</t>
  </si>
  <si>
    <t>Număr de indivizi sau clase de mărime a populaţiei</t>
  </si>
  <si>
    <t xml:space="preserve">Mărimea populaţiei speciei analizate nu va fi afectată de proiect prin coliziune sau prin altă modalitate, având în vedere că specia are mobilitate redusă, iar proiectul se realizează la o distaţă mare faţă de zona cu potenţial habitat (conform ecologiei speciei) favorabil speciei. </t>
  </si>
  <si>
    <t>Având în vedere că autostrada Paşcani - Suceava nu intersectează situl, nu există posibilitatea ca suprafaţa habitatului potenţial din sit al speciei să fie redusă de proiect.</t>
  </si>
  <si>
    <t>Suprafaţa vegetaţiei erbacee înalte (peste 50 cm) în pajişti şi margini de pădure</t>
  </si>
  <si>
    <t xml:space="preserve">Proiectul nu va intersecta situl şi nu va presupune lucrări de defrişare sau curăţare a vegetaţiei din sit şi nici lucrări de plantare, astfel că în mod direct, suprafaţa vegetaţiei erbacee înalte în pajişi şi margini de pădure din sit nu se va modifica din cauza proiectului. Proiectul nu este în măsură să reducă această suprafaţă prin pătrunderea, instalarea şi acoperirea suprafeţelor din sit cu plante invazive în habitatul favorabil, nici pe cale anemocoră, nici pe cale hidrocoră. Distanţa dintre proiect şi zona potenţială cu habitat favorabil speciei este suficient de mare astfel încât plantele invazive să nu poată pătrunde în sit, nici în perioada de construcţie, nici în perioada de operare pe cale anemocoră. Pe cale hidrocoră nu este posibilă nici dispersia plantelor invazive şi nici dispersia diverşilor poluanţi, având în vedere că râul Irmolea, care străbate situl este intersectat de proiect în aval de sit. </t>
  </si>
  <si>
    <t>Procentul de acoperire a stratului arbustiv</t>
  </si>
  <si>
    <t xml:space="preserve">Proiectul nu va intersecta situl şi nu va presupune lucrări de defrişare sau curăţare a vegetaţiei din sit şi nici lucrări de plantare, astfel că în mod direct, procentul de acoperire a stratului arbustiv din sit nu se va modifica din cauza proiectului. Proiectul nu este în măsură să modifice procentul actual de acoperire a stratului arbustiv, nici pe cale anemocoră, nici pe cale hidrocoră. Distanţa dintre proiect şi zona potenţială cu habitat favorabil speciei este suficient de mare astfel încât plantele invazive să nu poată pătrunde în sit, nici în perioada de construcţie, nici în perioada de operare pe cale anemocoră. Pe cale hidrocoră nu este posibilă nici dispersia plantelor invazive şi nici dispersia diverşilor poluanţi, având în vedere că râul Irmolea, care străbate situl este intersectat de proiect în aval de sit. </t>
  </si>
  <si>
    <t>Aspius aspius</t>
  </si>
  <si>
    <t>Traseul autostrăzii Paşcani-Suceava nu intersectează situl şi nici habitatul potenţial al speciei. Conform Raportărilor României în baza Art. 17 Directiva Habitate (DH), nu sunt date care să indice prezenţa speciei în sit, însă convenţional râurile din interiorul sitului analizat au fost luate ca fiind habitat potenţial pentru această specie. Astfel că habitatul potenţial al speciei se află la o distanţă de circa 6450 m de proiect.</t>
  </si>
  <si>
    <t>Nu sunt date care să indice prezenţa speciei în sit</t>
  </si>
  <si>
    <t>OSC (Obiective Specifice de Conservare), FS (Formular Standard)</t>
  </si>
  <si>
    <t>Menţinerea stării/gradului de consevare</t>
  </si>
  <si>
    <t>Proiectul intersectează mai multe corpuri de apă ce au confluenţă cu corpul de apă RORW12.1_B4 SIRET (Baraj Bucecea - CF Moldova) care străbate situl. Cea mai apropiată zonă de confluenţă  faţă de sit, a corpului de apă care străbate situl cu un corp de apă intersectat de proiect este cea cu corpul de apă RORW12-1-26A_B1 Ruja + Irmolea + Gâşteşti. Distanţa de la zona de confluenţă a celor două corpuri de apă până la limita sitului este de cca. 9700 m, iar distanţa din zona de intersecţie a proiectului cu corpul de apă RORW12-1-26A_B1 Ruja + Irmolea + Gâşteşti până la zona de confluenţă este de cca. 3200 m. Proiectul intersectează corpul de apă  RORW12.1_B4 SIRET (Baraj Bucecea - CF Moldova) în 2 locaţii (km 22+650, şi km 34+650), cea mai apropiată faţă de sit, fiind la cca 3500 m distanţă (km 22+650, în dreptul localităţii Dolhasca). De asemenea, sectorul corpului de apă RORW12.1_B4 SIRET (Baraj Bucecea - CF Moldova) curpins între sit şi zona de confluenţă cu corpul de apă intersectat de proiect RORW12-1-26A_B Ruja + Irmolea +Gâşteşti  este foarte fragmentat, de 2 baraje/praguri (Paşcani, Blăgeşti), astfel încât deplasarea unor indivizi pe corpurile de apă până în zona proiectului nu este probabilă. Ţinând cont de aceste aspecte nu există riscul ca mărimea populaţiei din sit să fie afectată, specia nu se poate deplasa până în zona proiectului, iar în cazul unor poluări accidentale nu este probabilă afectarea populaţiei.</t>
  </si>
  <si>
    <t>Având în vedere că traseul autostrăzii Paşcani - Suceava nu intersectează situl, şi prin proiect nu sunt propuse niciun fel de lucrări în interiorul sitului, nu există riscul ca pe sectoarele corpurilor de apă care sunt în sit să fie afecată populaţia speciei. De asemenea, lucrările propuse pe corpul de apă  RORW12.1_B4 SIRET (Baraj Bucecea - CF Moldova) dar şi pe corpurile de apă care au confluenţă cu acesta se află la o distanţă mare faţă de sit, iar în cazul unor poluări accidentale nu este probabilă afectarea poplaţiei speciei ci sectorul corpului de apă RORW12.1_B4 SIRET (Baraj Bucecea - CF Moldova) cuprins în limitele sitului, sau în aval de sit. În amonte de sit, sectorul corpului de apă  RORW12.1_B4 SIRET (Baraj Bucecea - CF Moldova) curpins între sit şi zona de confluenţă cu corpul de apă intersectat de proiect RORW12-1-26A_B Ruja + Irmolea +Gâşteşti  este foarte fragmentat, de 2 baraje/praguri (Paşcani, Blăgeşti), astfel încât deplasarea unor indivizi pe corpurile de apă până în zona proiectului nu este probabilă.</t>
  </si>
  <si>
    <t>Proporţia juvenililor în populaţie (%)</t>
  </si>
  <si>
    <t>Având în vedere că traseul autostrăzii Paşcani - Suceava nu intersectează situl, şi prin proiect nu sunt propuse niciun fel de lucrări în interiorul sitului, nu există riscul ca pe sectoarele corpurilor de apă care sunt în sit să fie afecată populaţia speciei. Lucrările propuse pe corpul de apă  RORW12.1_B4 SIRET (Baraj Bucecea - CF Moldova) dar şi pe corpurile de apă care au confluenţă cu acesta se află la o distanţă mare faţă de sit, iar în cazul unor poluări accidentale nu este probabilă afectarea popluaţiei speciei  pe sectorul corpului de apă RORW12.1_B4 SIRET (Baraj Bucecea - CF Moldova) cuprins în limitele sitului. Sectorul corpului  de apă  RORW12.1_B4 SIRET (Baraj Bucecea - CF Moldova) curpins între sit şi zona de confluenţă cu corpul de apă intersectat de proiect RORW12-1-26A_B Ruja + Irmolea +Gâşteşti  este foarte fragmentat,  de 2 baraje/praguri (Paşcani, Blăgeşti), astfel încât deplasarea unor indivizi pe corpurile de apă până în zona proiectului nu este probabilă.</t>
  </si>
  <si>
    <t>Având în vedere că traseul autostrăzii Paşcani - Suceava nu intersectează situl, nu există posibilitatea ca lungimea reţelei de ape curgătoare adecvată speciei să fie redusă. Chiar dacă proiectul intersectază amonte faţă de sit, râul Siret, acesta nu va reduce lungimea râului, deoarece proiectul nu presupune lucrări care ar putea să afecteze parametrul.</t>
  </si>
  <si>
    <t>Număr cursuri de apă 
Număr puncte de colectare</t>
  </si>
  <si>
    <t>Cel puţin râul Siret
Trebuie definită în termen de 3 ani</t>
  </si>
  <si>
    <t xml:space="preserve">Având în vedere că prin proiect nu sunt prevăzute lucrări pe corpurile de apă care au legătură cu situl, ce pot influenţa distribuţia speciei în sit (ex: baraje), se consideră ca nu există riscul ca parametrul să fie afectat în perioada de execuţie sau operare. </t>
  </si>
  <si>
    <t>Prezenţă/absenţă
Abundenţă</t>
  </si>
  <si>
    <t>Proiectul nu propune lucrări care să conducă la introducerea de specii invazive de peşti şi nu va favoriza pătrunderea sau reproducerea şi dezvoltarea acestora (în cazul în care există deja în zonă astfel de specii).</t>
  </si>
  <si>
    <t>Diversitatea speciilor de peşti autohtone identificate atât în timpul evaluărilor cât şi din literatură</t>
  </si>
  <si>
    <t>Număr specii de peşti autohtone</t>
  </si>
  <si>
    <t>Având în vedere că autostrada Paşcani - Suceava nu intersectează situl, iar distanţa dintre zona de intersecţie a proiectului cu râul Siret şi limita sitului este foarte mare, se consideră că nu există posibilitatea ca diversitatea speciilor de peşti autohtoni să fie afectată.</t>
  </si>
  <si>
    <t>Proporţiea vegetaţiei ripariene pe ambele maluri</t>
  </si>
  <si>
    <t>Proiectul nu va intersecta situl şi nu va presupune nici un tip de lucrări (defrişare sau curăţare a vegetaţiei, plantare) în sit, astfel că acesta nu va modifica procentul de acoperire cu vegetaţie ripariană arborescentă. Proiectul nu este în măsură să modifice valoarea ţintă a parametrului din zona cu habitat potenţial pentru specie prin pătrunderea şi instalarea plantelor invazive în aceste zone, nici pe cale anemocoră, nici pe cale hidrocoră. Distanţa dintre proiect şi zona potenţială cu habitat favorabil speciei este foarte mare, astfel încât parametrul nu va fi afectat nici în perioada de construcţie, nici în perioada de operare prin dispersia plantelor invazive pe cale anemocoră sau hidrocoră.</t>
  </si>
  <si>
    <t>Numărul elementelor de fragmentare (atât în interiorul sitului căt şi în amonte şi aval cu minim 30 km de limitele sitului)</t>
  </si>
  <si>
    <t>Prin proiect nu sunt propuse lucrări care pot conduce la  fragmentarea longitudinală a corpului de apă RORW12.1_B4 SIRET (Baraj Bucecea - CF Moldova) (care străbate situl pe toată lungimea sa) sau a corpurilor/cursurilor de apă care au confluenţă cu acesta.</t>
  </si>
  <si>
    <t>Prin proiect nu sunt prevăzute lucrări pe malurile corpului de apă RORW12.1_B4 SIRET (Baraj Bucecea - CF Moldova) care pot întrerupe conectivitatea laterală în interiorul sitului.</t>
  </si>
  <si>
    <t xml:space="preserve">Numărul balastierelor care elimină apă nedecantată suficient
</t>
  </si>
  <si>
    <t>Proiectul nu propune realizarea balastierelor în sit sau în vecinătatea acestuia, agregatele minerale vor fi achiziţionate de la balastierele deja existente.</t>
  </si>
  <si>
    <t>Având în vedere că traseul autostrăzii Paşcani - Suceava nu intersectează situl şi că zonele de intersecţie a proiectului cu corpul de apă RORW12.1_B4 SIRET (Baraj Bucecea - CF Moldova) şi cu corpurile de apă care au confluenţă cu acesta, se află la o distanţă mare faţă de sit, nu este probilă creşterea turbidităţii apei pe sectorul corpului de apă RORW12.1_B4 SIRET (Baraj Bucecea - CF Moldova) curpins în sit. Cea mai apropiată zonă de confluenţă  faţă de sit, a corpului de apă care străbate situl cu un corp de apă intersectat de proiect este cea cu corpul de apă RORW12-1-26A_B1 Ruja + Irmolea + Gâşteşti. Distanţa de la zona de confluenţă a celor două corpuri de apă până la limita sitului este de cca. 9700 m, iar distanţa din zona de intersecţie a proiectului cu corpul de apă RORW12-1-26A_B1 Ruja + Irmolea + Gâşteşti până la zona de confluenţă este de cca. 3200 m.</t>
  </si>
  <si>
    <t>Hidromorfologie naturală - sinuozitate</t>
  </si>
  <si>
    <t>Cel puţin valoarea de la data desemnării sitului</t>
  </si>
  <si>
    <t>Prin proiect nu sunt prevăzute lucrări care pot modifica sinuozitatea râurilor din sit.</t>
  </si>
  <si>
    <t>Starea ecologică a corpurilor de apă pe baza elementelor fizico-chimice</t>
  </si>
  <si>
    <t>Clasa de calitate
Calificativ stare ecologică</t>
  </si>
  <si>
    <t>Cel puţin clasa II</t>
  </si>
  <si>
    <t xml:space="preserve">Nu este probabilă afectarea stării ecologice a corpurilor de apă din sit, având în vedere că traseul autostrăzii Paşcani - Suceava nu intersectează situl şi că zonele de intersecţie a proiectului cu corpul de apă RORW12.1_B4 SIRET (Baraj Bucecea - CF Moldova) şi cu corpurile de apă care au confluenţă cu acesta, se află la o distanţă mare faţă de sit. Cea mai apropiată zonă de confluenţă  faţă de sit, a corpului de apă care străbate situl cu un corp de apă intersectat de proiect este cea cu corpul de apă RORW12-1-26A_B1 Ruja + Irmolea + Gâşteşti. Distanţa de la zona de confluenţă a celor două corpuri de apă până la limita sitului este de cca. 9700 m, iar distanţa din zona de intersecţie a proiectului cu corpul de apă RORW12-1-26A_B1 Ruja + Irmolea + Gâşteşti până la zona de confluenţă este de cca. 3200 m. </t>
  </si>
  <si>
    <t>Starea ecologică a corpurilor de apă ăe baza elementelor biologice</t>
  </si>
  <si>
    <t>Cel puţin clasa II
Cel puţin calificativul "bună"</t>
  </si>
  <si>
    <t xml:space="preserve">Nu este probabilă afectarea stării ecologice a corpurilor de apă din sit, având în vedere că traseul autostrăzii Paşcani - Suceava nu intersectează situl şi că zonele de intersecţie a proiectului cu corpul de apă RORW12.1_B4 SIRET (Baraj Bucecea - CF Moldova) şi cu corpurile de apă care au confluenţă cu acesta, se află la o distanţă mare faţă de sit. Cea mai apropiată zonă de confluenţă  faţă de sit a corpului de apă care străbate situl cu un corp de apă intersectat de proiect este cea cu corpul de apă RORW12-1-26A_B1 Ruja + Irmolea + Gâşteşti. Distanţa de la zona de confluenţă a celor două corpuri de apă până la limita sitului este de cca. 9700 m, iar distanţa din zona de intersecţie a proiectului cu corpul de apă RORW12-1-26A_B1 Ruja + Irmolea + Gâşteşti până la zona de confluenţă este de cca. 3200 m. </t>
  </si>
  <si>
    <t>Având în vedere că traseul autostrăzii  Paşcani - Suceava nu intersectează situl, se consideră că nu este probablil ca parametrul să fie afectat de proiect.</t>
  </si>
  <si>
    <t>6963
(5297)</t>
  </si>
  <si>
    <r>
      <rPr>
        <i/>
        <sz val="10"/>
        <color theme="1"/>
        <rFont val="Garamond"/>
      </rPr>
      <t xml:space="preserve">Cobitis taenia </t>
    </r>
    <r>
      <rPr>
        <sz val="10"/>
        <color theme="1"/>
        <rFont val="Garamond"/>
      </rPr>
      <t xml:space="preserve">complex </t>
    </r>
    <r>
      <rPr>
        <i/>
        <sz val="10"/>
        <color theme="1"/>
        <rFont val="Garamond"/>
      </rPr>
      <t xml:space="preserve">
</t>
    </r>
    <r>
      <rPr>
        <sz val="10"/>
        <color theme="1"/>
        <rFont val="Garamond"/>
      </rPr>
      <t>(</t>
    </r>
    <r>
      <rPr>
        <i/>
        <sz val="10"/>
        <color theme="1"/>
        <rFont val="Garamond"/>
      </rPr>
      <t>Cobits elongatoides</t>
    </r>
    <r>
      <rPr>
        <sz val="10"/>
        <color theme="1"/>
        <rFont val="Garamond"/>
      </rPr>
      <t>)</t>
    </r>
  </si>
  <si>
    <t>Autostrada Paşcani-Suceava nu intersectează habitatul potenţial al speciei. Conform Raportărilor României în baza Art. 17 Directiva Habitate (DH), nu sunt date care să indice prezenţa speciei în sit, însă convenţional râurile din interiorul sitului analizat au fost luate ca fiind habitat potenţial pentru această specie. Astfel că habitatul potenţial al speciei se află la o distanţă de circa 6450 m de proiect.</t>
  </si>
  <si>
    <t>OSC, FS</t>
  </si>
  <si>
    <t>Menţinerea stării/ gradului de conservare</t>
  </si>
  <si>
    <t>Proiectul intersectează mai multe corpuri de apă ce au confluenţă cu corpul de apă RORW12.1_B4 SIRET (Baraj Bucecea - CF Moldova) care străbate situl. Cea mai apropiată zonă de confluenţă  faţă de sit, a corpului de apă care străbate situl cu un corp de apă intersectat de proiect este cea cu corpul de apă RORW12-1-26A_B1 Ruja + Irmolea + Gâşteşti. Distanţa de la zona de confluenţă a celor două corpuri de apă până la limita sitului este de cca. 9700 m, iar distanţa din zona de intersecţie a proiectului cu corpul de apă RORW12-1-26A_B1 Ruja + Irmolea + Gâşteşti până la zona de confluenţă este de cca. 3200 m. Proiectul intersectează corpul de apă  RORW12.1_B4 SIRET (Baraj Bucecea - CF Moldova) în 2 locaţii (km 22+650, şi km 34+650), cea mai apropiată faţă de sit, fiind la cca 3500 m distanţă (km 22+650, în dreptul localităţii Dolhasca). De asemenea, sectorul corpului  de apă  RORW12.1_B4 SIRET (Baraj Bucecea - CF Moldova) curpins între sit şi zona de confluenţă cu corpul de apă intersectat de proiect RORW12-1-26A_B Ruja + Irmolea +Gâşteşti  este foarte fragmentat,  de 2 baraje/praguri (Paşcani, Blăgeşti), astfel încât deplasarea unor indivizi pe corpurile de apă până în zona proiectului nu este probabilă. Ţinând cont de aceste aspecte nu există riscul ca mărimea populaţiei din sit să fie afectată, specia nu se poate deplasa până în zona proiectului, iar în cazul unor poluări accidentale nu este probabilă afectarea populaţiei.</t>
  </si>
  <si>
    <t>Având în vedere că traseul autostrăzii  Paşcani - Suceava nu va genera victime ale indivizilor speciei analizate, se consideră că nici compoziţia pe clase de vârstă a populaţiei speciei nu va fi afectată de proiect.</t>
  </si>
  <si>
    <t>Având în vedere că traseul autostrăzii Paşcani - Suceava nu intersectează situl, nu există posibilitatea ca lungimea reţelei de ape curgătoare adecvată speciei să fie redusă. Chiar dacă proiectul intersectază amonte faţă de sit, râul Siret, acesta nu va reduce lungimea râului, deoarece proiectul nu propune nici un tip de lucrări care ar putea să afecteze parametrul.</t>
  </si>
  <si>
    <t>Număr cursuri de apă
Număr puncte de colectare</t>
  </si>
  <si>
    <t>Cel puţin în râul Siret
Trebuie definită în 3 ani</t>
  </si>
  <si>
    <t>Având în vedere că traseul autostrăzii Paşcani - Suceava nu intersectează situl, nu au fost identificate mecanisme cauză - efect care să indice faptul că proiectul ar putea să afecteze distribuţia speciei în sit.</t>
  </si>
  <si>
    <t>Proiectul nu propune lucrări care să conducă la introducerea de specii invazive/alohtone de peşti şi nu va favoriza pătrunderea sau reproducerea şi dezvoltarea acestora (în cazul în care există deja în zonă astfel de specii) în sit şi râurile acestuia.</t>
  </si>
  <si>
    <t>Având în vedere că traseul autostrăzii  Paşcani - Suceava nu intersectează situl, iar distanţa dintre zona de intersecţie a proiectului cu râul Siret şi limita sitului este foarte mare, se consideră că nu există posibilitatea ca diversitatea speciilor de peşti autohtoni să fie afectată.</t>
  </si>
  <si>
    <t>Traseul proiectului nu va intersecta situl şi nu va presupune nici un tip de lucrări (defrişare sau curăţare a vegetaţiei, lucrări de plantare) în interiorul sitului, astfel că în mod direct proiectul nu va modifica procentul de acoperire cu vegetaţie ripariană arborescentă.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foarte mare, astfel încât parametrul nu va fi afectat nici în perioada de construcţie, nici în perioada de operare prin dispersia plantelor invazive pe cale anemocoră sau hidrocoră.</t>
  </si>
  <si>
    <t xml:space="preserve">Poluare provenită de la balastiere
</t>
  </si>
  <si>
    <t>Proiectul nu propune realizarea balastierelor în sit sau în vecinătatea acestuia, agregatele minerale vor fi achiziţionate de la balastierele deja existente în zona amplasamentului, astfel că nu se va produce poluare în sit de la balastiere din cauza proiectului.</t>
  </si>
  <si>
    <t>Având în vedere că traseul autostrăzii Paşcani - Suceava nu intersectează situl şi chiar dacă intersectază râul Siret, nu se vor realiza nici un tip de lucrări care să genereze modificări de sinuozitate a râului.</t>
  </si>
  <si>
    <t>Starea ecologică a corpurilor de apă pe baza elementelor fizico - chimice</t>
  </si>
  <si>
    <r>
      <rPr>
        <i/>
        <sz val="10"/>
        <color theme="1"/>
        <rFont val="Garamond"/>
      </rPr>
      <t>Rhodeus amarus</t>
    </r>
    <r>
      <rPr>
        <sz val="10"/>
        <color theme="1"/>
        <rFont val="Garamond"/>
      </rPr>
      <t xml:space="preserve"> </t>
    </r>
  </si>
  <si>
    <t>Menţinerea stării/gradul de conservare</t>
  </si>
  <si>
    <t>Având în vedere că traseul autostrăzii Paşcani - Suceava nu va genera pierderi de habitat sau victime ale indivizilor speciei analizate, se consideră că nici densitatea populaţiei nu va fi afectată de proiect.</t>
  </si>
  <si>
    <t>Prezenţă lamelibranhiate</t>
  </si>
  <si>
    <t>Proiectul nu va intersecta situl analizat, iar în interiorul sitului nu sunt prevăzute nici un tip de lucrări care să afecteze parametrul analizat. Astfel că nu se vor produce victime ale speciilor de lamelibranhiate. Chiar dacă acesta va intersecta râul Siret, râu prezent în situl analizat, mărimea populaţiilor de lamelibranhiate nu va fi afectată de către proiect în nici o etapă a proiectului. Distanţa dintre limita sitului şi intersecţia proiectului cu râul Siret este de circa 35 km pe cursul râului. Având în vedere cele de mai sus se consideră că proiectul nu ar putea conduce la alterarea calităţii apei râurilor din interiorul sitului şi astfel nu vor fi victime ale lamaelibranhiatelor.</t>
  </si>
  <si>
    <t>Având în vedere că traseul autostrăzii Paşcani - Suceava nu intersectează situl şi nici corpuri sau cursuri de apă din interiorul sitului, nu există posibilitatea ca lungimea reţelei de ape curgătoare adecvată speciei să fie redusă. Chiar dacă proiectul intersectază amonte faţă de sit, râul Siret, acesta nu va reduce lungimea râului, deoarece proiectul nu presupune lucrări care ar putea să afecteze parametrul.</t>
  </si>
  <si>
    <t>Prezenţă/absenţă 
Abundenţă</t>
  </si>
  <si>
    <t>Proiectul propune nici un tip de lucrări care ar putea conduce la introducerea de specii invazive/alohtone de peşti şi nu va favoriza pătrunderea sau reproducerea şi dezvoltarea acestora (în cazul în care există deja în zonă astfel de specii) în sit.</t>
  </si>
  <si>
    <t>Având în vedere că traseul autostrăzii Paşcani - Suceava nu intersectează situl, iar distanţa dintre zona de intersecţie a proiectului cu râul Siret şi limita sitului este foarte mare (cca. 35 km), se consideră că nu există posibilitatea ca diversitatea speciilor de peşti autohtoni să fie afectată.</t>
  </si>
  <si>
    <t>Traseul proiectului nu va intersecta situl şi nu va presupune nici un tip de lucrări (defrişare sau curăţare a vegetaţiei, de plantare) în sit, astfel că proiectul nu va modifica procentul de acoperire cu vegetaţie ripariană arborescentă. De asemenea, proiectul nu este în măsură să modifice valoarea ţintă a parametrului din zona cu habitat potenţial pentru specie prin pătrunderea şi instalarea plantelor invazive în aceste zone, nici pe cale anemocoră, nici pe cale hidrocoră. Distanţa dintre proiect şi zona potenţială cu habitat favorabil speciei este foarte mare, astfel încât parametrul nu va fi afectat nici în perioada de construcţie, nici în perioada de operare prin dispersia plantelor invazive pe cale anemocoră sau hidrocoră.</t>
  </si>
  <si>
    <t>Având în vedere că traseul autostrăzii Paşcani - Suceava nu intersectează situl, chiar dacă intersectază râul Siret, nu se vor realiza nici un tip de lucrări în sit care să genereze modificări de sinuozitate a râului.</t>
  </si>
  <si>
    <t>Proiectul intersectează mai multe corpuri de apă ce au confluenţă cu corpul de apă RORW12.1_B4 SIRET (Baraj Bucecea - CF Moldova) care străbate situl. Cea mai apropiată zonă de confluenţă  faţă de sit, a corpului de apă care străbate situl cu un corp de apă intersectat de proiect este cea cu corpul de apă RORW12-1-26A_B1 Ruja + Irmolea + Gâşteşti. Distanţa de la zona de confluenţă a celor două corpuri de apă până la limita sitului este de cca. 9700 m, iar distanţa din zona de intersecţie a proiectului cu corpul de apă RORW12-1-26A_B1 Ruja + Irmolea + Gâşteşti până la zona de confluenţă este de cca. 3200 m. Proiectul intersectează corpul de apă  RORW12.1_B4 SIRET (Baraj Bucecea - CF Moldova) în 2 locaţii (km 22+650, şi km 34+650), cea mai apropiată faţă de sit, fiind la cca 3500 m distanţă (km 22+650, în dreptul localităţii Dolhasca). De asemenea, sectorul corpului de apă  RORW12.1_B4 SIRET (Baraj Bucecea - CF Moldova) curpins între sit şi zona de confluenţă cu corpul de apă intersectat de proiect RORW12-1-26A_B Ruja + Irmolea +Gâşteşti  este foarte fragmentat,  de 2 baraje/praguri (Paşcani, Blăgeşti), astfel încât deplasarea unor indivizi pe corpurile de apă până în zona proiectului nu este probabilă. Ţinând cont de aceste aspecte nu există riscul ca mărimea populaţiei din sit să fie afectată, specia nu se poate deplasa până în zona proiectului, iar în cazul unor poluări accidentale nu este probabilă afectarea populaţiei.</t>
  </si>
  <si>
    <t>Având în vedere că traseul autostrăzii Paşcani - Suceava nu va genera pierderi de habitate sau victime ale indivizilor speciei analizate, se consideră că nici densitatea populaţiei nu va fi afectată de proiect.</t>
  </si>
  <si>
    <t>Având în vedere că traseul autostrăzii Paşcani - Suceava nu va genera victime ale indivizilor speciei analizate, se consideră că nici compoziţia pe clase de vârstă a populaţiei speciei nu va fi afectată de proiect.</t>
  </si>
  <si>
    <t>Lungimea reţelei de apă curgătoare adecvată speciei - distribuţia habitatului potenţial</t>
  </si>
  <si>
    <t>Având în vedere că traseul autostrăzii Paşcani - Suceava nu intersectează situl şi nici corpuri sau cursuri de apă din interiorul acestuia, nu există posibilitatea ca lungimea reţelei de ape curgătoare adecvată speciei să fie redusă. Chiar dacă proiectul intersectază amonte faţă de sit, râul Siret, acesta nu va reduce lungimea râului, deoarece proiectul nu presupune nici un tip de lucrări în sit care ar putea să afecteze parametrul.</t>
  </si>
  <si>
    <t>Cel puţin în râul Siret
Trebuie definită în 2 ani</t>
  </si>
  <si>
    <t>Proiectul nu propune nici un tip de lucrări sau intervenţii care să faciliteze introducerea de specii invazive/alohtone de peşti şi nu va favoriza pătrunderea sau reproducerea şi dezvoltarea acestora (în cazul în care există deja în zonă astfel de specii) în sit.</t>
  </si>
  <si>
    <t>Având în vedere că traseul autostrăzii Paşcani - Suceava nu intersectează situl, iar distanţa dintre zona de intersecţie a proiectului cu râul Siret şi limita sitului este foarte mare, se consideră că nu există posibilitatea ca diversitatea speciilor de peşti autohtoni să fie afectată.</t>
  </si>
  <si>
    <t>Având în vedere că traseul autostrăzii  Paşcani - Suceava nu intersectează situl şi chiar dacă intersectază râul Siret, nu se vor realiza nici un tip de lucrări în sit care să genereze modificări de sinuozitate a râului.</t>
  </si>
  <si>
    <t>Starea ecologică a corpurilor de apă pe baza</t>
  </si>
  <si>
    <t>Având în vedere că traseul autostrăzii  Paşcani - Suceava nu intersectează situl, se consideră că parametrul nu poate fi afectat de proiect.</t>
  </si>
  <si>
    <t>Autostrada Paşcani-Suceava nu intersectează habitatul potenţial al speciei. Habitatul potenţial al speciei se află la o distanţă de circa 8850 m de proiect.</t>
  </si>
  <si>
    <t>Mărimea populaţiei speciei analizate nu va fi afectată de proiect prin coliziune sau prin altă modalitate, deoarece proiectul nu este în măsură să genereze mortalitate în cazul acestei specii, având în vedere faptul că specia face deplasări pe distanţe mici de până la 150 m, iar proiectul se realizează la o distaţă foarte mare faţă de zona cu potenţial habitat (conform ecologiei speciei) pentru specie.</t>
  </si>
  <si>
    <t>Ha</t>
  </si>
  <si>
    <t>Având în vedere că traseul autostrăzii Paşcani - Suceava nu intersectează situl, nu există posibilitatea ca suprafaţa habitatului să fie redusă în urma implementării proiectului.</t>
  </si>
  <si>
    <t>Număr locaţii cu prezenţa speciei
Număr unităţi de caroiaj de 1 x 1 km cu prezenţa speciei</t>
  </si>
  <si>
    <t>Având în vedere că traseul autostrăzii Paşcani - Suceava nu va genera pierderi de habitat sau mortalitatea indivizilor speciei, se consideră că nu există posibilitatea ca distribuţia speciei să fie afectată de proiect.</t>
  </si>
  <si>
    <t xml:space="preserve">Număr habitate de reproducere/ km2
</t>
  </si>
  <si>
    <t>Având în vedere că traseul autostrăzii Paşcani - Suceava nu intersectează situl şi nu va genera pierderi de habitat, astfel se consideră că nu există posibilitatea ca numărul habitatelor de reproducere să fie redus în urma implementării proiectului.</t>
  </si>
  <si>
    <t>Număr habitate de reproducere pe km transecte liniare</t>
  </si>
  <si>
    <t>Proiectul nu va intersecta situl şi nu va presupune lucrări de defrişare sau curăţare a vegetaţiei din sit şi nici lucrări de plantare, astfel că în mod direct proiectul nu va modifica procentul de acoperire cu vegetaţie naturală în jurul habitatelor de reproducere. De asemenea,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mare astfel încât parametrul să nu fie afectat nici în perioada de construcţie, nici în perioada de operare prin dispersia plantelor invazive pe cale anemocoră sau hidrocoră.</t>
  </si>
  <si>
    <t>Mărimea populaţiei speciei analizate nu va fi afectată de proiect prin coliziune sau prin altă modalitate, deoarece proiectul nu este în măsură să genereze mortalitate în cazul acestei specii, având în vedere faptul că specia face deplasări pe distanţe mici de până la 200 m, între habitate favorabile, iar proiectul se realizează la o distaţă mai mare faţă de zona cu potenţial habitat (conform ecologiei speciei) pentru specie.</t>
  </si>
  <si>
    <t>Autostrada Paşcani-Suceava nu intersectează habitatul potenţial al speciei. Habitatul potenţial al speciei se află la o distanţă de circa 6450 m de proiect.</t>
  </si>
  <si>
    <t>Mărimea populaţiei speciei analizate nu va fi afectată de proiect prin coliziune sau prin altă modalitate, deoarece proiectul nu este în măsură să genereze mortalitate în cazul acestei specii, având în vedere faptul că specia face deplasări pe distanţe mici de circa 200 - 250 m, depinzând de cantitatea de precipitaţii, iar proiectul se realizează la o distaţă mai mare faţă de zona cu potenţial habitat (conform ecologiei speciei) pentru specie.</t>
  </si>
  <si>
    <t>Având în vedere că traseul autostrăzii  Paşcani - Suceava nu va genera pierderi de habitat sau mortalitatea indivizilor speciei, se consideră că nu există posibilitatea ca distribuţia speciei să fie afectată de proiect.</t>
  </si>
  <si>
    <t>Autostrada Paşcani-Suceava nu intersectează habitatul speciei. Habitatul speciei se află la o distanţă de circa 21500 m faţă de proiect. Limita sitului este situată la circa 6500 m de proiect.</t>
  </si>
  <si>
    <t>Proiectul intersectează mai multe corpuri de apă ce au confluenţă cu corpul de apă RORW12.1_B4 SIRET (Baraj Bucecea - CF Moldova) care străbate situl. Cea mai apropiată zonă de confluenţă faţă de sit, a corpului de apă care străbate situl cu un corp de apă intersectat de proiect este cea cu corpul de apă RORW12-1-26A_B1 Ruja + Irmolea + Gâşteşti. Distanţa de la zona de confluenţă a celor două corpuri de apă până la limita sitului este de cca. 9700 m, iar distanţa din zona de intersecţie a proiectului cu corpul de apă RORW12-1-26A_B1 Ruja + Irmolea + Gâşteşti până la zona de confluenţă este de cca. 3200 m. Proiectul intersectează corpul de apă RORW12.1_B4 SIRET (Baraj Bucecea - CF Moldova) în 2 locaţii (km 22+650, şi km 34+650), cea mai apropiată faţă de sit, fiind la cca 3500 m distanţă (km 22+650, în dreptul localităţii Dolhasca). Specia nu se deplasează pe distanţe lungi ( până la 1600 m distanţă faţă de habitatele acvatice favorabile), şi nu este probabil ca aceasta să ajungă în zona proiectului. Ţinând cont de aceste aspecte nu există riscul ca mărimea populaţiei din sit să fie afectată, în urma coliziunii a unor indivizi sau în cazul unor poluări accidentale în perioada de execuţie şi/sau operare a proiectului.</t>
  </si>
  <si>
    <t>Distribuţia habitatului acvatic zone cu adâncime mică sub 50 cm (pentru hrănire şi dezvoltarea tineretului)</t>
  </si>
  <si>
    <t>Număr locaţii 
Suprafaţa ha</t>
  </si>
  <si>
    <t>Având în vedere că traseul autostrăzii Paşcani - Suceava nu intersectează situl, că între proiect şi zona cu habitat potenţial este o distanţa mare, dar şi că proiectul nu presupune lucrări care ar putea reduce suprafaţa cu habitat acvatic care are adâncime mică, de sub 50 cm, se consideră că parametrul nu va fi modificat în urma implementării proiectului.</t>
  </si>
  <si>
    <t>Prezenţa microhabitatelor pentru însorire (ex. tunchiuri de copaci)</t>
  </si>
  <si>
    <t>Număr/ 100 m lungime mal
Număr total</t>
  </si>
  <si>
    <t>Cel puţin 1
Trebuie definită în termen de 2 ani</t>
  </si>
  <si>
    <t>Având în vedere că traseul autostrăzii Paşcani - Suceava nu intersectează situl şi nici zonele cu habitat potenţial pentru specie, astfel se consideră că nu există posibilitatea ca numărul microhabitatelor pentru însorire să fie modificat de proiect.</t>
  </si>
  <si>
    <t xml:space="preserve">Suprafaţa acoperită cu vegetaţie naturală%
</t>
  </si>
  <si>
    <t xml:space="preserve">Cel puţin 75
</t>
  </si>
  <si>
    <t>Proiectul nu va intersecta situl şi nu va presupune lucrări de defrişare sau curăţare a vegetaţiei din sit şi nici lucrări de plantare, astfel că în mod direct proiectul nu va modifica procentul de acoperire cu vegetaţie terestră propice pentru depunerea pontei. De asemenea, proiectul nu este în măsură să modifice ţinta parametrului din zona cu habitat potenţial pentru specie prin pătrunderea şi instalarea plantelor invazive în aceste zone, nici pe cale anemocoră, nici pe cale hidrocoră. Distanţa dintre proiect şi zona potenţială cu habitat favorabil speciei este mare astfel încât parametrul să nu fie afectat, nici în perioada de construcţie, nici în perioada de operare prin dispersia plantelor invazive pe cale anemocoră sau hidrocoră.</t>
  </si>
  <si>
    <t>Autostrada Paşcani-Suceava nu intersectează habitatul potenţial al speciei. Habitatul potenţial al speciei se află la o distanţă de circa 21500 m de proiect. Limita sitului este situată la circa 6500 m de proiect.</t>
  </si>
  <si>
    <t>Trebuie definită în 2 ani</t>
  </si>
  <si>
    <t>Există posibilitatea apariţiei riscului de coliziune, mai ales în etapa de operare a proiectului. Poate parcurge distanţe semnificative, cca 10-25 km, de la adăposturi până la habitatele de hrănire.</t>
  </si>
  <si>
    <t>1-2 indivizi/an (accidental)</t>
  </si>
  <si>
    <t>Proiectul poate avea impact asupra mărimii populaţiei speciei atât în etapa de construcţie, cât şi în etapa de operare. În etapa de construcţie riscul ar fi extrem de redus, fiind existent doar în cazul în care se va lucra în timpul nopţii. În etapa de operare, riscul este posibil mai mare în perioada de zbor între adăposturile de vară şi de iarnă, şi mai puţin redus în restul anului. Deoarece specia are ca şi habitat favorabil de hrănire atât zonele împădurite, cât şi păşunile, există posibiltatea ca indivizi să tranziteze amplasamentul în căutare de habitate optime de hrănire. Dieta acestora constă în insecte iar faptul că este o specie nocturnă, iluminatul de pe amplasament este posibil să atragă indivizi în zonele unde se aglomerează insectele, putând rezulta astfel victime prin coliziunea cu vehiculele. Specia are starea de conservare favorabilă la nivelul regiunii biogeografice continentale şi se mai întâlneşte şi în alte 70 situri Natura 2000 din România, la nivelul sitului starea de conservare este bună. Deoarece nu se cunoaşte mărimea populaţiei din sit, orice coliziune accidentală în urma căreia rezultă victime, poate avea impact semnificativ la nivelul mărimii populaţiei speciei.</t>
  </si>
  <si>
    <t>Având în vedere că  traseul autostrăzii Paşcani - Suceava nu intersectează situl, nu există posibilitatea ca proiectul să reducă numărul de locaţii cu prezenţa speciei în sit.</t>
  </si>
  <si>
    <t>Suprafaţa habitatelor de hrănire folosită de specie (predominant păduri de foioase)</t>
  </si>
  <si>
    <t>Cel puţin 1300</t>
  </si>
  <si>
    <t>Având în vedere că traseul autostrăzii Paşcani - Suceava nu intersectează situl, nu există posibilitatea ca proiectul să reducă suprafaţa habitatelor de hrănire folosită de specie.</t>
  </si>
  <si>
    <t>Nr. adăposturi de naştere cu parametru optim (temperatură şi umiditate)</t>
  </si>
  <si>
    <t>Având în vedere că traseul autostrăzii Paşcani - Suceava nu intersectează situl, nu există posibilitatea ca proiectul să reducă numărul adăposturilor de naştere.</t>
  </si>
  <si>
    <t>Nr. total de exemplare în colonii de naştere</t>
  </si>
  <si>
    <r>
      <rPr>
        <sz val="10"/>
        <color theme="1"/>
        <rFont val="Garamond"/>
      </rPr>
      <t>Conform OCS, situl nu cuprinde zone carstice sau peşteri, dar potenţiale colonii por fi în adăposturi antropice (poduri). Prin proiect nu sunt propuse demolări în localităţile din jurul sitului.  Distanţa dintre sit şi proiect este de cca 6,5 km.</t>
    </r>
    <r>
      <rPr>
        <sz val="10"/>
        <color rgb="FFFF0000"/>
        <rFont val="Garamond"/>
      </rPr>
      <t xml:space="preserve"> </t>
    </r>
    <r>
      <rPr>
        <sz val="10"/>
        <color theme="1"/>
        <rFont val="Garamond"/>
      </rPr>
      <t>Prin proiect este propusă demolarea unor clădiri în 3 locaţii aflate în ampriza acestuia, cea mai apropiată faţă de sit, fiind în localitatea Gâşteşti (clădiri anexe (Anexe fermă-2 construcţii)), fiind la cca 6600 m faţă de sit. În urma deplasărilor în teren nu a fost evidenţiată prezenţa unor colonii ale specii, în niciuna din localiţiile în care se vor realiza demolări.</t>
    </r>
  </si>
  <si>
    <t>Autostrada Paşcani-Suceava nu intersectează habitatul potenţial al speciei. Habitatul potenţial al speciei se află la o distanţă de circa 37300 m de proiect. Limita sitului este situată la circa 6500 m de proiect.</t>
  </si>
  <si>
    <t>Având în vedere că traseul autostrăzii Paşcani - Suceava nu intersectează situl,  distanţa dintre proiect şi sit fiind foarte mare, se consideră că nu este probabilă afectarea populaţiei speciei. Indivizii speciei nu zboară foarte mult de la adăposturi la zonele de hrănire,  cca. 1-3 km distanţă faţă de scorburi, astfel încât este improbabil ca unii dintre aceştia să ajungă în zona proiectului.</t>
  </si>
  <si>
    <t>Având în vedere că traseul autostrăzii Paşcani - Suceava nu intersectează situl, nu există posibilitatea ca proiectul să reducă numărul de locaţii cu prezenţa speciei în sit.</t>
  </si>
  <si>
    <t>Arbori mari cu scorburi</t>
  </si>
  <si>
    <t>Având în vedere că traseul autostrăzii Paşcani - Suceava nu intersectează situl, nu există posibilitatea ca proiectul să reducă numărul arborilor maturi cu scorburi.</t>
  </si>
  <si>
    <t>Având în vedere că traseul autostrăzii Paşcani - Suceava nu intersectează situl, nu există posibilitatea ca proiectul să reducă volumul de lemn mort.</t>
  </si>
  <si>
    <t>Autostrada Paşcani-Suceava nu intersectează situl. Habitatul speciei se află la o distanţă de circa 6450 m de proiect.</t>
  </si>
  <si>
    <t>Menţinerea stării/gradului de conservare</t>
  </si>
  <si>
    <t>Nu se poate cuntifica</t>
  </si>
  <si>
    <t>Riscul de coliziune cu traficul rutier în perioada de operare şi cu traficul de şantier în perioada de construcţie este redus, dar nu poate să fie exclus. De la zona cu habitat potenţial pentru specie, până la proiect, pe cursurile râurilor sunt aproximativ 1300 m, iar indivizii speciei se pot deplasa mai mult de 20 km într-o noapte. Necesită cursuri de apă pentru deplasare, preferabil fără bariere. Un individ poate pracurge circa 21,6 - 34,8 km liniari de râu. De asemenea, în urma deplasării pe teren a echipei de experţi, au fost observate semne de prezenţă a speciei în apropierea amprizei proiectului lângă corpul de apă RORW12-1-26_B1 CONTEASCA + CALUGARUL care are confluenţă cu corpul de apă ce străbate situl RORW12-1_B4 Siret (BARAJ BUCECEA - CF MOLDOVA). Distanţa din zona de confluenţă a celor două corpuri de apă până la limita sitului este de cca 12300 m, existând astfel un risc de coliziune cu vehiculele. Conform ecologiei speciei, fiind dependentă de habitatele acvatice pentru procurarea hranei şi ţinând cont de faptul că secţunea corpului de apă RORW12.1_B4 SIRET (Baraj Bucecea - CF Moldova), curpinsă între sit şi şi zona de confluenţă cu corpul de apă intersectat de proiect RORW12-1-26A_B Ruja + Irmolea +Gâşteşti, este foarte fragmentată, din cauza a 2 baraje/praguri (Paşcani, Blăgeşti), se poate afirma că că sunt şanse reduse ca indivizi din sit să se deplaseze înspre ampalsamentul proiectului datorită faptului că în acele zone este posibil ca resursele de hrană să fie limitate (în special speciile de peşti). Ţinând cont de faptul că populaţiei speciei în sit nu este cunoscută, orice potenţială victimă poate însemna un impact semnificativ asupra speciei din acest sit. 
Starea de conservare a speciei la nivelul regiunii biogeografice continentale este favorabilă, specia putându-se întâlni şi în alte 160 situri Natura 2000 în România.</t>
  </si>
  <si>
    <t>Având în vedere traseul propus al autostrăzii Paşcani - Suceava nu intersectează situl, astfel că nu există riscul ca vegetaţia arborescentă să fie afectată.</t>
  </si>
  <si>
    <t>Vegetaţie ripariană naturală</t>
  </si>
  <si>
    <t>Pondere acoperire vegetaţie naturală arborescentă pe cele două maluri (%)</t>
  </si>
  <si>
    <t xml:space="preserve">Având în vedere că proiectul nu intersectează situl, vegetaţia ripariană există pe malurile corpurilor de apă din sit nu poate fi afectată. Prin proiect nu sunt prevăzute nicium fel de lucrări pe malul corpului de apă RORW12.1_B4 SIRET (Baraj Bucecea - CF Moldova) sau pe corpurle/cursurile de apă care au confluenţă cu acesta, în proximitatea sitului.  </t>
  </si>
  <si>
    <t>Elementele de fragmentare pentru speciile de peşti - principala bază trofică a vidrei (atât în interiorul sitului cât şi în afara limitelor sitului)</t>
  </si>
  <si>
    <t xml:space="preserve">Numărul elementelor de fragmentare </t>
  </si>
  <si>
    <t xml:space="preserve">Prin proiect nu sunt prevăzute lucrări care pot întrerupe conectivitatea longitudinală a corpului de apă intersectat  RORW12.1_B4 SIRET (Baraj Bucecea - CF Moldova) care străbate situl. Zonele de intersecţie cu acest corp de apă se află la distanţe mari faţă de sit, în 2 locaţii unde sunt propuse 2 poduri:  între km 34+399-km 35+276  şi între km 22+205 -km 22+869. </t>
  </si>
  <si>
    <t>Elementele de fragmentare pentru vidră (atât în interiorul sitului cât şi în afara limitelor sitului)</t>
  </si>
  <si>
    <t xml:space="preserve">Prin proiect nu sunt prevăzute lucrări care pot întrerupe conectivitatea longitudinală a corpului de apă intersectat RORW12.1_B4 SIRET (Baraj Bucecea - CF Moldova) care străbate situl. Zonele de intersecţie cu acest corp de apă se află la distanţe mari faţă de sit, în 2 locaţii unde sunt propuse 2 poduri:  între km 34+399-km 35+276  şi între km 22+205-km 22+869. </t>
  </si>
  <si>
    <t>Lungimea secţiunii cu vegetaţie ripariană naturală (km)</t>
  </si>
  <si>
    <t>Având în vedere că traseul autostrăzii Paşcani - Suceava nu intersectează situl, nu există posibilitatea ca parametru să fie afectat de proiect. Proiectul nu presupune nici un tip de lucrări în sit care să producă pierderi de vegetaţie.</t>
  </si>
  <si>
    <t xml:space="preserve">Nu este probabilă afectarea stării ecologice a corpurilor de apă din sit, având în vedere că traseul autostrăzii Paşcani - Suceava nu intersectează situl şi că zonele de intersecţie a proiectului cu corpul de apă RORW12.1_B4 SIRET (Baraj Bucecea - CF Moldova) şi cu corpurile de apă care au confluenţă cu acesta, se află la o distanţă mare faţă de sit. Cea mai apropiată zonă de confluenţă  faţă de sit, a corpului de apă care străbate situl, cu un corp de apă intersectat de proiect este cea cu corpul de apă RORW12-1-26A_B1 Ruja + Irmolea + Gâşteşti. Distanţa de la zona de confluenţă a celor două corpuri de apă până la limita sitului este de cca. 9700 m, iar distanţa din zona de intersecţie a proiectului cu corpul de apă RORW12-1-26A_B1 Ruja + Irmolea + Gâşteşti până la zona de confluenţă este de cca. 3200 m. </t>
  </si>
  <si>
    <r>
      <rPr>
        <sz val="10"/>
        <color theme="1"/>
        <rFont val="Garamond"/>
      </rPr>
      <t xml:space="preserve">Păduri de fag de tip </t>
    </r>
    <r>
      <rPr>
        <i/>
        <sz val="10"/>
        <color theme="1"/>
        <rFont val="Garamond"/>
      </rPr>
      <t>Asperulo</t>
    </r>
    <r>
      <rPr>
        <sz val="10"/>
        <color theme="1"/>
        <rFont val="Garamond"/>
      </rPr>
      <t>-</t>
    </r>
    <r>
      <rPr>
        <i/>
        <sz val="10"/>
        <color theme="1"/>
        <rFont val="Garamond"/>
      </rPr>
      <t>Fagetum</t>
    </r>
  </si>
  <si>
    <t xml:space="preserve">Proiectul nu intersectează situl, aflându-se la cca 6000 m faţă de habitat. </t>
  </si>
  <si>
    <t>Hartă din Planul de management (neaprobat la momentul evaluării)</t>
  </si>
  <si>
    <t>Cel puţin 6056,5</t>
  </si>
  <si>
    <t>Traseul propus al autostrăzii nu intersectează situl, şi prin urmare nu există riscul reducerii suprafeţei habitatului.</t>
  </si>
  <si>
    <t>Specii de arbori
caracteristice</t>
  </si>
  <si>
    <t>Procent
acoperire /
500 m2</t>
  </si>
  <si>
    <t>Cel puţin 
70%</t>
  </si>
  <si>
    <t>Nu există riscul ca proiectul să  afecteze stratul arboricol al habitatului format din specii caracteristice. Traseul propus al autostrăzii Paşcani-Suceava nu intersetează situl,  şi prin proiect nu sunt propuse niciun fel de lucrări în interiorul sitului.  Nu există posibilitatea afectării compoziţiei floristice a habitatului, în niciuna din etapele proiectului (execuţie, operare) prin răspândirea unor specii invazive de plante.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</si>
  <si>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Compoziţia
stratului ierbos
(specii
caracteristice)</t>
  </si>
  <si>
    <t>Număr
specii / 500
m2</t>
  </si>
  <si>
    <t>Nu există riscul ca proiectul să  afecteze stratul erbaceul al habitatului. Traseul propus al autostrăzii Paşcani-Suceava nu intersetează situl,  şi prin proiect nu sunt propuse niciun fel de lucrări în interiorul sitului.  Nu există posibilitatea afectării compoziţiei floristice a habitatului, în niciuna din etapele proiectului (execuţie, operare) prin răspândirea unor specii invazive de plante.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</si>
  <si>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Abundenţă specii
alohtone (invazive
şi potenţial
invazive)</t>
  </si>
  <si>
    <t>Procent
acoperire /
ha</t>
  </si>
  <si>
    <t>Mai puţin
de 1</t>
  </si>
  <si>
    <t>Nu există posibilitatea afectării compoziţiei floristice a habitatului, în niciuna din etapele proiectului (execuţie, operare) prin răspândirea unor specii invazive de plante.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</si>
  <si>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Abundenţă
ecotipuri
necorespunzătoare
/ specii în afara
arealului</t>
  </si>
  <si>
    <t>Mai puţin
de 10</t>
  </si>
  <si>
    <t xml:space="preserve"> Nu există posibilitatea ca proiectul să favorizeze extinderea unor ecotiprui necorespunzătoare. Prin proiect nu este prevăzută  plantarea unor specii de arbori sau arbuşti în sit sau în vecinătea acesstuia. De asemenea, nu este posibilă răspândirea unor specii invazive pe cale anemocoră sau hidrocoră în sit sau în apropierea acestuia.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De asemenea,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</si>
  <si>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Volum lemn mort
la sol sau pe
picior</t>
  </si>
  <si>
    <t>m3 / ha</t>
  </si>
  <si>
    <t>Cel puţin 
20</t>
  </si>
  <si>
    <t>Traseul propus al autostrăzii nu intersectează situl şi prin urmare nu sunt necesare niciun fel de lucrări în interiorul acestuia. Prin proiect nu sunt prevăzute lucrări de defrişare şi curăţare a vegetaţiei în sit, neexistând astfel posibilitatea reducerii volulmului de lemn mort la sol sau pe picior din habitat.</t>
  </si>
  <si>
    <t>Arbori de
biodiversitate,
clasa de vârstă
peste 80 de ani</t>
  </si>
  <si>
    <t>Număr
arbori / ha</t>
  </si>
  <si>
    <t>Traseul propus al autostrăzii nu intersectează situl şi prin urmare nu sunt necesare niciun fel de lucrări în interiorul acestuiaa. Prin proiect nu sunt prevăzute lucrări de defrişare şi curăţare a vegetaţiei în sit, neexistând astfel posibilitatea reducerii numărului de arbori de biodiversitate (clasa de vârstă, peste 80 ani).</t>
  </si>
  <si>
    <r>
      <rPr>
        <sz val="10"/>
        <color theme="1"/>
        <rFont val="Garamond"/>
      </rPr>
      <t xml:space="preserve">Păduri aluviale cu </t>
    </r>
    <r>
      <rPr>
        <i/>
        <sz val="10"/>
        <color theme="1"/>
        <rFont val="Garamond"/>
      </rPr>
      <t>Alnus glutinosa</t>
    </r>
    <r>
      <rPr>
        <sz val="10"/>
        <color theme="1"/>
        <rFont val="Garamond"/>
      </rPr>
      <t xml:space="preserve"> şi </t>
    </r>
    <r>
      <rPr>
        <i/>
        <sz val="10"/>
        <color theme="1"/>
        <rFont val="Garamond"/>
      </rPr>
      <t>Fraxinus excelsior</t>
    </r>
    <r>
      <rPr>
        <sz val="10"/>
        <color theme="1"/>
        <rFont val="Garamond"/>
      </rPr>
      <t xml:space="preserve"> (</t>
    </r>
    <r>
      <rPr>
        <i/>
        <sz val="10"/>
        <color theme="1"/>
        <rFont val="Garamond"/>
      </rPr>
      <t>Alno</t>
    </r>
    <r>
      <rPr>
        <sz val="10"/>
        <color theme="1"/>
        <rFont val="Garamond"/>
      </rPr>
      <t>-</t>
    </r>
    <r>
      <rPr>
        <i/>
        <sz val="10"/>
        <color theme="1"/>
        <rFont val="Garamond"/>
      </rPr>
      <t>Padion</t>
    </r>
    <r>
      <rPr>
        <sz val="10"/>
        <color theme="1"/>
        <rFont val="Garamond"/>
      </rPr>
      <t xml:space="preserve">, </t>
    </r>
    <r>
      <rPr>
        <i/>
        <sz val="10"/>
        <color theme="1"/>
        <rFont val="Garamond"/>
      </rPr>
      <t>Alnion incanae</t>
    </r>
    <r>
      <rPr>
        <sz val="10"/>
        <color theme="1"/>
        <rFont val="Garamond"/>
      </rPr>
      <t xml:space="preserve">,
</t>
    </r>
    <r>
      <rPr>
        <i/>
        <sz val="10"/>
        <color theme="1"/>
        <rFont val="Garamond"/>
      </rPr>
      <t>Salicion albae</t>
    </r>
    <r>
      <rPr>
        <sz val="10"/>
        <color theme="1"/>
        <rFont val="Garamond"/>
      </rPr>
      <t>)</t>
    </r>
  </si>
  <si>
    <t xml:space="preserve">Proiectul nu intersectează situl şi/sau corpurile de pe malurile cărora se află habitatul . Proiectul se află la o distanţă de aproximativ 11300 m faţă de habitat. </t>
  </si>
  <si>
    <t>Cel puţin
64,03</t>
  </si>
  <si>
    <t>Traseul propus al autostrăzii nu intersectează situl, şi prin urmare nu există riscul reducerii suprafeţei habitatului. Habitatul este dependent de corpurile de apă de suprafaţă din sit. Prin proiect nu este prevăzută captarea corpurilor de apă sa a cursurilor de apă din sit.  Habitatul poate să depindă şi de apa subterană freatică, însă situl se află în zona corpului de apă subetarnă ROSi06 Suceava care este de adâncime.</t>
  </si>
  <si>
    <t>Specii de arbori
caracteristice</t>
  </si>
  <si>
    <t>Cel puţin
70%</t>
  </si>
  <si>
    <t>Nu există riscul ca proiectul să afecteze stratul arboricol al habitatului format din specii caracteristice.Traseul propus al autostrăzii Paşcani-Suceava nu intersetează situl, şi prin proiect nu sunt propuse niciun fel de lucrări în interiorul sitului. Nu există posibilitatea afectării compoziţiei floristice a habitatului, în niciuna din etapele proiectului (execuţie, operare) prin răspândirea unor specii invazive de plante.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</si>
  <si>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Nu există riscul ca proiectul să afecteze stratul erbaceu al habitatului. Traseul propus al autostrăzii Paşcani-Suceava nu intersetează situl,  şi prin proiect nu sunt propuse niciun fel de lucrări în interiorul sitului.  Nu există posibilitatea afectării compoziţiei floristice a habitatului, în niciuna din etapele proiectului (execuţie, operare) prin răspândirea unor specii invazive de plante.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</si>
  <si>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Mai puţin
de 1</t>
  </si>
  <si>
    <t>Nu există posibilitatea ca proiectul să favorizeze extinderea unor ecotipuri necorespunzătoare. Prin proiect nu este prevăzută  plantarea unor specii de arbori sau arbuşti în sit sau în vecinăttea acesstuia. De asemenea, nu este posibilă răspândirea unor specii invazive pe cale anemocoră sau hidrocoră ăn sit sau în apropierea acestuia.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</si>
  <si>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Abundenţă
ecotipuri
necorespunzătoare
/ specii în afara
arealului</t>
  </si>
  <si>
    <r>
      <rPr>
        <sz val="10"/>
        <color theme="1"/>
        <rFont val="Arial"/>
      </rPr>
      <t xml:space="preserve">
</t>
    </r>
    <r>
      <rPr>
        <sz val="10"/>
        <color theme="1"/>
        <rFont val="Garamond"/>
      </rPr>
      <t>Mai puţin
de 10</t>
    </r>
  </si>
  <si>
    <t>Nu există posibilitatea ca proiectul să favorizeze extinderea unor ecotiprui necorespunzătoare. Prin proiect nu este prevăzută  plantarea unor specii de arbori sau arbuşti în sit sau în vecinăttea acesstuia. De asemenea, nu este posibilă răspândirea unor specii invazive pe cale anemocoră sau hidrocoră ăn sit sau în apropierea acestuia.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De asemenea,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</si>
  <si>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Volum lemn mort
la sol sau pe
picior</t>
  </si>
  <si>
    <t>Cel puţin 
20</t>
  </si>
  <si>
    <t>Proiectul nu intersectează situl şi nu sunt necesare niciun fel de lucrări în interiorul acestuia. Prin proiect nu sunt prevăzute lucrări de defrişare şi curăţare a vegetaţiei în sit, neexistând astfel posibilitatea reducerii volulmului de lemn mort la sol sau pe picior din habitat.</t>
  </si>
  <si>
    <t>Proiectul nu intersectează situl şi nu sunt necesare niciun fel de lucrări în interiorul acestuia. Prin proiect nu sunt prevăzute lucrări de defrişare şi curăţare a vegetaţiei în sit, neexistând astfel posibilitatea reducerii numărului de arbori de biodiversitate (clasa de vârstă, peste 80 ani).</t>
  </si>
  <si>
    <t xml:space="preserve">Proiectul nu intersectează habitatul şi situl. Proiectul se află la o distanţă de aproximativ 7600 m faţă de habitat. </t>
  </si>
  <si>
    <t>Cel puţin 500,5</t>
  </si>
  <si>
    <t>Traseul propus al autostrăzii nu intersectează situl, şi prin urmare nu există riscul reducerii suprafeţei habitatului..</t>
  </si>
  <si>
    <t>Nu există riscul ca proiectul să  afecteze stratul erbaceul al habitatului. Traseul propus al autostrăzii Paşcani-Suceava nu intersetează situl,  şi prin proiect nu sunt propuse niciun fel de lucrări în interiorul sitului.  Nu există posibilitatea afectării compoziţiei floristice a habitatului, în niciuna din etapele proiectului (execuţie, operare) prin răspândirea unor specii invazive de plante.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De asemenea, habitatul nu poate fi afectat nici de emisiile generate în urma construcţiei autostrăzii sau de traficul auto (perioada de operare). 
Traseul propus al autostrăzii nu intersectează niciun corp de apă sau curs de apă care are legătură cu situl, şi nu este probabilă nici răspândirea unor specii invazive de plante pe cale hidrocoră.</t>
  </si>
  <si>
    <t>Procent
acoperire /
ha</t>
  </si>
  <si>
    <t>Autostrada nu intersectează situl şi nu sunt necesare niciun fel de lucrări în interiorul acestuia. Prin proiect nu sunt prevăzute lucrări de defrişare şi curăţare a vegetaţiei în sit, neexistând astfel posibilitatea reducerii numărului de arbori de biodiversitate (clasa de vârstă, peste 80 ani).</t>
  </si>
  <si>
    <t>Carabus variolosus</t>
  </si>
  <si>
    <t>Proiectul nu intersectează situl. Un habitat favorabil din sit este reprezentat 91E0* fiind prezent în sit. Cea mai apropiată locaţie faţă de proiect cu acest tip de habitat, se află  la o distanţă de cca 11300 m faţă de proiect.  Totuşi, cea mai apropiată zonă favorabilă faţă de proiect se află de-a lungul corpului de apă RORW12-1-17-28_B1 Pătrăuceanca, la cca 9000 m faţă de proiect.</t>
  </si>
  <si>
    <t>Mărimea
populaţiei</t>
  </si>
  <si>
    <t>Număr
indivizi</t>
  </si>
  <si>
    <t>Cel puţin 3.000</t>
  </si>
  <si>
    <t>Mărimea populaţiei speciei nu ar putea să fie afectată,  în niciuna din etapele proiectului, în urma coliziunii cu traficul de şantier (în perioada de execuţie) sau cu traficul rutier (în perioada de operare). Nu este probabil ca indivizii populaţiei speciei din sit să ajungă în zona proiectului, având în vedere că aceştia nu se deplasează pe distanţe lungi -până la 3000 m de-a lungul zonei ripariene, iar distanţa dintre sit şi proiect, fiind foarte mare. (cca 6000 m).</t>
  </si>
  <si>
    <t>Suprafaţa
habitatului
speciei</t>
  </si>
  <si>
    <t>Cel puţin 180</t>
  </si>
  <si>
    <t>Având în vedere că proiectul nu intersectează situl, şi nici corpurile de apă sau cursurile de apă care au legătură cu situl,  suprafaţa habitatului speciei nu va fi redusă în urma implementării proiectului.</t>
  </si>
  <si>
    <t>Distribuţia
speciei</t>
  </si>
  <si>
    <t>Număr
locaţii /
cursuri de
apă</t>
  </si>
  <si>
    <t>Nu există riscul ca parametrul să fie afectat în niciuna din etapele proiectului. Traseul propus nu intersectează situl şi nici corpurile de apă sau cursurile de apăcare au legătură cu situl.</t>
  </si>
  <si>
    <t>Vegetaţie ripariană arborescentă de cel puţin 5 m lăţime pe ambele maluri ale cursurilor de apă</t>
  </si>
  <si>
    <t>Traseul propus al autostrăzii Paşcani-Suceava, nu intersectează situl. Prin proiect nu sunt propuse niciun fel de lucrări pe corpurile de apă sau caursurile de apă care străbat situl.</t>
  </si>
  <si>
    <t>1087*</t>
  </si>
  <si>
    <t>Rosalia alpina</t>
  </si>
  <si>
    <t>Conform Planului de management, prezenţa speciei în sit este incertă.</t>
  </si>
  <si>
    <t>Neevaluată</t>
  </si>
  <si>
    <t>Nu au fost formulate obiective specifice de conservare pentru această specie.</t>
  </si>
  <si>
    <t>Nu au fost propuşi parametrii pentru această specie.</t>
  </si>
  <si>
    <t>Prezenţa speciei în sit este incertă, iar în cadrul monitorizărilor realizate pentru Planul de management, prezenţa acesteia nu a fost constatată în sit, însă au fost identificate habitate favorabile.  Chiar dacă specia ar fi prezentă în sit sau dacă în timp vor apărea populaţii în habitatul favorabil, se consideră că pentru această specie nu există un risc de mortalitate din cauza proiectului, având în vedere că nu se deplasează pe distanţe lungi (până la 1,6 km), iar distanţa dintre proiect şi habitatul potenţial (9130 ) este foarte mare.</t>
  </si>
  <si>
    <t>Lucanus cervus</t>
  </si>
  <si>
    <t>Proiectul nu intersectează situl. Această specie se asociază cu habitatele de interes comunitar 9130, 91Y0, 91M0, 9110, 9170, dintre acestea fiind prezente în sit habitatele 9130 şi 91Y0., însă conform Planului de management al sitului se consideră că specia poate fi prezentă pe toată suprafaţa sitului, având în vedere că habitatul 9130 ocupând cea mai mare suprafaţă din sit. Habitatul 9130 se află la cca 6000 m faţă de proiect.</t>
  </si>
  <si>
    <t>Mărimea populaţie</t>
  </si>
  <si>
    <t>Număr indivizi / clase de mărime a populaţiei</t>
  </si>
  <si>
    <t>Cel puţin
3.000</t>
  </si>
  <si>
    <t>Populaţia speciei din sit nu poate fi afectată de proiect în niciuna din etapele acestuia (execuţie, operare) având în vedere distanţa mare dintre sit şi proiect. Indivizii speciei nu se pot deplasa pe distanţe lungi (în zbor până la circa 2000 m (pentru masculi), femelel până la 750 m) şi nu este posibil să ajungă în zona proiectului.</t>
  </si>
  <si>
    <t>Cel puţin
8.500</t>
  </si>
  <si>
    <t>Traseul propus al autostrăzii nu intersectează situl, şi prin urmare nu există riscul reducerii suprafeţei habitatelor favorabile ale speciei din sit.</t>
  </si>
  <si>
    <t>Arbori bătrâni în fond forestier</t>
  </si>
  <si>
    <t>Număr arbori / ha</t>
  </si>
  <si>
    <t>Autostrada nu intersectează situl şi nu sunt necesare niciun fel de lucrări în interiorul acestuia. Prin proiect nu sunt prevăzute lucrări de defrişare şi curăţare a vegetaţiei în sit, neexistând astfel posibilitatea reducerii numărului de arbori bătrâni.</t>
  </si>
  <si>
    <t>Arbori de foioase bătrâne în afara fondului forestier</t>
  </si>
  <si>
    <t>Număr total de arbori</t>
  </si>
  <si>
    <t>Volumul de lemn mort în habitatele speciei</t>
  </si>
  <si>
    <t>Autostrada nu intersectează situl şi nu sunt necesare niciun fel de lucrări în interiorul acestuia. Prin proiect nu sunt prevăzute lucrări de defrişare şi curăţare a vegetaţiei în sit, neexistând astfel posibilitatea reducerii volulmului de lemn mort în habitatele favorabile ale speciei 9130, 91Y0.</t>
  </si>
  <si>
    <t>Traseul propus al autostrăzii nu intersectează situl. Cea mai apropiată locaţie cu habitat favorabil pentru specie, faţă de proiect, se află la cca. 7500 m.</t>
  </si>
  <si>
    <t>Număr
indivizi</t>
  </si>
  <si>
    <t xml:space="preserve">Populaţia speciei din sit nu poate fi afectată de proiect în niciuna din etapele acestuia (execuţie, operare) având în vedere distanţa mare dintre sit şi proiect. Indivizii speciei nu se pot deplasa pe distanţe lungi (150 m) şi nu este posibil să ajungă în zona proiectului. </t>
  </si>
  <si>
    <t>Suprafaţa
habitatului</t>
  </si>
  <si>
    <t>Habitat terestru (ha)</t>
  </si>
  <si>
    <t>Cel puţin 8500</t>
  </si>
  <si>
    <t>Traseul propus al autostrăzii nu intersectează situl, şi prin urmare nu există riscul reducerii suprafeţei habitatelor de reproducere ale speciei din sit.</t>
  </si>
  <si>
    <t>Număr locaţii Număr careuri de 500 x 500 m cu prezenţa speciei</t>
  </si>
  <si>
    <t>Habitat de reproducere / km2</t>
  </si>
  <si>
    <t>Traseul propus al autostrăzii nu intersectează situl, şi prin urmare nu există riscul reducerii densităţii habitatelor de reproducere ale speciei din sit.</t>
  </si>
  <si>
    <t>Acoperirea habitatelor naturale terestre (pajişti, arbuşti şi păduri) în jurul habitatelor de reproducere într-o rază de 500 m</t>
  </si>
  <si>
    <t>% din acoperirea suprafeţei</t>
  </si>
  <si>
    <t>Cel puţin
90%</t>
  </si>
  <si>
    <t>Nu este posibil ca procentul habitatelor naturale terestre din jurul habitatelor de reproducere ale speciei să fie redus. Prin proiect nu sunt prevăzute niciun tip de lucrări în sit, sau în proximitatea acestuia. Nu există posibilitatea afectării compoziţiei floristice a habitatatelor naturale terestre din sit, în niciuna din etapele proiectului (execuţie, operare) prin răspândirea unor specii invazive de plante. Având în vedere distanţa mare dintre sit şi proiect, dar şi a faptul că între sit şi proiect există terenuri agricole, precum şi o zonă împădurită înconjurată de localităţi (Mitocu Dragomirnei şi Adâncata - fiind localizate în sudul sitului, Siminicea, Municipiul Suceava) nu este probabilă răspândirea unor specii invazive pe cale anemocoră. 
Traseul propus al autostrăzii nu intersectează niciun corp de apă sau curs de apă care are legătură cu situl, şi nu este probabilă nici răspândirea unor specii invazive de plante pe cale hidrocoră.</t>
  </si>
  <si>
    <t>Proiectul nu intersectează situl aflându-se la o distanţă de aproximativ 10200 m faţă de habitatatul speciei.</t>
  </si>
  <si>
    <t>Cel puţin 750</t>
  </si>
  <si>
    <t>Populaţia speciei din sit nu poate fi afectată de proiect în niciuna din etapele acestuia (execuţie, operare) având în vedere distanţa mare dintre sit şi proiect. Indivizii speciei nu se pot deplasa pe distanţe lungi (până la 200 m, între habitate favorabile (bălţi temporare)) şi nu este posibil să ajungă în zona proiectului. Prin proiect nu sun prevăzute niciun fel de lucrări în interiorul sitului.</t>
  </si>
  <si>
    <t>Habitat acvatic (ha)</t>
  </si>
  <si>
    <t>Cel puţin 25,6</t>
  </si>
  <si>
    <t>Traseul propus al autostrăzii nu intersectează situl, şi prin urmare nu există riscul reducerii suprafeţei habitatelor favorabile acvatice ale speciei din sit. Prin proiect nu sunt prevăzute niciun tip de lucrări în sit, sau în proximitatea acestuia.</t>
  </si>
  <si>
    <t>Numărul unităţi de caroiaj de 500 x 500 m cu prezenţa speciei Număr locaţii cu prezenţa speciei</t>
  </si>
  <si>
    <t>Nu există riscul ca parametrul să fie afectat în niciuna din etapele proiectului. Traseul propus nu intersectează situl,  şi nici corpurile de apă sau cursurile de apăcare au legătură cu situl.</t>
  </si>
  <si>
    <t>Acoperirea habitatelor naturale terestre (pajişti, arbuşti şi păduri) în jurul habitatelor acvatice (de reproducere) într-o rază de 500 m</t>
  </si>
  <si>
    <t>Nu este posibil ca procentul habitatelor naturale terestre din jurul habitatelor de reproducere ale speciei să fie redus. Prin proiect nu sunt prevăzute niciun tip de lucrări în sit, sau în proximitatea acestuia. Nu există posibilitatea afectării compoziţiei floristice a habitatatelor naturale terestre din sit, în niciuna din etapele proiectului (execuţie, operare) prin răspândirea unor specii invazive de plante. Având în vedere distanţa mare dintre sit şi proiect, dar şi a faptul că între sit şi proiect există terenuri agricole, dar şi o zonă împădurită înconjurată de localităţi (Mitocu Dragomirnei şi Adâncata - fiind localizate în sudul sitului, Siminicea, Municipiul Suceava) nu este probabilă răspândirea unor specii invazive pe cale anemocoră. 
Traseul propus al autostrăzii nu intersectează niciun corp de apă sau curs de apă care are legătură cu situl, şi nu este probabilă nici răspândirea unor specii invazive de plante pe cale hidrocoră.</t>
  </si>
  <si>
    <t>Proiectul nu intersectează situl,  aflându-se la o distanţă de aproximativ 7500 m faţă de habitatul speciei (cea mai apropiată locaţie faţă de proiect).</t>
  </si>
  <si>
    <t xml:space="preserve">Mărimea populaţiei speciei analizate nu va fi afectată de proiect prin coliziune sau prin altă modalitate, având în vedere faptul că specia se deplasează distanţe mici de circa 100 - 200 m, depinzând de cantitatea de precipitaţii, iar proiectul se află la o distanţă mai mare faţă de habitatele favorabile ale speciei din sit. </t>
  </si>
  <si>
    <t>Habitat acvatic (ha)
Habitat terestru (ha)</t>
  </si>
  <si>
    <t>Numărul unităţii de caroiaj de 500 x 500 m cu prezenţa speciei Număr locaţii cu prezenţa speciei</t>
  </si>
  <si>
    <t>Nu există riscul ca parametrul să fie afectat în niciuna din etapele proiectului. Traseul propus al autostrăzii nu intersectează situl, şi prin proiect nu sunt prevăzute niciun fel de lucrări în sit.</t>
  </si>
  <si>
    <t>Având în vedere că proiectul nu intersectează situl, nu există posibilitatea ca suprafaţa habitatului speciei să fie redusă în urma implemetării proiectului, astfel că nici densitatea şi numărul habitatelor de reproducere nu va fi modificat.</t>
  </si>
  <si>
    <t>Conform Planului de management al sitului, specia poate fi prezentă pe întreaga suprafaţă a sitului, în perioada de activitate.  Habitatul de interes comunitar 9130,  este favorabil pentru specie, şi ocupă cea mai mare suprafaţă din sit.  Habitatul se află la cca 6000 m faţă de proiect.</t>
  </si>
  <si>
    <t>Cel puţin 
indivizi 500</t>
  </si>
  <si>
    <t>Autostrada nu intersectează situl, însă există riscul de coliziune al speciei cu traficul (în special în timpul perioadei de operare), având în vedere faptul că specia se poate deplasa pe distanţe mari (10-25 km) de la adăpostri, până în zonele de hrănire.</t>
  </si>
  <si>
    <t>cca. 1-2 indivizi/an (accidental)</t>
  </si>
  <si>
    <t>Nesemnnificativ</t>
  </si>
  <si>
    <r>
      <rPr>
        <sz val="10"/>
        <color rgb="FF000000"/>
        <rFont val="Garamond"/>
      </rPr>
      <t>Proiectul poate avea impact asupra mărimii populaţiei speciei atât în etapa de construcţie, cât şi în etapa de operare. În etapa de construcţie riscul ar fi redus, putând apărea doar în cazul în care se va lucra în timpul nopţii (specia este activă noaptea şi la crepuscul). În etapa de operare riscul este mai mare în perioada de deplasare între adăposturile de vară şi de iarnă, şi mai redus în restul anului.  Habitatele de hrănire sunt reprezentate de lizierele pădurilor, crânguri şi păşuni, dar vânează cel mai frecvent în păduri de foioase sau mixte, mature, mai rar în păduri de conifere, cu substrat semideschis, capturând o parte importantă a pradei direct de pe sol.  Specia este destul de specializată în ceea ce priveşte hrana, capturând prada direct de pe sol (preferă mai mult speciile de</t>
    </r>
    <r>
      <rPr>
        <i/>
        <sz val="10"/>
        <color rgb="FF000000"/>
        <rFont val="Garamond"/>
      </rPr>
      <t xml:space="preserve"> Carabidae</t>
    </r>
    <r>
      <rPr>
        <sz val="10"/>
        <color rgb="FF000000"/>
        <rFont val="Garamond"/>
      </rPr>
      <t>). Între sit şi proiect de află o zonă împădurită înconjurată de localităţi (Mitocu Dragomirnei şi Adâncata - fiind localizate în sudul sitului, Feteşi, Burdujeni) şi terenuri agricole, pajişti care poate fi favorabilă pentru specie. Zona se află la  la cca 1000 m faţă de sit şi la cca 600 m faţă de proiect.  Având în vedere prezenţa habitatelor favorabile speciei, în apropierea proiectului, este probabil ca unii indivizi să ajungă în zona traseului propus, putând fi atraşi şi de insectele care se strâng în jurul surselor de lumină artificială pe timpul nopţii. Astfel, există un risc de coliziune atât în perioada de execuţie (coliziunea cu utilajele-traficul de şantier) cât şi în perioada de operare (coliziunea cu vehiculele).
Totuşi, probabilitatea ca unii indivizi ai speciei să ajungă în zona proiectului este scăzută având în vedere că cea mai mare parte a suprafeţei sitului este ocupată de habitatul, 9130, reprezentând un habitat favorabil pentru speciei şi că între sit şi proiect există o zonă împădurită, terenuri agricole şi localităţi se consideră că riscul de coliziune este scăzut. Specia are starea de conservare favorabilă în sit, populaţia fiind alcătuită din 100-500 exemplare. Având în vedere aceste aspecte, se consideră că impactul asupra speciei este nesemnificativ. Starea de conservare este favorabilă la nivelul regiunii biogeografice continentale, specia putându-se întâlni şi în alte 70 situri Natura 2000 din România.</t>
    </r>
  </si>
  <si>
    <t>Distribuţia speciei în aria naturală protejată</t>
  </si>
  <si>
    <t>Număr puncte de distribuţie cu prezenţa confirmată a speciei</t>
  </si>
  <si>
    <t>Este improbabil ca proiectul să afecteze distribuţia speciei în interiorul sitului, având în vedere că nu intersectează situl. Prin proiect nu sunt prevăzute niciciun fel de lucrări în sit.</t>
  </si>
  <si>
    <t>Suprafaţa habitatelor de hrănire folosite de specie</t>
  </si>
  <si>
    <t>Cel puţin 8.746</t>
  </si>
  <si>
    <t>Traseul propus al autostrăzii nu intersectează situl, şi prin urmare nu există riscul reducerii suprafeţei habitatelor favorabile de hrănire ale speciei, din sit. Prin proiect nu sunt prevăzute niciun tip de lucrări în sit, sau în proximitatea acestuia.</t>
  </si>
  <si>
    <t>Număr / ha</t>
  </si>
  <si>
    <t>Proiectul nu intersectează situl şi prin urmare habitatul favorabil al speciei (9130) din sit nu va fi afectat. Prin proiect nu sunt prevăzute lucrări de defrişare/curăţare a vegetaţiei în interiorul sitului, sau în imediata vecinătate a acestuia, şi nu există riscul reducerii numărului de arbori maturi cu scorburi.</t>
  </si>
  <si>
    <t>Adăposturi de naştere cu parametru optim</t>
  </si>
  <si>
    <t xml:space="preserve">Având în vedere că proiectul nu intersectează situl, nu este probabil ca adăposturile din sit să fie afectate. Prin proiect nu sunt prevăzute demolări în localităţile limitrofe sitului (Pătăruţi, Dragomirna, Mitocu Dragomirnei, Dărmăneşti, Măriţei, Adâncata, Călineşti, Şerbăuţi, Calafindeşti, Corpaci, Răuţeni, Zamostea, Verbia, Badragi, Botoşaniţa Mică, Botoşaniţa Mare, Ciomârtan,Tăuteşti, Buda, Dealu, Stânca, Stâncuţa, Poiana, Călugăreni).  </t>
  </si>
  <si>
    <t>Număr total de exemplare din adăposturile de naştere</t>
  </si>
  <si>
    <t>Având în vedere că proiectul nu intersectează situl, nu este probabil ca adăposturile din sit să fie afectate. De asemenea, prin proiect nu sunt prevăzute demolări în localităţile limitrofe sitului (Pătăruţi, Dragomirna, Mitocu Dragomirnei, Dărmăneşti, Măriţei, Adâncata, Călineşti, Şerbăuţi, Calafindeşti, Corpaci, Răuţeni, Zamostea, Verbia, Badragi, Botoşaniţa Mică, Botoşaniţa Mare, Ciomârtan,Tăuteşti, Buda, Dealu, Stânca, Stâncuţa, Poiana, Călugăreni).  Prin proiect este propusă demolarea unor clădiri în 3 locaţii aflate în ampriza acestuia, cea mai apropiată faţă de sit, fiind în localitatea Mereni, (în apropierea drumului DN29, 11 construcţii-depozite). Distanţa dintre sit şi această locaţie este de cca 8700 m. În urma deplasărilor în teren nu s-a constatat prezenţa unor colonii în interiorul construcţiilor ce urmează să fie demolate.</t>
  </si>
  <si>
    <t>Myotis dasycneme</t>
  </si>
  <si>
    <t xml:space="preserve">Proiectul nu intersectează habitatul speciei şi situl. Proiectul se află la o distanţă de aproximativ 7500 m faţă de habitatul speciei. </t>
  </si>
  <si>
    <t>Cel puţin 500</t>
  </si>
  <si>
    <t>Traseul propus al autostrăzii nu intersectează situl, însă există riscul de coliziune al speciei cu traficul (în special în timpul perioadei de operare), având în vedere faptul că preferă să vâneze deasupra râurilor, lacurilor, iazurilor sau chiar canale. Vânează rar deasupra pajiştilor, sau la marginea pădurilor.</t>
  </si>
  <si>
    <r>
      <rPr>
        <sz val="10"/>
        <color rgb="FF000000"/>
        <rFont val="Garamond"/>
      </rPr>
      <t>Traseul propus al autostrăzii nu intersectează situl. Totuşi. proiectul poate avea un  impact asupra mărimii populaţiei speciei atât în etapa de construcţie, cât şi în etapa de operare. În etapa de construcţie riscul ar fi redus, fiind doar în cazul în care se va lucra în timpul nopţii. În etapa de operare riscul este posibil mai mare în perioada de deplasare între adăposturile de vară şi de iarnă, şi mai redus în restul anului. Având în vedere faptul că specia preferă mai multe tipuri de habitate de hrănire şi adăposturi există un risc crescut de afectare a acestei specii. Adăposturile de vară sunt situate în clădiri, poduri, crăpături ale zidurilor, turnuri de biserici, dar şi în scorburi. Hibernează în adăposturi subterane naturale şi artificiale: peşteri, mine, tuneluri, pivniţe.  
Prin proiect este propusă demolarea unor clădiri în 3 locaţii aflate în ampriza acestuia, cea mai apropiată faţă de sit, fiind în localitatea Mereni, (în apropierea drumului DN29, 11 construcţii-depozite). Distanţa dintre sit şi această locaţie este de cca 8700 m. În urma deplasărilor în teren, nu a fost constatată prezenţa unor colonii în construcţiile ce urmează să fie demolate.</t>
    </r>
    <r>
      <rPr>
        <sz val="10"/>
        <color rgb="FFFF0000"/>
        <rFont val="Garamond"/>
      </rPr>
      <t xml:space="preserve">
</t>
    </r>
    <r>
      <rPr>
        <sz val="10"/>
        <color rgb="FF000000"/>
        <rFont val="Garamond"/>
      </rPr>
      <t>Preferă să vâneze mai mult deasupra apelor (râuri, lacuri, canale), hrana fiind în principal consituită din diptere (mai ales chironomide) coleoptere, tricoptere dar şi lepidoptere. Având în vedere că proiectul intersectează mai multe corpuri de apă, este probabil ca unii indivizi să ajungă în zona proiectului, să se hrănească desupra acestora, dar pot fi atraşi mai ales de insectele care se strâng în jurul surselor de lumină artificială pe timpul nopţii. Astfel, există un risc de coliziune atât în perioada de execuţie (coliziunea cu utilajele-traficul de şantier) cât şi în perioada de operare (coliziunea cu vehiculele). Specia are starea de conservare favorabilă în sit, dar populaţia este alcătuită dintr-un număr mic de exemplare, între 10-50, astfel încât se consideră că impactul poate fi semnificativ asupra populaţiei speciei, în cazul în care vor fi omorâţi în urma coliziunii, chiar şi 1-2 indivizi/an.  Starea de conservare este favorabilă la nivelul regiunii biogeografice continentale, specia, putând fi prezentă şi în alte 11 de situri  Natura 2000 din România.</t>
    </r>
  </si>
  <si>
    <t>Suprafaţa habitatelor de hrănire folosită de specie (predominant suprafeţe de apă)</t>
  </si>
  <si>
    <t>Traseul propus al autostrăzii nu intersectează situl, şi nici corpurile de apă care străbat situl. Prin proiect nu sunt prevăzute niciun fel de lucrări care pot afecta suprafeţele de apă din sit, sau din apropierea acestuia (ex: captări de apă). Specia mai poate vâna rar şi deasupra pajiştilor sau la marginea pădurilor, dar în urma implementării proiectului nu vor fi reduse nici suprafeţele de pajişte sau de pădure din sit, întrucât nu sunt prevăzute lucrări de defrişare/curăţare a vegetaţiei în sit, sau în imediata vecinătatate a acestuia.</t>
  </si>
  <si>
    <t xml:space="preserve">Având în vedere că proiectul nu intersectează situl, este improbabilă afectarea numărului locaţiilor unde este prezentă specia. Conform Planului de management al sitului există habitate favorabile în sit atât pentru reproducere cât și pentru hrănire și împerechere. Hibernarea are loc cel mai probabil în Munţii Rarău unde migrează în fiecare toamnă. </t>
  </si>
  <si>
    <t>Număr adăposturi de naştere cu parametru optim (temperatură şi umiditate)</t>
  </si>
  <si>
    <t xml:space="preserve">Conform OCS nu se cunosc locaţiile cu adăposturile pe perioada verii/formării coloniilor de naştere din zonă, acestea pot fi în zone antropice (clădiri, poduri) sau naturale (scorburi).  Traseul propus al autostrăzii nu intersectează situl, şi prin proiect nu sunt prevăzute niciun fel de lucrări în interiorul sitului, astfel încât nu există posibilitatea ca adăposturile din sit să fie afactate. Prin proiect nu sunt prevăzute demolări în localităţile din apropierea limitelor sitului. Situl este înconjurat de localităţi, terenuri agricole şi pajişti.  În urma deplasărilor în teren, nu au fost observate colonii de lilieci în interiorul construcţiilor ce urmează să fie demolate, în afara sitului, la distanţe mari faţă de acesta. Cea mai apropiată locaţie,  faţă de sit, unde sunt propuse demolări,   se află la cca 87000 m, fiind în localitatea Mereni, (în apropierea drumului DN29, unde este propusă demolarea unor depozite). </t>
  </si>
  <si>
    <t>Număr total de exemplare în colonii de naştere</t>
  </si>
  <si>
    <t xml:space="preserve">Proiectul nu intersectează situl, astfel încât coloniile de naştere din sit nu vor fi afectate. De asemenea, prin proiect nu sunt propuse niciun fel de lucrări în proximitatea sitului. </t>
  </si>
  <si>
    <t>Barbastella barbastellus</t>
  </si>
  <si>
    <t>Proiectul nu intersectează situl, aflându-se la o distanţă de aproximativ 7500 m faţă de habitatul speciei. Specia se asociază cu următoarele habitate de interes comunitar: 9110, 8310, dar aceste habitate de interes comunitar nu sunt prezente în situl analizat.</t>
  </si>
  <si>
    <t>Proiectul nu intersectează situl, însă există riscul de coliziune al speciei cu traficul (în special în timpul perioadei de operare), având în vedere faptul că specia se hrăneşte la distanţe cuprinse între 1-20 km faţă de adăposturi.</t>
  </si>
  <si>
    <t>Nesemificativ</t>
  </si>
  <si>
    <r>
      <rPr>
        <sz val="10"/>
        <color rgb="FF000000"/>
        <rFont val="Garamond"/>
      </rPr>
      <t>Traseul propus al autostrăzii nu intersectează situl. Totuşi proiectul poate avea impact asupra mărimii populaţiei speciei atât în etapa de execuţie, cât şi în etapa de operare. În etapa de construcţie riscul ar fi redus, apărând doar în cazul în care se va lucra în timpul nopţii. În etapa de operare riscul este posibil mai mare în perioada de deplasare între adăposturile de vară şi de iarnă, şi mai redus în restul anului. Specia</t>
    </r>
    <r>
      <rPr>
        <i/>
        <sz val="10"/>
        <color rgb="FF000000"/>
        <rFont val="Garamond"/>
      </rPr>
      <t xml:space="preserve"> Barbastella barbastellus</t>
    </r>
    <r>
      <rPr>
        <sz val="10"/>
        <color rgb="FF000000"/>
        <rFont val="Garamond"/>
      </rPr>
      <t xml:space="preserve">  se adăposteşte vara în scorburi, sau în fisurile de sub scoarţa arborilor bătrâni, mai rar în clădiri. Hibernează în adăposturi subterane, peşteri, galerii de mină, pivniţe sau scorburi de copaci. Fiind foarte rezistent la frig, în peşteri poate fi întâlnit deseori în apropierea intrării. Preferă să vâneze mai mult în păduri de foioase dar şi în jurul vegetaţiei de la marginea apelor, deasupra suprafeţelor de apă. Are un spectru trofic foarte limitat, dieta sa fiind reprezentată în proporţie de 99% de molii mai mici. Se hrăneşte la distanţe cuprinse între 1-20 km  sau chiar 25 km faţă de adăposturi (Conform Zeale, M. R., Davidson-Watts, &amp; Jones, G., 2012 pentru conservare ar trebui luat în calcul protejarea habitatelor de hrănire preferate până la o distanţă de 7 km faţă de adăpost). Distanţa dintre sit şi proiect este de cca 6 km.  
Prin proiect este propusă demolarea unor clădiri în 3 locaţii aflate în ampriza acestuia, cea mai apropiată faţă de sit, fiind în localitatea Mereni (în apropierea drumului DN29, 11 construcţii-depozite). Distanţa dintre sit şi această locaţie este de cca 8700 m. În urma deplasărilor în teren nu a fost constată prezenţa unor colonii ale speciei, în construcţiile ce urmează să fie demolate.
În zona proiectului, dar şi în apropierea acestuia sunt habitate care pot fi folosite de specie pentru hrănire (râuri, zone împădurite). Indivizii speciei pot fi atraşi mai mult de insectele (molii) care se strâng în jurul surselor de lumină artificială în zona proiectului, pe timpul nopţii atât în perioada de execuţie şi operare a proiectului.  Probabilitatea ca indivizii să ajungă în zona proiectului este relativ scăzută, chiar dacă specia poate să parcurgă distanţe mari, având în vedere că între sit şi proiect există o zonă împădurită care poate fi folosită de indivizii speciei pentru hrănire, fiind la cca 600 m de proiect şi 1000 m faţă de sit.
Starea de conservarea a speciei în sit, dar şi la nivelul regiunii biogeografice continentale este favorabilă.  Specia mai poate fi întânită şi în alte 43 situri Natura 2000.</t>
    </r>
  </si>
  <si>
    <t>Traseul propus al autostrăzii nu intersectează situl, şi prin urmare nu există riscul afectării habitatelor favorabile din sit. Astfel distribuţia speciei în sit nu poate fi afectată de proiect în niciuna din etapele acestuia. Prin proiect nu sunt prevăzute niciun fel de lucrări în sit, sau în imediata vecinătate a acestuia.</t>
  </si>
  <si>
    <t>Proiectul nu intersectează situl, şi prin urmare nu există posibilitatea reducerii suprafeţei habitatelor de hrănire din sit. De asemenea prin proiect nu sunt propuse niciun fel de lucrări nici în zonele împădurite din apropierea sitului.</t>
  </si>
  <si>
    <t>Lungimea m / km2 vegetaţiei lineare, care asigură conectivitatea între adăpost şi habitate de hrănire</t>
  </si>
  <si>
    <t>m / km2</t>
  </si>
  <si>
    <t xml:space="preserve">Proiectul nu intersectează situl, şi prin urmare nu va afecta conectivitatea între adăpost şi habitatele de hrănire în interiorul sitului. </t>
  </si>
  <si>
    <t>Proiectul nu intersectează situl, şi prin urmare, nu sunt prevăzute lucrări de defrişare/curăţare a vegetaţiei în interiorul sitului, sau în imediata vecinătate a acestuia, neexistând atfel, riscul reducerii numărului de arbori maturi cu scorburi.</t>
  </si>
  <si>
    <t>Proiectul nu intersectează situl şi nu sunt necesare niciun fel de lucrări în interiorul acestuia. Prin proiect nu sunt prevăzute lucrări de defrişare şi curăţare a vegetaţiei în sit, neexistând astfel posibilitatea reducerii volulmului de lemn mort în habitatele favorabile ale speciei 9130, 91Y0.</t>
  </si>
  <si>
    <t>1138/6964</t>
  </si>
  <si>
    <t>Barbus petenyi</t>
  </si>
  <si>
    <t>Proiectul nu intersectează situl, aflându-se la o distanţă de aproximativ 18 km faţă de habitatul speciei.</t>
  </si>
  <si>
    <t>Hartă din PM</t>
  </si>
  <si>
    <t>OCS, FS, PM</t>
  </si>
  <si>
    <t>Cel puţin 1418183</t>
  </si>
  <si>
    <t>Proiectul nu intersectează niciun corp de apă sau curs de apă care străbate situl. De asemenea, nu vor fi realizate niciun fel de lucrări pe corpurile de apă de suprafaţă din sit. Râul Moldova se varsă în râul Siret. Zona de confluenţă a acestora este în afara sitului, în aval. Proiectul intersectează râul Siret în 2 locaţii (km 22+650, şi km 34+650), cea mai apropiată faţă de sit fiind la km 22+650, în dreptul localităţii Dolhasca. Nu este probabil ca unii indivizi să se deplaseze până în zona proiectului, având în vedere presiunile existente de pe Siret (baraje, balastiere), dar şi distanţa mare dintre sit şi zona de intersecţie cu râul Siret. Conform OCS şi Planului de management al sitului, barajul din Municipiul Roman, pe râul Moldova constituie o barieră importantă pentru toate speciile de peşti din sit pentru că întrerupe conectivitatea între râul Moldova şi râul Siret. Ţinând cont de aceste aspecte, populaţia speciei nu poate fi afectată în niciuna din etapele proiectului pe sectoarele corpurilor/cursurilor de apă din sit sau în afara acestuia.</t>
  </si>
  <si>
    <t>Cel puţin 23,52</t>
  </si>
  <si>
    <t>Proiectul nu intersectează niciun corp de apă sau curs de apă care străbate situl. De asemenea, nu vor fi realizate niciun fel de lucrări pe corpurile de apă de suprafaţă din sit. Ţinând cont de aceste aspecte, populaţia speciei nu poate fi afectată în niciuna din etapele proiectului.</t>
  </si>
  <si>
    <t>Cel puţin 34,6</t>
  </si>
  <si>
    <t xml:space="preserve">Având în vedere că proiectul nu intersectează niciun corp de apă de suprafaţă care străbate situl (râuri) nu există riscul ca lungimea reţelei de ape curgătoare să fie afectată. </t>
  </si>
  <si>
    <t>Cel puţin râul Moldova şi pârâul Valea Albă</t>
  </si>
  <si>
    <t>Nu este probabil ca proiectul să afecteze distribuţia speciei pe râul Moldova sau pârâul Valea Albă. Prin proiect nu sunt propuse niciun fel de lucrări pe cursurile de apă care străbat situl, având în vedere că traseul propus al autostrăzii nu le intersectează.</t>
  </si>
  <si>
    <t>Cel puţin 6-Râul Moldova,1-Valea Albă</t>
  </si>
  <si>
    <t>Vegetaţie ripariană naturală pe ambele maluri ale apei</t>
  </si>
  <si>
    <t>Proiectul nu intersectează situl, şi nici corpurile de apă care străbat situl. Nu există riscul ca vegetaţia ripariană să fie afectată în niciuna din etapele proiectului (execuţie., operare). Distanţa dintre sit şi proiect este foarte mare (cca 18,6 km), astfel încât pentru construcţia autostrăzii, nu sunt necesare niciun fel de lucrări în sit sau în proximitatea acestuia.</t>
  </si>
  <si>
    <t>Numărul elementelor de fragmentare (atât în interiorul sitului cât şi în amonte şi aval cu minim 30 km de limitele sitului, dacă este cazul)</t>
  </si>
  <si>
    <t xml:space="preserve">Traseul propus al autostrăzii Paşcani-Suceava nu intersectează niciun corp de apă care străbate situl. Prin proiect nu sunt propuse lucrări care să cauzeze fragmentarea longitudinală a corpurilor de apă care au legătură cu situl, în amonte sau în aval. </t>
  </si>
  <si>
    <t>Lungimea elementelor de fragmentare laterală / diguri</t>
  </si>
  <si>
    <t xml:space="preserve">Traseul propus al autostrăzii Paşcani-Suceava, nu intersectează niciun corp de apă care străbate situl. Prin proiect nu sunt propuse lucrări în sit care să cauzeze întreruperea contectivităţii laterale (ex: diguri, gabioane etc). </t>
  </si>
  <si>
    <t>Prin proiect nu sunt propuse realizarea unor balastiere în sit, sau în afara acestuia.</t>
  </si>
  <si>
    <t>Este improbabilă creşterea turbidităţii din cauza propunerilor prevăzute în proiect, în perioada de execuţie şi/sau operare. Proiectul nu intersctează niciun corp de apă care străbate situl.</t>
  </si>
  <si>
    <t>Proiectul nu intersectează situl, şi se află la o distanţă mare faţă de acesta (cca 18,6 km). Prin proiect nu sunt prevăzute niciun fel de lucrări în sit sau în afara acestuia pe corpurile de apă care străbatsitul. Parametrul nu va fi afectat în niciuna din etapele proiectului (execuţie/operare).</t>
  </si>
  <si>
    <t>Proiectul nu intersectează niciun corp de apă/curs de apă care străbate situl. Prin proiect nu sunt prevăzute niciun fel de lucrări în interiorul sitului, sau în vecinătatea acestuia pe corpurile de apă, sau cursurile de apă din sit. Nu există riscul ca starea ecologică a corpurilor/cursurilor de apă din sit să fie afectată în nciuna din etapele proiectului (execuţie/operare).</t>
  </si>
  <si>
    <t>Proiectul nu intersectează niciun corp de apă/curs de apă care străbate situl. Prin proiect nu sunt prevăzute niciun fel de lucrări în interiorul sitului, sau în vecinătatea acestuia pe corpurile de apă, sau cursurile de apă din sit. Nu există riscul ca starea ecologică a corpurilor/cursurilor de apă din sit să fie afectată în niciuna din etapele proiectului (execuţie/operare).</t>
  </si>
  <si>
    <t>Specii de peşti invazive</t>
  </si>
  <si>
    <r>
      <rPr>
        <sz val="10"/>
        <color theme="1"/>
        <rFont val="Garamond"/>
      </rPr>
      <t>Conform OCS au fost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</si>
  <si>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r>
      <rPr>
        <sz val="10"/>
        <color theme="1"/>
        <rFont val="Garamond"/>
      </rPr>
      <t>Conform OCS au fost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</si>
  <si>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Specii de peşti autohtone identificate atât în timpul evaluărilor cât din literatură</t>
  </si>
  <si>
    <t>Nu există riscul ca parametrul să fie afectat în niciuna din etapele proiectului (execuţie/operare). Distanţa dintre şi proiect este mare (cca 18,6 km), traseul propus al autostrăzii nu intersectează niciun corp de apă care străbate situl, şi nu există posibilitatea ca parametrul să fie afectat prin nicio modalitate (ex: răspândirea unor specii de peşti invazive, poluarea corpurilor de apă din sit etc.)</t>
  </si>
  <si>
    <t>Nu există riscul ca proiectul să afecteze corpurile de apă de suprafaţă, sau cursurile de apă din sit, având în vedere că traseul propus al autostrăzii nu le intersectează şi nu vor fi necesare niciun fel de intervenţii asupra acestora în sit sau în afara sitului.</t>
  </si>
  <si>
    <t>Cobitis elongatoides</t>
  </si>
  <si>
    <t>Proiectul nu intersectează habitatul specii afându-se la cca 23800 m faţă de habitatul speciei</t>
  </si>
  <si>
    <t xml:space="preserve">Hartă din PM </t>
  </si>
  <si>
    <t>Nefavorabilă-rea</t>
  </si>
  <si>
    <t>Cel puţin 250000</t>
  </si>
  <si>
    <t>Cel puţin 20%</t>
  </si>
  <si>
    <t>Proiectul nu intersectează situl, şi nici corpurile de apă care străbat situl. Nu există riscul ca vegetaţia ripariană să fie afectată în niciuna din etapele proiectului (execuţie, operare). Distanţa dintre sit şi proiect este foarte mare (cca 18,6 km), astfel încât pentru construcţia autostrăzii, nu sunt necesare niciun fel de lucrări în sit sau în proximitatea acestuia.</t>
  </si>
  <si>
    <t>Km</t>
  </si>
  <si>
    <t>Cel puţin 33,47 (toată lungimea râului Moldova din sit)</t>
  </si>
  <si>
    <t>Cel puţin râul
Moldova</t>
  </si>
  <si>
    <t>Numărul elementelor de fragmentare (atât în interiorul sitului cât şi în amonte şi aval cu minim 30 km de limitele sitului)</t>
  </si>
  <si>
    <t xml:space="preserve">Traseul propus al autostrăzii Paşcani-Suceava, nu intersectează niciun corp de apă de suprafaţă sau curs de apă care străbate situl. Prin proiect nu sunt propuse lucrări care să cauzeze fragmentarea longitudinală a corpurilor de apă care au legătură cu situl, în amonte sau în aval. </t>
  </si>
  <si>
    <t>Prin proiect nu este propusă realizarea unor balastiere în sit sau în afara acestuia.</t>
  </si>
  <si>
    <t>Este improbabilă creşterea turbidităţii din cauza propunerilor prevăzute în proiect, în perioada de execuţie şi/sau operare. Proiectul nu intersctează niciun corpu de apă care străbate situl.</t>
  </si>
  <si>
    <t>Proiectul nu propune lucrări care să poată afecta sinuozitatea râurilor din sit.</t>
  </si>
  <si>
    <t>Stare
ecologică
bună</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</si>
  <si>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</si>
  <si>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Număr indivizi din fiecare specie invazivă/aloht ne onă/100m2</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</si>
  <si>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</si>
  <si>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Nu există riscul ca parametrul să fie afectat în niciuna din etapele proiectului (execuţie/operare). Distanţa dintre şi proiect este mare (cca 18600 m), treseul propus al autostrăzii nu intersectează niciun corp de apă care străbate situl, şi nu există posibilitatea ca parametrul să fie afectat prin nicio modalitate (ex: răspândirea unor specii de peşti invazive, poluarea corpurilor de apă din sit etc.)</t>
  </si>
  <si>
    <t>Având în vedere că proiectul nu intersectează râuri, iar distanţa dintre râurile intersectate şi limita sitului este suficient de mare (a se vedea mai sus), nu există posibilitatea ca în urma implementării proiectului (atât în etapa de construcţie, cât şi în operare), lungimea sectoarelor antropizate de râu să fie în creştere.</t>
  </si>
  <si>
    <t>1146/5197</t>
  </si>
  <si>
    <t>Proiectul nu intersectează habitatul şi situl. Proiectul se află la o distanţă de aproximativ 20.3 km faţă de habitatul speciei.</t>
  </si>
  <si>
    <t>Cel puţin 560000</t>
  </si>
  <si>
    <t>Număr indivizi/ 100 m2</t>
  </si>
  <si>
    <t>Cel puţin 11</t>
  </si>
  <si>
    <t>Cel puţin 33,47</t>
  </si>
  <si>
    <t>Nr. cursuri de
apă/Nr. ape
stătătoare</t>
  </si>
  <si>
    <t>Nu este probabil ca proiectul să afecteze distribuţia speciei pe râul Moldova. Prin proiect nu sunt propuse niciun fel de lucrări pe cursurile de apă care străbat situl, având în vedere că traseul propus al autostrăzii nu le intersectează.</t>
  </si>
  <si>
    <t>Nr. puncte de
colectare</t>
  </si>
  <si>
    <t>Proporţie vegetaţie ripariană arborescentlă pe ambele maluri ale apei</t>
  </si>
  <si>
    <t>Proiectul nu intersectează situl, şi nici corpurile de apă care străbat situl. Nu există riscul ca vegetaţia ripariană să fie afectată în niciuna din etapele proiectului (execuţie., operare). Distanţa dintre sit şi proiect este foarte mare (cca 18600 m), astfel încât pentru construcţia autostrăzii, nu sunt necesare niciun fel de lucrări în sit sau în proximitatea acestuia.</t>
  </si>
  <si>
    <t xml:space="preserve">Traseul propus al autostrăzii Paşcani-Suceava, nu intersectează niciun corp de apă care străbate situl. Prin proiect nu sunt propuse lucrări care să cauzeze fragmentarea longitudinală a corpurilor de apă care au legătură cu situl, în amonte sau în aval. </t>
  </si>
  <si>
    <t>Sinuositate</t>
  </si>
  <si>
    <t>Specii de peşti invazive / alohtone</t>
  </si>
  <si>
    <t>Prezenţă / absenţă</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</si>
  <si>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</si>
  <si>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</si>
  <si>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Nu există riscul ca parametrul să fie afectat în niciuna din etapele proiectului (execuţie/operare). Distanţa dintre şi proiect este mare (cca 18,6 km), treseul propus al autostrăzii nu intersectează niciun corp de apă care străbate situl, şi nu există posibilitatea ca parametrul să fie afectat prin nicio modalitate (ex: răspândirea unor specii de peşti invazive, poluarea corpurilor de apă din sit etc.)</t>
  </si>
  <si>
    <t xml:space="preserve"> Proiectul se află la o distanţă de aproximativ 36700 m faţă de gabitatul favorabil al speciei</t>
  </si>
  <si>
    <t>Este improbabil ca specia să se deplaseze până în zona proiectului pe cursurilr de apă. Confrom OCS specia este prezentă doar într-un braţ mort, lângă localitatea Codrun. Chiar dacă ar fi restabilită legătura acestui braţ mort cu râul Moldova, nu există posibilitatea ca această să de plaseze mult. Râul Moldova se varsă în Siret. Zona de confluenţă a acestora este în afara sitului, în aval. Proiectul intersectează râul Siret în 2 locaţii (km 22+650, şi km 34+650), cea mai apropiată faţă de sit fiind la km 22+650, în dreptul localităţii Dolhasca. Nu este probabil ca unii indivizi să se deplaseze până în zona proiectului, având în vedere presiunile existente de pe Siret (baraje, balastiere), dar şi distanţa mare dintre sit şi zona de intersecţie cu râul Siret. Conform OCS şi Planului de management al sitului, barajul din Municipiul Roman, pe râul Moldova constituie o barieră importantă pentru toate speciile de peşti din sit pentru că întrerupe conectivitatea între râul Moldova şi râul Siret. Ţinând cont de aceste aspecte, populaţia speciei nu poate fi afectată în niciuna din etapele proiectului.</t>
  </si>
  <si>
    <t>Număr indivizi / 100 m2</t>
  </si>
  <si>
    <t>Prezenţă / absenţă juvenili</t>
  </si>
  <si>
    <t>Prezenţă / absenţă mascul şi femelă</t>
  </si>
  <si>
    <t>Lungimea reţelei de ape curgătoare şi suprafaţa apelor stătătoare adecvate speciei- distribuţia habitatului potenţial</t>
  </si>
  <si>
    <t>km / ha</t>
  </si>
  <si>
    <t>Cel puţin 50
ha</t>
  </si>
  <si>
    <t>Proiectul nu intersectează braţul mort pe care a fost localizată specia (de lângă localitatea Codrin) şi nici râul Moldova care ar putea să fie reconectat cu acest braţ. Prin proiect nu sunt prevăzute niciun tip de lucrări în interiorul sitului, sau în vecinătatea acestuia, care ar putea afecta parametrul (ex: baraje, captări de apă, etc)</t>
  </si>
  <si>
    <t>Nr. cursuri de apă / Nr. ape stătătoare</t>
  </si>
  <si>
    <t>Proporţie vegetaţie riparianâ arborescentă pe ambele maluri ale apei</t>
  </si>
  <si>
    <t>Numărul balastierelor care elimină nedecantată suficient</t>
  </si>
  <si>
    <t>Prin proiect nu este propusă realizarea unor balastiere în sit, sau în afara acestuia.</t>
  </si>
  <si>
    <t>Nivelul de
turbiditate</t>
  </si>
  <si>
    <t>Este improbabilă creşterea turbidităţii din cauza propunerilor prevăzute în proiect, în perioada de execuţie şi/sau operare. Proiectul nu intersctează niciun corp de apă/curs de apă de apă care străbate situl.</t>
  </si>
  <si>
    <t>Stare
ecologică
bună</t>
  </si>
  <si>
    <t>Situl este la o distanţă mare de zona de intersecţie cu proiectul. Proiectul nu intersectează situl, nici habitatul speciei şi nici râurile care sunt prezente în acest sit (nu intersectează râurile care sunt prezente în sit, inclusiv în afara sitului analizat). Pe cale hidrocoră se consideră că nu vor ajunge poluanţi în habitatul speciei, din cauza proiectului, deoarece între proiect şi habitat nu există conectivitate hidrologică.</t>
  </si>
  <si>
    <t>Prezenţă /
absenţă</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</si>
  <si>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</si>
  <si>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Densitatea
speciilor de peşti
invazive/alohtone</t>
  </si>
  <si>
    <t>Număr indivizi din fiecare specie invazivă/alohtone/100 m2</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</si>
  <si>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</si>
  <si>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Nu există riscul ca parametrul să fie afectat în niciuna din etapele proiectului (execuţie/operare). Distanţa dintre şi proiect este mare (cca 18600 m), traseul propus al autostrăzii nu intersectează niciun corp de apă care străbate situl, şi nu există posibilitatea ca parametrul să fie afectat prin nicio modalitate (ex: răspândirea unor specii de peşti invazive, poluarea corpurilor de apă din sit etc.)</t>
  </si>
  <si>
    <t>Proiectul nu intersectează situl, afându-se  la o distanţă de aproximativ 29000 m faţă de habitatul speciei.</t>
  </si>
  <si>
    <t>Mărime
populaţie</t>
  </si>
  <si>
    <t>Cel puţin 1800000</t>
  </si>
  <si>
    <t>Proiectul nu intersectează niciun corp de apă sau curs de apă care străbate situl. De asemenea, nu vor fi realizate niciun fel de lucrări pe corpurile de apă de suprafaţă din sit. Râul Moldova (în care a fost semnalată prezenţa speciei) se varsă în râul Siret. Zona de confluenţă a acestora este în afara sitului, în aval. Proiectul intersectează râul Siret în 2 locaţii (km 22+650, şi km 34+650), cea mai apropiată faţă de sit fiind la km 22+650, în dreptul localităţii Dolhasca. Nu este probabil ca unii indivizi să se deplaseze până în zona proiectului, având în vedere presiunile existente de pe Siret (baraje, balastiere), dar şi distanţa mare dintre sit şi zona de intersecţie cu râul Siret. Conform OCS şi Planului de management al sitului, barajul din Municipiul Roman, pe râul Moldova constituie o barieră importantă pentru toate speciile de peşti din sit pentru că întrerup econectivitatea între râul Moldova şi râul Siret. Ţinând cont de aceste aspecte, populaţia speciei nu poate fi afectată în niciuna din etapele proiectului pe sectoarele corpurilor/cursurilor de apă din sit sau în afara acestuia.</t>
  </si>
  <si>
    <t>Număr
indivizi/100 m2</t>
  </si>
  <si>
    <t>Cel puţin 250</t>
  </si>
  <si>
    <t>Proporţie vegetaţie ripariană arboricolă pe ambele maluri ale apei</t>
  </si>
  <si>
    <t>% acoperire pe
cele două
maluri</t>
  </si>
  <si>
    <t>Având în vedere că proiectul nu intersectează situl sau alte râuri în interiorul sitului, se consideră că lungimea reţelei de ape curgătoare adecvată speciei nu poate fi modificată de proiect.</t>
  </si>
  <si>
    <t>Nr. cursuri de
apă/Nr. ape
stătătoare</t>
  </si>
  <si>
    <t>Proiectul nu intersectează râul Moldova, sau alte cursuri de apă care străbat situl. Prin proiect nu sunt prevăzute niciun tip de lucrări în interiorul sitului, sau în vecinătatea acestuia, care ar putea afecta parametrul (ex: baraje, captări de apă, etc)</t>
  </si>
  <si>
    <t>Proporţie vegetaţie ripariană arborescentă pe ambele maluri ale apei</t>
  </si>
  <si>
    <t>Gradul de
fragmentare
laterală</t>
  </si>
  <si>
    <t>prezenţă</t>
  </si>
  <si>
    <r>
      <rPr>
        <sz val="10"/>
        <color theme="1"/>
        <rFont val="Garamond"/>
      </rPr>
      <t xml:space="preserve">Specia depinde de prezenţa bivalvelor din genul </t>
    </r>
    <r>
      <rPr>
        <i/>
        <sz val="10"/>
        <color theme="1"/>
        <rFont val="Garamond"/>
      </rPr>
      <t>Unio</t>
    </r>
    <r>
      <rPr>
        <sz val="10"/>
        <color theme="1"/>
        <rFont val="Garamond"/>
      </rPr>
      <t xml:space="preserve"> sau </t>
    </r>
    <r>
      <rPr>
        <i/>
        <sz val="10"/>
        <color theme="1"/>
        <rFont val="Garamond"/>
      </rPr>
      <t xml:space="preserve">Anodonta. </t>
    </r>
    <r>
      <rPr>
        <sz val="10"/>
        <color theme="1"/>
        <rFont val="Garamond"/>
      </rPr>
      <t xml:space="preserve">Nu este posbilă afectarea populaţiei de bivalve din sit, având în vedere că proiectul nu intersectează niciun curs de apă care străbate situl. Râul Moldova care străbate situl pe toată lungimea sa, se varsă în râul Siret. Zona de confluenţă a acestora este în afara sitului, în aval de sit. Proiectul intersectează râul Siret în 2 locaţii (km 22+650, şi km 34+650), cea mai apropiată faţă de sit, fiind în dreptul km 22+650, în zona localităţii Dolhasca. Astfel, Este improbabilă afectarea cursurilor/corpurilor de apă în care specia ar putea fi prezentă, în cazul unor poluări accidentale în niciuna din etapele proiectului (execuţie, operare). De asemenea, prin proiect nu sunt prevăzute niciun fel de lucrări în interiorul sitului, sau în proximitatea acestuia. </t>
    </r>
  </si>
  <si>
    <t>Calificativ
stare ecologică</t>
  </si>
  <si>
    <t>Stare ecologică
bună</t>
  </si>
  <si>
    <t>Proiectul nu va introduce specii invazive / alohtone de peşti şi nu va favoriza pătrunderea sau reproducerea şi dezvoltarea acestora (în cazul în care există deja în zonă astfel de specii). Proiectul nu intersectează râul Suceava, iar distanţa dintre râurile intersectate şi limita sitului este suficient de mare (a se vedea mai sus).</t>
  </si>
  <si>
    <t>Număr indivizi din fiecare specie invazivă/alohtonă/l00m2</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</si>
  <si>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</si>
  <si>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Nr. specii de peşti
autohtone</t>
  </si>
  <si>
    <t>Proiectul nu intersectează situl, aflându-se la o distanţă de aproximativ 20200 m faţă de habitatul speciei.</t>
  </si>
  <si>
    <t>Menţinerea stării
de conservare</t>
  </si>
  <si>
    <t>Cel puţin 674872</t>
  </si>
  <si>
    <t>Cel puţin 8,73</t>
  </si>
  <si>
    <t>Proiectul nu intersectează habitatul speciei şi nici situl analizat, astfel că nu presupune în interiorul sitului realizarea de lucrări care să întrerupă conectivitatea longitudinală. Proiectul nu intersectează râurile care sunt în sit, astfel că nici la distanţe mari faţă de sit (minim 30 km distanţă), pe cursul râurilor nu va genera fragmentare longitudinală pentru această specie.</t>
  </si>
  <si>
    <t>Proiectul nu presupune realizarea de diguri sau alte lucrări care să întrerupă conectivitatea laterală. Proiectul nu intersectează situl şi nici râurile care sunt şi în sit (nu intersectează râurile care sunt prezente în sit, inclusiv în afara sitului analizat).</t>
  </si>
  <si>
    <t>Numărul balastierelor care elimină apă nedecantată</t>
  </si>
  <si>
    <t>Calificativ
stare ecologică</t>
  </si>
  <si>
    <t>Specii de peşti
invazive/alohtone</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</si>
  <si>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</si>
  <si>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Număr
indivizi din
fiecare specie
invazivă/aloh
one tonă/ l00m2</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</si>
  <si>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</si>
  <si>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Proiectul nu intersectează habitatul şi situl. Proiectul se află la o distanţă de aproximativ 20.2 km faţă de habitatul speciei.</t>
  </si>
  <si>
    <t>Menţinerea stării
de conservare</t>
  </si>
  <si>
    <t>Cel puţin 122051</t>
  </si>
  <si>
    <t>Densitate
populaţie</t>
  </si>
  <si>
    <t>Număr 
indivizi/l 00 m2</t>
  </si>
  <si>
    <t>Cel puţin 4,71</t>
  </si>
  <si>
    <t>Având în vedere faptul că proiectul nu va intersecta habitatul speciei, că nu este în măsură să genereze mortalitate pentru indivizii speciei şi că nu există conectivitate hidrologică între proiect şi habitatul speciei, se consideră că densitatea populaţiei nu poate să fie afectată de proiect nici în etapa de construcţie, nici în cea de operare.</t>
  </si>
  <si>
    <t>Compoziţia pe
clase de vârstă a
populaţiei</t>
  </si>
  <si>
    <t>Proporţia
juvenililor în
populaţie</t>
  </si>
  <si>
    <t>Având în vedere faptul că proiectul nu este în măsură să genereze mortalitate pentru indivizii speciei, se consideră nu va afecta compoziţia pe calse de vârstă a populaţiei speciei. De asemenea, proiectul nu va reduce nici habitatul potenţial al speciei.</t>
  </si>
  <si>
    <t>Proiectul nu intersectează situl, habitatul speciei şi cursuri de apă din interiorul sitului, astfel se consideră că proporţia vegetaţiei ripariene nu o să fie afectată nici prin potenţial poluări ale apei, atât în perioada de construcţie, cât şi în cea de operare, nici prin emisii atmosferice şi generare de praf şi nici prin dispersia şi instalarea plantelor alogene invazive.
Plantele invazive nu se pot dispersa anemocor din zona proiectului în zona habitatului analizat, deoarece distanţa dintre acestea este prea mare, iar între proiect şi zona cu potenţial habitat se află zone forestiere şi zone antropice. Pe cale hidrocoră se consideră că nu vor ajunge plante invazive în habitat, din cauza proiectului, deoarece între proiect şi habitat nu există conectivitate hidrologică. Acelaşi principiu ca la dispersia plantelor invazive pe cale hidrocoră, se consideră şi în cazul dispersiei poluanţilor prin intermediul apei, iar pentru emisiile atmosferice şi particule de praf se aplică acelaşi principiu ca în cazul dispersiei plantelor alogene prin intermediul vântului.</t>
  </si>
  <si>
    <t>Lungimea
reţelei de ape
curgătoare
adecvată speciei</t>
  </si>
  <si>
    <t>Autostrada nu intersectează habitatul speciei, deci nu există riscul de pierdere de habitat şi nici nu generează mortalitate pentru această speciei, prin urmare în sit numărul de cursuri de apă nu va fi modificată în urma implementării proiectului.</t>
  </si>
  <si>
    <t>Având în vedere că proiectul nu va genera pierderi de habitat sau mortalitatea indivizilor speciei, se consideră că nu există posibilitatea ca numărul punctelor de colectare în sit să fie afectat de proiect.</t>
  </si>
  <si>
    <t>Elemente de
fragmentare
longitudinală</t>
  </si>
  <si>
    <t>Lungimea
elementelor de
fragmentare
laterală / diguri</t>
  </si>
  <si>
    <t>Trebuie
definită în
termen de 3
ani</t>
  </si>
  <si>
    <t>Poluare
provenită de la
balastiere</t>
  </si>
  <si>
    <t>Prin proiect nu este propusă realizarea balastierelor în sit, sau în afara acestuia.</t>
  </si>
  <si>
    <t>Indice de
sinuozitate</t>
  </si>
  <si>
    <t>Starea ecologică
a cursurilor de
apă pe baza
indicatorilor
fizico-chimici</t>
  </si>
  <si>
    <t>Starea ecologică
a cursurilor de
apă pe baza
indicatorilor
ecologici</t>
  </si>
  <si>
    <t>Prezenţă / Absenţă</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</si>
  <si>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</si>
  <si>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Densitatea
speciilor de
peşti alohtone</t>
  </si>
  <si>
    <t>Număr
indivizi din
fiecare specie
invazivă/aloh
tonă/100m2</t>
  </si>
  <si>
    <r>
      <rPr>
        <sz val="10"/>
        <color theme="1"/>
        <rFont val="Garamond"/>
      </rPr>
      <t>Conform OCS au fost identificate 3 specii invazive de peşti: C</t>
    </r>
    <r>
      <rPr>
        <i/>
        <sz val="10"/>
        <color theme="1"/>
        <rFont val="Garamond"/>
      </rPr>
      <t>arassius gibelio, Pseudorasbora parva, Lepomis gibbosus,</t>
    </r>
    <r>
      <rPr>
        <sz val="10"/>
        <color theme="1"/>
        <rFont val="Garamond"/>
      </rPr>
      <t xml:space="preserve"> în braţe moarte, lacuri şi râurile Moldova şi Valea Albă. Proiectul nu va afecta popluaţia speciei, prin răspândirea speciilor invazive de peşti care au fost identificate, sau altele în afară de acestea. Prin proiect nu sunt prevăzute niciun fel de lucrări care pot favoriza pătrunderea unor specii invazive de peşti pe sectoarele corpurilor de apă cuprinse în interiorul sitului, sau în afara acestora (ex: reconectare braţe moarte, lucrări în zona unor amenajări piscicole). </t>
    </r>
  </si>
  <si>
    <t>Număr specii
de peşti
autohtone
identificate
atât în timpul
evaluărilor cât
şi din literatură</t>
  </si>
  <si>
    <t>Proiectul nu intersectează situl. Ca mai apropiată locaţie, unde a fost semnalată specia în sit, faţă de proiect, se află la cca 19300 m.</t>
  </si>
  <si>
    <t>Hartă PM</t>
  </si>
  <si>
    <t>OCS, PM, FS</t>
  </si>
  <si>
    <t xml:space="preserve">Mărimea populaţiei
</t>
  </si>
  <si>
    <t>Proiectul se află la o distanţă mare faţă de sit (cca 18,6 km), iar specia nu se poate deplasa pe distanţe lungi (200 m), şi nu există posibilitatea ca acesta să ajungă în zona proiectului. Este improbabil ca populaţia speciei din sit să fie afectată.</t>
  </si>
  <si>
    <t xml:space="preserve">Distribuţia speciei în aria
naturală
</t>
  </si>
  <si>
    <t xml:space="preserve">Numărul de
locaţii cu
prezenţa
speciei
</t>
  </si>
  <si>
    <t>Cel puţin 8</t>
  </si>
  <si>
    <t>Traseul propus al autostrăzii Paşcani-Suceava nu intersectează situl. Prin proiect nu sunt prevăzute niciun fel de lucrări în sit, sau în vecinătatea acestuia. Este improbabil ca habitatele favorabile şi implicit populaţia speciei din sit să fie afectate.</t>
  </si>
  <si>
    <t>Suprafaţă habitat acvatic (de reproducere) Suprafaţa habitat terestru</t>
  </si>
  <si>
    <t>Acoperirea habitatelor naturale terestre în jurul habitatelor de reproducere într-o rază de 500m</t>
  </si>
  <si>
    <t>%din acoperirea suprafeţei</t>
  </si>
  <si>
    <t xml:space="preserve">Proiectul nu intersectează situl. Ca mai apropiată locaţie, unde a fost semnalată specia în sit, faţă de proiect, se află la cca 19600 m  
</t>
  </si>
  <si>
    <t>Distribuţia
speciei în aria
naturală</t>
  </si>
  <si>
    <t>Numărul de locaţii cu prezenţa speciei</t>
  </si>
  <si>
    <t>Suprafaţă habitat acvatic (de
reproducere)
Suprafaţa
habitat terestru</t>
  </si>
  <si>
    <t>Traseul propus al autostrăzii Paşcani-Suceava nu intersectează situl. Prin proiect nu sunt prevăzute niciun fel de lucrări în sit, sau în vecinătatea acestuia. Este improbabil ca habitatele favorabile ale speciei din sit să fie afectate.</t>
  </si>
  <si>
    <t>Acoperirea  habitatelor naturale terestre în jurul habitatelor de reproducere într-o rază de 500 m</t>
  </si>
  <si>
    <t xml:space="preserve">
% din
acoperirea
suprafeţei</t>
  </si>
  <si>
    <t>Proiectul nu intersectează habitatul şi situl. Proiectul se află la o distanţă de aproximativ 25 km faţă de habitatul speciei.</t>
  </si>
  <si>
    <t>Numărul de
cvadrate de
km2 în care
este prezentă
specia</t>
  </si>
  <si>
    <t>Suprafaţă
habitat acvatic (de
reproducere)
Suprafaţa
habitat terestru</t>
  </si>
  <si>
    <t>Acoperirea habitatelor naturale terestre în jurul habitatelor de reproducere într-o raza de 500 m</t>
  </si>
  <si>
    <t>% din
acoperirea
suprafeţei</t>
  </si>
  <si>
    <t xml:space="preserve"> Proiectul se află la o distanţă de cca  26800 m faţă de habitatul speciei.</t>
  </si>
  <si>
    <t>Nefavorabilă-inadecvată</t>
  </si>
  <si>
    <t>Număr indivizi / familii (perechi)</t>
  </si>
  <si>
    <t>Cel puţin 8 i</t>
  </si>
  <si>
    <t>Proiectul nu intersectează niciun corp de apă sau curs de apă care străbate situl. De asemenea, nu vor fi realizate niciun fel de lucrări pe corpurile de apă de suprafaţă din sit. Râul Moldova (în care a fost semnalată prezenţa speciei) se varsă în râul Siret. Zona de confluenţă a acestora este în afara sitului, în aval. Proiectul intersectează râul Siret în 2 locaţii (km 22+650, şi km 34+650), cea mai apropiată faţă de sit, fiind la cca 79000 m distanţă (km 22+650, în dreptul localităţii Dolhasca). Nu este probabil ca unii indivizi să se deplaseze până în zona proiectului, având în vedere presiunile existente de pe Siret (ex: baraje, balastiere), dar şi distanţa mare dintre sit şi zona de intersecţie cu râul Siret. Conform OCS şi Planului de management al sitului, barajul din Municipiul Roman, pe râul Moldova constituie o barieră importantă pentru toate speciile de peşti din sit (care sunt o sursă importantă de hrană pentru specie) pentru că întrerupe conectivitatea între râul Moldova şi râul Siret. Ţinând cont de aceste aspecte, populaţia speciei nu poate fi afectată în niciuna din etapele proiectului pe sectoarele corpurilor/cursurilor de apă din sit sau în afara acestuia.</t>
  </si>
  <si>
    <t>Având în vedere că proiectul nu intersectează niciun corp de apă de suprafaţă care străbate situl (râuri) nu există riscul ca lungimea acestora să fie afectată. Prin proiect nu sunt prevăzute niciun fel de lucrări pe corpurile/cursurile de apă care străbat situl.</t>
  </si>
  <si>
    <t>Elemente de fragmentare pentru speciile de peşti- principala bază trofică a vidrei (atât în interiorul sitului cât şi în afara limitelor sitului)</t>
  </si>
  <si>
    <t xml:space="preserve">Traseul propus al autostrăzii Paşcani-Suceava, nu intersectează niciun corp de apă care străbate situl. Prin proiect nu sunt propuse lucrări care să cauzeze fragmentarea longitudinală (ex: baraje) sau laterală (ex: diguri, gabioane etc) a corpurilor de apă care străbat situl, în amonte sau în aval. </t>
  </si>
  <si>
    <t>Elemente de fragmentare pentru vidră (atât în interiorul sitului cât şi în afara limitelor sitului)</t>
  </si>
  <si>
    <t>Lungime secţiuni cu vegetaţie ripariană naturală (km)</t>
  </si>
  <si>
    <t xml:space="preserve">Traseul propus al autostrăzii Paşcani-Suceava nu intersectează niciun corp de apă/curs de apă care străbate situl. Prin proiect nu sunt prevăzute niciun tip de lucrări în interiorul sitului. Având în vedere aceste aspecte, nu există posibilitatea ca vegetaţia ripariană din sit, sau în vecinătatea acestuia, să fie afectată. </t>
  </si>
  <si>
    <t>Proporţia vegetaţiei arbustive şi arboricole</t>
  </si>
  <si>
    <t xml:space="preserve">Traseul propus al autostrăzii Paşcani-Suceava nu intersectează niciun corp de apă/curs de apă care străbate situl. Prin proiect nu sunt prevăzute niciun tip de lucrări în interiorul sitului, sau în vecinătatea acestuia. Având în vedere aceste aspecte, nu există posibilitatea ca vegetaţia arbustivă şi arboricolă care este instalată pe maluri să fie afectată. </t>
  </si>
  <si>
    <t>Proiectul nu intersectează niciun corp de apă/curs de apă care străbate situl. Prin proiect nu sunt prevăzute niciun fel de lucrări în interiorul sitului, sau în vecinătatea acestuia pe corpurile de apă, sau cursurile de apă din sit. Este improbabil ca starea ecologică a corpurilor de apă care străbat situl să fie afectată în niciuna din etapele proiectului (execuţie/operare).</t>
  </si>
  <si>
    <t>Prin proiect nu este prevăzută realizarea unor balasitere în sit sau în afara acestuia.</t>
  </si>
  <si>
    <t>Urme ale prezenţei permanente</t>
  </si>
  <si>
    <t>Excremente de diferite prospeţime (vârste) sau identificare de jeleu anal pe fiecare sector de râu de 5 km sau în fiecare grid de 1 x 1 km în cazul apelor stătătoare</t>
  </si>
  <si>
    <t xml:space="preserve">Este improbabilă afectarea distribuţiei speciei în sit. Proiectul nu intersectează niciun corp de apă/curs de apă care străbate situl. Prin proiect nu sunt prevăzute niciun fel de lucrări în interiorul sitului, sau în vecinătatea acestuia pe corpurile de apă, sau cursurile de apă din sit. </t>
  </si>
  <si>
    <t>Barbaslella barbastellus</t>
  </si>
  <si>
    <t>Proiectul se află la o distanţă de aproximativ 21700 m faţă de cea mai apropiată locaţie, unde a fost semnalată specia. Specia preferă şi habitatele de interes comunitar: 9110 şi 8310, dar acesta nu sunt prezente în situl analizat.</t>
  </si>
  <si>
    <t>Hartă  PM</t>
  </si>
  <si>
    <t>Număr 
indivizi</t>
  </si>
  <si>
    <t>Există un risc de coliziune atât în perioada de execuţie cât şi de operere a proiectului.</t>
  </si>
  <si>
    <t>1-2 indivizi/an  accidental</t>
  </si>
  <si>
    <t>Traseul propus al autostrăzii nu intersectează situl. Este probabil ca specia să ajungă în zona proiectului, având în vedere că se poate deplasa maxim între 20-25 km, distanţa dintre habitatul favorabil al speciei  şi proiect fiind de cca 21700 m. Totuşi riscul ca specia să fie afectată este destul de scăzut.  Între sit şi proiect sunt mai multe localităţi, terenuri agricole, pajişti, dar şi o zonă împădurită între localităţile Muncelu de Sus şi Brăteşti (la cca 7000 m faţă de sit). În partea nord -vestică a sitului sunt zone împădurite care se întind pe suprafeţe mult mai mari (între localităţile Vad şi Dumbrava), şi pot fi favorabile pentru specie. În apropierea proiectului sunt de asemenea, mai multe zone împădurite, dar sunt la o distanţă mai mare faţă de sit.  Probabilitatea ca unii indivizi să fie afectaţi în urma coliziunii cu traficul din perioada de operare sau execuţie este scăzută. Starea de conservarea a speciei în sit, dar şi la nivelul regiunii biogeografice continentale este favorabilă.  Specia mai poate fi întâlnită şi în alte 43 situri Natura 2000.</t>
  </si>
  <si>
    <t>Număr locaţii
cu prezenţa
speciei</t>
  </si>
  <si>
    <t>Având în vedere că traseul propus al autostrăzii nu intersectează situl, nu există posibilitatea ca habitatele favorabile speciei în sit să fie afectate, şi împlicit nici numărul de locaţii cu prezenţa speciei în sit nu va fi redus. De asemenea, prin proiect nu sunt prevăzute niciun fel de lucrări în sit, sau în vecinătatea acestuia.</t>
  </si>
  <si>
    <t>Cel puţin 1745</t>
  </si>
  <si>
    <t>Suprafaţa habitatelor de hrănire a speciei în sit nu va fi redusă, având în vedere că proiectul nu intersectează situl, şi nu sunt necesare lucrări de defrişare şi curăţare a vegetaţiei în sit, şi nici în vecinătatea acestuia. Conform Zeale et al., 2012 pentru specie ar trebui să vizeze protecția și îmbunătățirea habitatelor preferate de hrănire pe o rază de 7 km faţă de adăposturi. Proiectul nu va afecta nici habitatele de hrănire, aflate la acestă distanţă, având în vedere distanţă mare dintre sit şi proiect, de cca 18,6 km.</t>
  </si>
  <si>
    <t>Având în vedere că traseul propus al autostrăzii nu intersectează situl, prin proiect nu sunt propuse lucrări de defrişare în interiorul acestuia. Nu există riscul ca arborii maturi cu scorburi din sit, sau din vecinătatea sitului să fie afectaţi.</t>
  </si>
  <si>
    <t>Având în vedere că traseul propus al autostrăzii nu intersectează situl, prin proiect nu sunt propuse lucrări de defrişare/curăţare a vegetaţiei în interiorul acestuia. Nu există riscul ca lemnul mort din habitatele forestiere din sit sau din vecinătatea acestuia să fie îndepărtat.</t>
  </si>
  <si>
    <t>Proiectul se află la o distanţă de aproximativ 22500 m faţă de habitatul speciei. Specia se asociază cu habitate de interes comunitar, respectiv 9110 şi 9130. Aceste habitate nu sunt prezente în situl analizat.</t>
  </si>
  <si>
    <t>indivizi</t>
  </si>
  <si>
    <t>Cel puţin 100</t>
  </si>
  <si>
    <t>Este improbabilă afectarea populaţiei speciei în niciuna din etapele proiectului (execuţie/operare). Indivizii speciei se deplasează pe distanţe scrute cca 1 km de la adăposturi la habitatele de hrănire. Distanţa dintre proiect şi sit este mare, cca 18,6 km, astfel încât se consideră că nu este probabil ca specia să se deplaseze până în zonele împădurite din apropierea proiectului. Prin proiect nu sunt prevăzute niciun fel de lucrări în interiorul sitului, sau în vecinătatea acestuia.</t>
  </si>
  <si>
    <t>Este improbabilă afecarea distribuţiei speciei în sit. Distanţa dintre proiect şi sit este mare, cca 18,6 km. Prin proiect nu sunt prevăzute niciun fel de lucrări în interiorul sitului, sau în vecinătatea acestuia.</t>
  </si>
  <si>
    <t>Cel puţin 895</t>
  </si>
  <si>
    <t>Având în vedere că proiectul nu intersectează situl, nu există posibilitatea ca suprafaţa habitatelor de hrănire din sit să fie redusă. rin proiect nu sunt prevăzute niciun fel de lucrări în interiorul sitului, sau în vecinătatea acestuia.</t>
  </si>
  <si>
    <t>Având în vedere că traseul propus al autostrăzii nu intersectează situl, prin proiect nu sunt propuse lucrări de defrişare. Nu există riscul ca arborii maturi cu scorburi din sit, sau din vecinătatea sitului să fie afectaţi.</t>
  </si>
  <si>
    <t>Având în vedere că traseul propus al autostrăzii nu intersectează situl, prin proiect nu sunt propuse lucrări de defrişare/curăţare a vegetaţiei. Nu există riscul ca lemnul mort din habitatele forestiere din sit sau din vecinătatea acestuia să fie îndepărtat.</t>
  </si>
  <si>
    <t>Specia nu este menţionată  în Formularul Standard al sitului ROSCI0364, fiind identificată însă pe parcursul realizării studiului de fundamentare pentru planul de management. Studiul nu cuprinde date în legătură cu distribuţia speciei în sit.</t>
  </si>
  <si>
    <t>FS, OCS</t>
  </si>
  <si>
    <t>Nu au fost formulaţi parametri pentru această specie</t>
  </si>
  <si>
    <t>Conform OCS adăposturile de vară ale speciei sunt în poduri de clădiri sau, în sudul ariei de distribuţie, în peşteri calde. Situl nu reprezintă habitate caracteristice pentru specie, dar nu poate fi exclusă apariţia ocazională a unor exemplare, care pot frecventa în primul rând habitatele forestiere pentru procurarea hranei. Specia a fost găsită în timpul realizării studiilor de fundamentare pentru planul de management, dar starea sa de conservare este necunoscută. Obiectivul de conservare la nivel de sit pentru această specie este menţinerea sau îmbunătăţirea stării de conservare. În cazul în care specia frecventează situl pentru hrănire, nu este probabil ca populaţia sau habitele favorabile ale acesteia să fie afectate. Având în vedere că specia nu se deplasează pe distanţe lungi de la adăposturi la habitatele de hrănire (cca 10 km), iar distanţa dintre sit şi proiect fiind mare (cca 18,6 km), nu este probabil ca aceasta să ajungă în zona proiectului. De asemenea, prin proiect nu sunt prospuse niciun fel de lucrări în interiorul sitului, sau în vecinătatea acestuia.</t>
  </si>
  <si>
    <t>Proiectul se află la o distanţă de aproximativ 20600 m faţă de habitatul speciei. Specia se asociază cu următoarele habitate de interes comunitar: 9110, 9130, 8310. Aceste habitate nu sunt prezente în situl analizat.</t>
  </si>
  <si>
    <r>
      <rPr>
        <sz val="10"/>
        <color theme="1"/>
        <rFont val="Garamond"/>
      </rPr>
      <t>OCS</t>
    </r>
    <r>
      <rPr>
        <sz val="10"/>
        <color theme="1"/>
        <rFont val="Garamond"/>
      </rPr>
      <t>, FS, PM</t>
    </r>
  </si>
  <si>
    <t>Există posibilitatea apariţiei riscului de coliziune, mai ales în etapa de operare a proiectului. Poate parcurge distanţe semnificative, 10-25 km, de la adăposturi până la habitatele de hrănire.</t>
  </si>
  <si>
    <r>
      <rPr>
        <sz val="10"/>
        <color theme="1"/>
        <rFont val="Garamond"/>
      </rPr>
      <t xml:space="preserve">Probabilitatea ca specia să ajungă în zona proiecului este destul de scăzută. Specia se deplasează până la 25 km de la adăposturi la habitatele de hrănire, iar distanţa dintre sit şi proiect este de cca 18,6 km. Habitatele de hrănire sunt reprezentate de lizierele pădurilor, crânguri şi păşuni, dar vânează cel mai frecvent în păduri de foioase sau mixte, mature, mai rar în păduri de conifere, cu substrat semideschis, capturând o parte importantă a pradei direct de pe sol.  Specia este destul de specializată în ceea ce priveşte hrana , capturând prada direct  de pe sol (preferă mai mult speciile de </t>
    </r>
    <r>
      <rPr>
        <i/>
        <sz val="10"/>
        <color theme="1"/>
        <rFont val="Garamond"/>
      </rPr>
      <t>Carabidae</t>
    </r>
    <r>
      <rPr>
        <sz val="10"/>
        <color theme="1"/>
        <rFont val="Garamond"/>
      </rPr>
      <t>).  Între sit şi proiect sunt mai multe localităţi, terenuri agricole, pajişti, dar şi o zonă împădurită între localităţile Muncelu de Sus şi Brăteşti (la cca 7000 m faţă de sit). În partea nord -vestică a sitului sunt zone împădurite care se întind pe suprafeţe mult mai mari (între localităţile Vad şi Dumbrava), şi pot fi favorabile pentru specie. În apropierea proiectului sunt de asemenea, mai multe zone împădurite, dar sunt la o distanţă mai mare faţă de sit.  Probabilitatea ca unii indivizi să fie afectaţi în urma coliziunii cu traficul din perioada de operare sau execuţie este scăzută. Având în vedere aceste aspecte, se consideră că impactul asupra speciei este nesemnificativ.  Starea de conservare este favorabilă la nivelul regiunii biogeografice continentale, specia întâlnindu-se şi în alte 70 situri Natura 2000 din România.</t>
    </r>
  </si>
  <si>
    <t>Distribuţia
speciei în sit</t>
  </si>
  <si>
    <t>Cel puţin 15</t>
  </si>
  <si>
    <t xml:space="preserve">Proiectul nu intersectează situl şi nu sunt necesare niciun fel de lucrări în interiorul sitului sau în vecinătatea acestuia. Conform OCS specia este rezidentă în sit, dar habitatele din aria protejată probabil sunt folosite pentru procurarea hranei. În timpul verii coloniile speciei probabil se formează în podurile vechi ale mănăstirilor, bisericilor şi clădirilor din localităţile limitrofe sitului. Pentru construcţia autostrăzii Paşcani-Suceava nu sunt necesare demolări în localităţile din vecinătatea sitului, traseul propus aflându-se la o distanţă mare faţă de sit (cca 18600 m). </t>
  </si>
  <si>
    <t>Suprafaţa habitatelor de hrănire folosite de specie (predominant, dar nu exclusiv păduri de foioase)</t>
  </si>
  <si>
    <t>Cel puţin 990</t>
  </si>
  <si>
    <t>Este improbabil ca habitatele de hrănire ale speciei din interiorul sitului, sau din vecinătatea acestuia să fie afectate. Proiectul nu intersectează situl, aflându-se la o distanţă mare faţă de acesta (cca 18,6 km).</t>
  </si>
  <si>
    <t>Arbori maturi
cu scorburi</t>
  </si>
  <si>
    <t>Traseul propus al autostrăzii nu intersectează situl, astfel încât prin proiect nu sunt propuse niciun fel de lucrări în interiorul sitului sau în vecinătatea acestuia. Este improbabilă afectarea habitatelor favorabile speciei din sit, sau în vecinătatea acestuia care pot curpinde arbori maturi cu scorburi.</t>
  </si>
  <si>
    <t>Nr. adăposturi de reproducere cu parametru optim (temperatură şi umiditate)</t>
  </si>
  <si>
    <t xml:space="preserve">Proiectul nu intersectează situl şi nu sunt necesare niciun fel de lucrări în interiorul sitului sau în vecinătatea acestuia. Conform OCS în timpul verii coloniile speciei probabil se formează în podurile vechi ale mănăstirilor, bisericilor şi clădirilor din localităţile limitrofe sitului. Pentru construcţia autostrăzii Paşcani-Suceava nu sunt necesare demolări în localităţile din vecinătatea sitului, traseul propus aflându-se la o distanţă mare faţă de sit (cca 18,6 km). </t>
  </si>
  <si>
    <t>Spermophttus citellus</t>
  </si>
  <si>
    <t>Proiectul se află la o distanţă de aproximativ 33900 m faţă de habitatul speciei. Specia se asociază cu habitatele de interes comunitar 6240*, 6250*, 62C0*, însă acestea nu se află în situl analizat.</t>
  </si>
  <si>
    <t xml:space="preserve">Traseul propus al autostrăzii nu intersectează situl, astfel încât prin proiect nu sunt propuse niciun fel de lucrări în interiorul sitului sau în vecinătatea acestuia. Indivizii speciei nu se deplasează pe distanţe foarte lungi, şi este improbabil ca unii indivizi din sit să ajungă în zona proiectului. Home range-ul variază de la circa 2000 la 5000 m2 la masculi adulţi și de la 1000 la 3000 m2 la femelele adulte. Masculii pot să se depărteze cca 750 m faţă de home range. Nu este probabil ca populaţia speciei să fie afectată. </t>
  </si>
  <si>
    <t>Suprafaţa habitatului speciei (păşuni)</t>
  </si>
  <si>
    <t xml:space="preserve">Traseul propus al autostrăzii nu intersectează situl, astfel încât prin proiect nu sunt propuse niciun fel de lucrări în interiorul sitului sau în vecinătatea acestuia. Este improbabil ca suprafaţa habitatului speciei să fie redusă. </t>
  </si>
  <si>
    <t>Număr
locaţii</t>
  </si>
  <si>
    <t xml:space="preserve">Traseul propus al autostrăzii nu intersectează situl, astfel încât prin proiect nu sunt propuse niciun fel de lucrări în interiorul sitului sau în vecinătatea acestuia. Este improbabil ca distribuşia speciei în sit sp fie afectată. Proiectul se află la o distanţă mare faţă de sit (cca 18600 m) şi nu există posibilitatea ca populaţia din sit să fie afectată de zgomotul produs în etapa de execuţie sau operare. </t>
  </si>
  <si>
    <t>Acoperirea cu vegetaţie arborescentă în habitatele speciei</t>
  </si>
  <si>
    <t>% suprafaţă</t>
  </si>
  <si>
    <t>Mai puţin
de 25</t>
  </si>
  <si>
    <t>Nu există posibilitatea ca parametrul să fie afectat. Proiectul nu intersectează situl, şi prin urmare nu sunt necesare niciun fel de lucrări în interiorul sitului sau în vecinătatea acestuia. Având în vedere distanţa foarte mare dintre sit şi proiect, cca 18600 m, nu există riscul de răspândire a unor specii invazive arborescente în habitatele favorbile speciei din sit, sau din vecinătatea acestuia.</t>
  </si>
  <si>
    <t>Cm</t>
  </si>
  <si>
    <t>Mai puţin
de 20</t>
  </si>
  <si>
    <t>Nu există posibilitatea ca parametrul să fie afectat. Proiectul nu intersectează situl, şi prin urmare nu sunt necesare niciun fel de lucrări în interiorul sitului sau în vecinătatea acestuia. Având în vedere distanţa foarte mare dintre sit şi proiect, cca 18600 m, nu există riscul de răspândire a unor specii invazive arborescente sau erbacee în habitatele favorbile speciei.</t>
  </si>
  <si>
    <t>ROSCI0082 Fâneţele seculare Ponoare</t>
  </si>
  <si>
    <t>40C0*</t>
  </si>
  <si>
    <t>Tufărişuri de foioase ponto-sarmatice</t>
  </si>
  <si>
    <r>
      <rPr>
        <sz val="10"/>
        <color theme="1"/>
        <rFont val="Garamond"/>
      </rPr>
      <t>Ocupă suprafeţe restrânse şi - conform planului de management - speciile caracteristice lipsesc, fiind alcătuite din porumbar şi păducel (</t>
    </r>
    <r>
      <rPr>
        <i/>
        <sz val="10"/>
        <color theme="1"/>
        <rFont val="Garamond"/>
      </rPr>
      <t>Prunus spinosa</t>
    </r>
    <r>
      <rPr>
        <sz val="10"/>
        <color theme="1"/>
        <rFont val="Garamond"/>
      </rPr>
      <t xml:space="preserve">, </t>
    </r>
    <r>
      <rPr>
        <i/>
        <sz val="10"/>
        <color theme="1"/>
        <rFont val="Garamond"/>
      </rPr>
      <t>Crataegus monogyna</t>
    </r>
    <r>
      <rPr>
        <sz val="10"/>
        <color theme="1"/>
        <rFont val="Garamond"/>
      </rPr>
      <t>).</t>
    </r>
  </si>
  <si>
    <t>FS, PM</t>
  </si>
  <si>
    <t>Nu au fost formulate obiective specifice de conservare pentru acest habitat.</t>
  </si>
  <si>
    <t>Nu au fost propuşi parametrii pentru acest habitat.</t>
  </si>
  <si>
    <t xml:space="preserve">Conform OCS prezenţa habitatului în sit este incertă. Nu  este probabil ca proiectul să afecteze zonele potenţiale din sit, unde fitocenozele caracteristicece habitatului s-ar putea dezvolta.  Proiectul nu intersectează situl, aflându-se la o distanţă mare faţă de acesta, la cca 9,4 km. De asemenea, nu este probabilă răspândirea unor specii de plante invazive în sit, sau în vecinătatea acestuia pe cale anemocoră sau hidrocoră, distanţa dintre sit şi proiect fiind mare.  
</t>
  </si>
  <si>
    <t>62C0*</t>
  </si>
  <si>
    <t>Stepe ponto-sarmatice</t>
  </si>
  <si>
    <t>Proiectul nu intersectează habitatul şi situl. Proiectul se află la o distanţă de circa 9.8 km faţă de habitat.</t>
  </si>
  <si>
    <t>OCS, FS,PM</t>
  </si>
  <si>
    <t>Suprafaţa
habitatului</t>
  </si>
  <si>
    <t>Traseul propus nu intersectează situl, şi prin urmare nu este posibilă reducerea suprafeţei habitatului.</t>
  </si>
  <si>
    <t>Abundenţa -
dominanţa
speciilor
edificatoare /
caracteristice</t>
  </si>
  <si>
    <t>Acoperire /
25 m2</t>
  </si>
  <si>
    <t>Cel puţin 35</t>
  </si>
  <si>
    <t xml:space="preserve">Proiectul nu intersectează situl. Acesta se află la o distanţă mare faţă de sit, la cca 9,4 km, nefiind astfel probabilă afectarea compoziţiei florisitce a habitatului prin răspândirea unor specii de plante invazive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t>
  </si>
  <si>
    <t>Număr specii edificatoare / caracteristice</t>
  </si>
  <si>
    <t>Numărul
speciilor / 25
m2</t>
  </si>
  <si>
    <t>Acoperire vegetaţie arbustivă</t>
  </si>
  <si>
    <t>Procent
acoperire / ha</t>
  </si>
  <si>
    <t>Mai puţin de
20</t>
  </si>
  <si>
    <t xml:space="preserve">Proiectul nu intersectează situl. Acesta se află la o distanţă mare faţă de sit, la cca 9,4 km, nefiind astfel probabilă afectarea compoziţiei florisitce a habitatului prin răspândirea unor specii de plante invazive de arbuşti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t>
  </si>
  <si>
    <t>Abundenţă specii indicatoare pentru perturbări (specii invazive, specii indicatoare de eutrofizare, specii ruderale)</t>
  </si>
  <si>
    <t>% / 25 m2</t>
  </si>
  <si>
    <t>Suprafaţa terenului nud</t>
  </si>
  <si>
    <t>Proiectul nu intersectează situl, şi nu vor fi necesare niciun fel de intervenţii în interiorul sitului, sau în afara acestuia.  Nu există riscul unei creşteriii suprafeţei terenului nud în  niciuna din etapele proiectului.</t>
  </si>
  <si>
    <t>Bogăţia specifică</t>
  </si>
  <si>
    <t>Număr specii / 25 m2</t>
  </si>
  <si>
    <t>Cel puţin 34</t>
  </si>
  <si>
    <r>
      <rPr>
        <sz val="10"/>
        <color theme="1"/>
        <rFont val="Garamond"/>
      </rPr>
      <t>Pajişti cu</t>
    </r>
    <r>
      <rPr>
        <i/>
        <sz val="10"/>
        <color theme="1"/>
        <rFont val="Garamond"/>
      </rPr>
      <t xml:space="preserve"> Molinia</t>
    </r>
    <r>
      <rPr>
        <sz val="10"/>
        <color theme="1"/>
        <rFont val="Garamond"/>
      </rPr>
      <t xml:space="preserve"> pe soluri calcaroase, turboase sau argiloase (</t>
    </r>
    <r>
      <rPr>
        <i/>
        <sz val="10"/>
        <color theme="1"/>
        <rFont val="Garamond"/>
      </rPr>
      <t>Molinion caerulae</t>
    </r>
    <r>
      <rPr>
        <sz val="10"/>
        <color theme="1"/>
        <rFont val="Garamond"/>
      </rPr>
      <t>)</t>
    </r>
  </si>
  <si>
    <t>Proiectul se află la o distanţă de aproximativ 9400 m faţă de limita sitului</t>
  </si>
  <si>
    <t>Suprafaţă
habitat</t>
  </si>
  <si>
    <t>Cel puţin 0,4</t>
  </si>
  <si>
    <t>Abundenţă
specii
edificatoare /
caracteristice</t>
  </si>
  <si>
    <t>Procent 
acoperire/ 25
m2</t>
  </si>
  <si>
    <t>Număr specii
edificatoare /
caracteristice</t>
  </si>
  <si>
    <t>Numărul
speciilor / 25 m2</t>
  </si>
  <si>
    <t>Numărul
speciilor
(Bogăţia în
specii) -
cormofite</t>
  </si>
  <si>
    <t>Numărul
speciilor / 25 m2</t>
  </si>
  <si>
    <t>Acoperire
vegetaţie
arbustivă</t>
  </si>
  <si>
    <t>% / ha</t>
  </si>
  <si>
    <t>Abundenţă
specii alohtone
(invazive şi
potenţial
invazive)</t>
  </si>
  <si>
    <t>Abundenţă
specii
indicatoare
pentru
perturbări
(eutrofizare,
nitrofile,
ruderale)</t>
  </si>
  <si>
    <t>Suprafaţa de sol % / 25 m2
erodat/neacoper
it de vegetaţie</t>
  </si>
  <si>
    <t>Proiectul nu intersectează situl, şi nu vor fi necesare niciun fel de intervenţii în interiorul sitului, sau în afara acestuia.  Nu există riscul prodecrii unor eroziuni în zona habitatului, din cauza proiectului.</t>
  </si>
  <si>
    <t>Înălţimea
vegetaţiei</t>
  </si>
  <si>
    <t>Nu există riscul afectării acestui parametru. Prin proiect nu sunt prevăzute niciun fel de lucrări în sit, traseul propus al autostrăzii, nu intersectează situl</t>
  </si>
  <si>
    <t>Crambe tataria</t>
  </si>
  <si>
    <t>Specia nu a fost identificată în sit, conform Planului de management</t>
  </si>
  <si>
    <t>FS</t>
  </si>
  <si>
    <t xml:space="preserve">Conform OCS specia nu a fost identificată în sit, dar ar trebui să fie luată în considerare şi reintroducerea speciei în sit.  Nu  este posibil ca proiectul să afecteze habitatele favorabile potenţiale ale speciei din sit (zone cu fitocenoze caracteristice  în carul cărora s-ar instala specia).  Proiectul nu intersectează situl, aflându-se la o distanţă mare faţă de acesta, la cca 9,4 km. De asemenea, nu este probabilă răspândirea unor specii de plante invazive în sit, sau în vecinătatea acestuia pe cale anemocoră sau hidrocoră, distanţa dintre sit şi proiect fiind mare.  </t>
  </si>
  <si>
    <r>
      <rPr>
        <i/>
        <sz val="10"/>
        <color theme="1"/>
        <rFont val="Garamond"/>
      </rPr>
      <t xml:space="preserve">Iris aphylla </t>
    </r>
    <r>
      <rPr>
        <sz val="10"/>
        <color theme="1"/>
        <rFont val="Garamond"/>
      </rPr>
      <t>ssp.</t>
    </r>
    <r>
      <rPr>
        <i/>
        <sz val="10"/>
        <color theme="1"/>
        <rFont val="Garamond"/>
      </rPr>
      <t xml:space="preserve"> hungarica</t>
    </r>
  </si>
  <si>
    <t>Proiectul se află la o distanţă de circa 9800 m faţă de habitat. Specia se asociază cu habitatele de interes comunitar 91Q0, 40A0*, 6150, 6110, 62C0*, 6240*. Habitatul 62C0* este prezent în situl analizat.</t>
  </si>
  <si>
    <t>Menţinerea
stării de conservare</t>
  </si>
  <si>
    <t>Trebuie
definită în
termen de 2 ani</t>
  </si>
  <si>
    <t xml:space="preserve">Proiectul nu intersectează situl. Acesta se află la o distanţă mare faţă de sit, la cca 9,4 km, nefiind astfel probabilă afectarea afectarea populaţiei speciei prin răspândirea unor specii de plante invazive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t>
  </si>
  <si>
    <t>Compoziţia
asociaţiilor
vegetale
carateristice -
structura
habitatului</t>
  </si>
  <si>
    <t>Procent 
acoperire /
25 m2</t>
  </si>
  <si>
    <t>Suprafaţa de sol
erodat/
neacoperit</t>
  </si>
  <si>
    <t>Procent
acoperire /
25 m2</t>
  </si>
  <si>
    <t>Mai puţin de 
5%</t>
  </si>
  <si>
    <t>Abundenţa
speciilor
invazive /
ruderale /
nitrofile în
habitatul speciei</t>
  </si>
  <si>
    <t>Ligularia sibirica</t>
  </si>
  <si>
    <t xml:space="preserve">Proiectul se află la o distanţă de circa 9800 m faţă de habitat. Specia se asociază cu habitatele de interes comunitar 7210⃰ , 3220, 6430, 7140, 7230, 3220 . Aceste habitate nu sunt prezente în situl analizat. </t>
  </si>
  <si>
    <t>Număr locaţii
(ocurenţe)</t>
  </si>
  <si>
    <t>Trebuie
definită în
termen de 2
ani</t>
  </si>
  <si>
    <t xml:space="preserve">Proiectul nu intersectează situl, şi prin urmare nu există riscul ca distribuţia speciei să fie afectată. Prin proiect nu sunt propuse niciun fel de  intervenţii în sit, sau în vecinătatea acestuia. </t>
  </si>
  <si>
    <t>Traseul propus nu intersectează situl, şi prin urmare nu este posibilă reducerea suprafeţei habitatului speciei.</t>
  </si>
  <si>
    <t>Procent
acoperire / ha</t>
  </si>
  <si>
    <t>Abundenţă
specii
indicatoare
pentru perturbări
(nitrofile,
ruderale)</t>
  </si>
  <si>
    <t>Numărul şi
procentul
populaţiilor cu
tendinţa pozitivă
sau stabilă a
producţiei de
seminţe</t>
  </si>
  <si>
    <t>Număr de
populaţii</t>
  </si>
  <si>
    <t xml:space="preserve">Nu există riscul afectării acestui parametru. Prin proiect nu sunt prevăzute niciun fel de lucrări în sit, traseul propus al autostrăzii nu intersectează situl. Populaţiile speciei nu vor fi afectate nici prin răspândirea unor specii invazive, în nciuna din etapele proiectului (execuţie/operare). Proiectul se află la o distanţă mare faţă de sit, la cca 9,4 km, nefiind astfel probabilă răspândirea unor specii de plante invazive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t>
  </si>
  <si>
    <t>% din
numărul total
de populaţii</t>
  </si>
  <si>
    <t>Pontechium maculatum  (Echium russicum)</t>
  </si>
  <si>
    <t>Proiectul se află la cca 9800 m  faţă de habitatul potenţial favorabil al speciei</t>
  </si>
  <si>
    <t>Anexa nr. 5 a Planului de management</t>
  </si>
  <si>
    <t>Număr exemplare florifere</t>
  </si>
  <si>
    <t>Trebuie determinat în termen de 2 ani</t>
  </si>
  <si>
    <t>Numărul speciilor edificatoare / caracteristice în habitatele cu care specia este asociată</t>
  </si>
  <si>
    <t>Număr specii
/ 25 m2</t>
  </si>
  <si>
    <t>Suprafaţa de sol neacoperit</t>
  </si>
  <si>
    <t xml:space="preserve">Proiectul nu intersectează situl. Prin proiect sunt propuse lucrări de curăţare a vegetaţie sau alte tipruri de lucrări în sit şi/sau în vecinătatea acestuia. </t>
  </si>
  <si>
    <t>Abundenţa speciilor ruderale / nitrofile în habitatul speciei</t>
  </si>
  <si>
    <t>Acoperire % /
25 m2</t>
  </si>
  <si>
    <t>Gradul de acoperire cu tufăriş / pădure în aria de răspândire a speciei</t>
  </si>
  <si>
    <t>Acoperire % /ha</t>
  </si>
  <si>
    <t xml:space="preserve">Proiectul nu intersectează situl. Acesta se află la o distanţă mare faţă de sit, la cca 9,4 km, nefiind astfel probabilă afectarea compoziţiei florisitce a habitatului prin răspândirea unor specii de plante invazive de arbori sau arbuşti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t>
  </si>
  <si>
    <t>Pulsatilla grandis</t>
  </si>
  <si>
    <t>Proiectul nu intersectează situl, aflându-se la o distanţă de circa 9800 m faţă de habitatul speciei</t>
  </si>
  <si>
    <t>Trebuie
definită în
termen de 2
ani</t>
  </si>
  <si>
    <t>Suprafaţa de sol
erodat /
neacoperit</t>
  </si>
  <si>
    <t>Abundenţa
speciilor
invazive /
ruderale /
nitrofie în
habitatul
speciei</t>
  </si>
  <si>
    <t>Procent
acoperire /
25 m2</t>
  </si>
  <si>
    <t>Pulsatilla patens</t>
  </si>
  <si>
    <t xml:space="preserve">Proiectul se află la o distanţă de circa 9800 m faţă de habitatul speciei. Specia se asociază cu habitatele de interes comunitar 6210*, 6240, 6440 . Aceste habitate nu sunt prezente în situl analizat. </t>
  </si>
  <si>
    <t>Menţinerea
stării de conservare</t>
  </si>
  <si>
    <t>Compoziţia asociaţiilor vegetale carateristice - structura habitatului</t>
  </si>
  <si>
    <t>Suprafaţa de sol erodat / neacoperit</t>
  </si>
  <si>
    <t>Abundenţa
speciilor
invazive /
ruderale /
nitrofie în habitatul speciei</t>
  </si>
  <si>
    <t xml:space="preserve">Proiectul nu intersectează situl. Acesta se află la o distanţă mare faţă de sit, la cca 9,4  km, nefiind astfel probabilă afectarea compoziţiei florisitce a habitatului prin răspândirea unor specii de plante invazive de arbori sau arbuşti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t>
  </si>
  <si>
    <t xml:space="preserve">Proiectul se află la o distanţă de circa 9900 m faţă de habitatul favorabil al speciei. </t>
  </si>
  <si>
    <t>Menţinerea sau
îmbunătăţirea stării de conservare</t>
  </si>
  <si>
    <t>Nu este posibil ca proiectul să afecteze populaţia speciei în niciuna din etapele acestuia. Traseul propus al autostrăzii Paşcani-Suceava nu intersectează situl, şi nu este posibilă afectarea populaţiei speciei în sit, sau în vecinătatea acestuia. De asemenea specia nu se deplasează pe distanşe lungi (mai puţin de 300 m), şi nu este posibil ca unii indivizi care aparţin popluaţiei din sit, să ajungă în zona proiectului.</t>
  </si>
  <si>
    <t>Număr indivizi / ha
Număr indivizi / mp baltă</t>
  </si>
  <si>
    <t xml:space="preserve">Nu este posibil ca proiectul să afecteze populaţia speciei în niciuna din etapele acestuia. Traseul propus al autostrăzii Paşcani-Suceava nu intersectează situl, şi nu este posibilă afectarea populaţiei speciei în sit, sau în vecinătatea acestuia. </t>
  </si>
  <si>
    <t>Suprafaţă totală. inclusiv habitat terestru (ha) Suprafaţă totală habitat de reproducere (mp)</t>
  </si>
  <si>
    <t>Număr habitate de reproducere Număr unităţi de caroiaj de 250 x 250 m cu prezenţa speciei</t>
  </si>
  <si>
    <t>Proiectul nu intersectează situl, şi prin urmare nu există riscul ca distribuţia speciei să fie afectată. Prin proiect nu sunt propuse niciun fel de  intervenţii în sit, sau în vecinătatea acestuia care pot afecta habtele de reproducere ale speciei.</t>
  </si>
  <si>
    <t>Densitatea
habitatelor de
reproducere</t>
  </si>
  <si>
    <t>Număr habitate de reproducere / km2 
Număr total habitate</t>
  </si>
  <si>
    <t>Cel puţin 4 
Trebuie definită în termen de 2 ani</t>
  </si>
  <si>
    <t>Habitate terestre cu vegetaţie naturală în jurul habitatelor de reproducere într- o rază de 500 m</t>
  </si>
  <si>
    <t>Traseul propus nu intersectează situl, şi prin urmare nu este posibilă afectarea habitelor favorabile ale speciei din sit sau din vecinătatea sitului.</t>
  </si>
  <si>
    <t>Proiectul se află la o distanţă de aproximativ 9400 m faţă de limita sitului. Conform planului de management nu se cunoaşte distribuţia speciei în sit.</t>
  </si>
  <si>
    <t>Raportările României în baza art. 17 DH</t>
  </si>
  <si>
    <t>Menţinerea sau
îmbunătăţirea stării de conservare</t>
  </si>
  <si>
    <t>Trebuie definită în termen de 2 Număr indivizi ani</t>
  </si>
  <si>
    <t>Este improbabil ca proiectul să afecteze populaţia speciei în vreuna din etapele acestuia. Traseul propus al autostrăzii Paşcani-Suceava nu intersectează situl, şi nu este posibilă afectarea populaţiei speciei în sit, sau în vecinătatea acestuia. De asemenea specia nu se deplasează pe distanţe lungi (maxim cca 200 m), şi nu este posibil ca unii indivizi care aparţin populaţiei din sit, să ajungă în zona proiectului.</t>
  </si>
  <si>
    <t>Număr indivizi / ha 
Număr ani indivizi / mp baltă</t>
  </si>
  <si>
    <t xml:space="preserve">Este improbabil ca proiectul să afecteze populaţia speciei în vreuna din etapele acestuia. Traseul propus al autostrăzii Paşcani-Suceava nu intersectează situl, şi nu este posibilă afectarea populaţiei speciei în sit, sau în vecinătatea acestuia. </t>
  </si>
  <si>
    <t>Suprafaţă totală, inclusiv Suprafaţă totală habitat de reproducere (mp)</t>
  </si>
  <si>
    <t>Număr habitate de reproducere ani 
Număr unităţi de caroiaj de 250 x 250 m cu prezenţa speciei</t>
  </si>
  <si>
    <t>Număr habitate de reproducere / km2</t>
  </si>
  <si>
    <t>Număr total habitate</t>
  </si>
  <si>
    <t>Traseul propus nu intersectează situl, şi prin urmare nu este posibilă reducerea suprafeţei habitelor favorabile ale speciei din sit sau din vecinătatea sitului.</t>
  </si>
  <si>
    <t>ROSAC0081 Fâneţele seculare de la Frumoasa</t>
  </si>
  <si>
    <t>ROSCI0081 Fâneţele seculare de la Frumoasa</t>
  </si>
  <si>
    <t xml:space="preserve">Proiectul se află la cca 10200 m faţă de habitat </t>
  </si>
  <si>
    <t>Anexa nr.2 a Planului de management</t>
  </si>
  <si>
    <t>Îmbunătăţirea stării de conservare favorabile</t>
  </si>
  <si>
    <t>9,4</t>
  </si>
  <si>
    <t>Cel puţin 9,4</t>
  </si>
  <si>
    <t>Autostrada nu intersectează situl sau habitatul, şi prin urmare nu există riscul ca suprafaţa habitatului să fie redusă.</t>
  </si>
  <si>
    <t>Proiectul nu intersectează situl. Acesta se află la o distanţă mare faţă de sit, la cca 10,2 km,  nefiind astfel,  probabilă afectarea compoziţiei florisitce a habitatului prin răspândirea unor specii de plante invazive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dar şi faptul că între sit şi corpul de apă se află localitatea Frumoasa şi terenuri agricole.</t>
  </si>
  <si>
    <t>Proiectul nu intersectează situl. Acesta se află la o distanţă mare faţă de sit, la cca 10,2 km,  nefiind astfel,  probabilă afectarea compoziţiei florisitce a habitatului prin răspândirea unor specii  invazive de arbuşti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dar şi faptul că între sit şi corpul de apă se află localitatea Frumoasa şi terenuri agricole.</t>
  </si>
  <si>
    <t>Abundenţă
specii
indicatoare
pentru perturbări
(specii invazive,
specii
indicatoare de
eutrofizare,
specii ruderale)</t>
  </si>
  <si>
    <t>Suprafaţa
terenului nud</t>
  </si>
  <si>
    <t>Acoperire /
25 m2</t>
  </si>
  <si>
    <t>Bogăţia
specifică</t>
  </si>
  <si>
    <t>Proiectul nu intersectează situl. Acesta se află la o distanţă mare faţă de sit, la cca 10,2 km, nefiind astfel,  probabilă afectarea compoziţiei florisitce a habitatului prin răspândirea unor specii de plante invazive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dar şi faptul că între sit şi corpul de apă se află localitatea Frumoasa şi terenuri agricole.</t>
  </si>
  <si>
    <t>Specia nu a fost identificată în urma observaţiilor în teren, realizate pentru elaborarea Planului de management.</t>
  </si>
  <si>
    <t>Nu au fost formulaţi parametrii pentru această specie.</t>
  </si>
  <si>
    <t xml:space="preserve">Conform OCS ar trebui să fie luată în considerare reintroducerea speciei în sit. Nu este posibil ca proiectul să afecteze habitatul prioritar 62C0* din sit care este favorabil acestei specii. Proiectul nu intersectează situl, aflându-se la o distanţă mare faţă de acesta, la cca 10200 m. De asemenea, nu este probabilă răspândirea unor specii de plante invazive în sit, sau în vecinătatea acestuia pe cale anemocoră sau hidrocoră, distanţa dintre sit şi proiect fiind mare. </t>
  </si>
  <si>
    <r>
      <rPr>
        <i/>
        <sz val="10"/>
        <color theme="1"/>
        <rFont val="Garamond"/>
      </rPr>
      <t xml:space="preserve">Iris aphylla </t>
    </r>
    <r>
      <rPr>
        <sz val="10"/>
        <color theme="1"/>
        <rFont val="Garamond"/>
      </rPr>
      <t>ssp</t>
    </r>
    <r>
      <rPr>
        <i/>
        <sz val="10"/>
        <color theme="1"/>
        <rFont val="Garamond"/>
      </rPr>
      <t>. hungarica</t>
    </r>
  </si>
  <si>
    <t>Proiectul nu intersectează situl, afându-se la o distanţă de aproximativ 10200 m faţă de habitatul favorabil al speciei.</t>
  </si>
  <si>
    <t>Cel puţin 15
indivizii</t>
  </si>
  <si>
    <t>Proiectul nu intersectează situl. Acesta se află la o distanţă mare faţă de sit, la cca 10,2 km, nefiind astfel,  probabilă afectarea afectarea populaţiei speciei prin răspândirea unor specii de plante invazive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dar şi faptul că între sit şi corpul de apă se află localitatea Frumoasa şi terenuri agricole.</t>
  </si>
  <si>
    <t>Trebuie
definită în
 termen de 2 ani</t>
  </si>
  <si>
    <t>Procent
acoperire
25 m2</t>
  </si>
  <si>
    <t>Nu este posibilă afectarea comopziţiei floristice a habitatului. Proiectul nu intersectează situl şi nu există riscul răscpîndirii unor specii invazive pe cale anemocră sau hidrocoră, distanţa dintre sit şi proiect, fiind mare, cca 10,2 km.</t>
  </si>
  <si>
    <t>Suprafaţa de sol
erodat/ neacoperit</t>
  </si>
  <si>
    <t>Mai puţin de
5%</t>
  </si>
  <si>
    <t xml:space="preserve">Proiectul nu intersectează situl şi nu sunt necesare lucrări care presupun îndepărtarea vegetaţiei în interiorul sitului. </t>
  </si>
  <si>
    <t>Abundenţa
speciilor invazive
/ ruderale /
nitrofile în
habitatul speciei</t>
  </si>
  <si>
    <t>Proiectul nu intersectează situl. Acesta se află la o distanţă mare faţă de sit, la cca 10,2 km, nefiind astfel,  probabilă afectarea afectarea compoziţiei floristice a fitocenozelor habitatului 62C0* în care se poate dezvolta specia, prin răspândirea unor specii de plante invazive în sit, sau în vecinătatea acestuia pe cale anemocoră. Nu este posibilă nici răspândirea pe cale hidrocoră a unor specii invazive de plante. Situl nu este străbătut de niciun corp de apă, însă se află în apropierea corpului de apă RORW12-1-21-3_B1 FRUMOASA + STRAMBUL. Proiectul nu intersectează corpul de apă din apropierea sitului, sau alte corpuri de apă care au confluenţă cu acessta. Chiar şi în cazul în care ar fi intersectat corpul de apă nu ar fi fost posibilă răspândirea unor specii de plante invazive având în vedere distanţa mare dintre sit şi proiect, dar şi faptul că între sit şi corpul de apă se află localitatea Frumoasa şi terenuri agricole.</t>
  </si>
  <si>
    <t>Pontechium maculutum (Echium russicum)</t>
  </si>
  <si>
    <t xml:space="preserve">Specia nu a fost identificată în urma deplasărilor în teren pentru elaborarea Planului de management.  Conform OCS, trebui să fie luată în considerare reintroducerea acesteia în sit. Nu este posibil ca proiectul să afecteze habitatul prioritar 62C0* din sit care este favorabil acestei specii. Proiectul nu intersectează situl, aflându-se la o distanţă mare faţă de acesta, la cca 10200 m. De asemenea, nu este probabilă răspândirea unor specii de plante invazive în sit, sau în vecinătatea acestuia pe cale anemocoră sau hidrocoră, distanţa dintre sit şi proiect fiind mare. </t>
  </si>
  <si>
    <t>Proiectul nu intersectează situl, aflându-se o distanţă de aproximativ 10200 m faţă de habitatul favorabil al speciei.</t>
  </si>
  <si>
    <t>Trebuie
determinat în
termen de 2 ani</t>
  </si>
  <si>
    <t>Suprafaţa
habitatului speciei</t>
  </si>
  <si>
    <t>Trebuie
determinat în
termen de 2 ani</t>
  </si>
  <si>
    <t>Procent
acoperire
25 m2</t>
  </si>
  <si>
    <t>Nu este posibilă afectarea comopziţiei floristice a habitatului. Proiectul nu intersectează situl şi nu există riscul răscpîndirii unor specii invazive pe cale anemocră sau hidrocoră, distanţa dintre sit şi proiect, fiind mare, cca 10200 m.</t>
  </si>
  <si>
    <t>Suprafaţa de sol
erodat / neacoperit</t>
  </si>
  <si>
    <t>Abundenţa
speciilor invazive /
ruderale / nitrofie
în habitatul speciei</t>
  </si>
  <si>
    <t xml:space="preserve">Proiectul nu intersectează situl, aflându-se o distanţă de aproximativ 10300 m faţă de  cea mai apropiată locaţie, unde a fost semnalată specia. </t>
  </si>
  <si>
    <t>Cel puţine 12</t>
  </si>
  <si>
    <t>Suprafaţa
habitatului speciei</t>
  </si>
  <si>
    <t>Compoziţia
asociaţiilor
vegetale
caracteristice -
structura
habitatului</t>
  </si>
  <si>
    <t xml:space="preserve">ROSAC0176 Pădurea Tătăruşi </t>
  </si>
  <si>
    <t xml:space="preserve">ROSCI0176 Pădurea Tătăruşi </t>
  </si>
  <si>
    <r>
      <rPr>
        <sz val="10"/>
        <color theme="1"/>
        <rFont val="Garamond"/>
      </rPr>
      <t xml:space="preserve">Păduri de fag </t>
    </r>
    <r>
      <rPr>
        <i/>
        <sz val="10"/>
        <color theme="1"/>
        <rFont val="Garamond"/>
      </rPr>
      <t>Asperulo</t>
    </r>
    <r>
      <rPr>
        <sz val="10"/>
        <color theme="1"/>
        <rFont val="Garamond"/>
      </rPr>
      <t>-</t>
    </r>
    <r>
      <rPr>
        <i/>
        <sz val="10"/>
        <color theme="1"/>
        <rFont val="Garamond"/>
      </rPr>
      <t>Fagetum</t>
    </r>
  </si>
  <si>
    <t>Habitatul se află la o distanţă de cca 2700 m, faţă de proiect.</t>
  </si>
  <si>
    <t>Harta distribuţiei habitatului, anexată Planului de Management (PM)</t>
  </si>
  <si>
    <t>PM, FS, OCS</t>
  </si>
  <si>
    <t>Cel puţin 53</t>
  </si>
  <si>
    <t xml:space="preserve">Traseul propus al autostrăzii Paşcani -Suceava nu intersectează situl, şi nu există riscul ca suprafaţa habitatului să fie redusă în urma implementării proiectului. </t>
  </si>
  <si>
    <t>Abundenţă specii
edificatoare de
arbori</t>
  </si>
  <si>
    <t>% /500 m2</t>
  </si>
  <si>
    <t>Nu există riscul afectării compoziţiei floristice a habitatului, având în vedere că nu este posibilă răspândirea unor specii invazive în zona acestuia, în niciuna din etapele proiectului. Corpul de apă intersectat de proiect RORW12-1-26_B1 CONTEASCA + CALUGARUL  se se află la cca 1000 m distanţă faţă de sit, şi are direcţia de curgere dinspre sit spre proiect. Situl nu este străbătut de niciun corp de apă sau curs de apă, răspândirea unor specii invazive pe cale hidrocoră fiind astfel imposibilă.  De asemenea,  distanţa dintre sit şi proiect suficient de mare (cca 2,7 km), încât dispersia unor specii invazive pe cale anemocoră nu este posibilă. Între sit şi proiect se află o zonă împădurită, localitatea Conţeşti, terenuri agricole.</t>
  </si>
  <si>
    <t>Număr specii
edificatoare în
stratul ierbos</t>
  </si>
  <si>
    <t>număr
specii/500
m2</t>
  </si>
  <si>
    <t>Nu există riscul afectării compoziţiei floristice a habitatului, având în vedere că nu este posibilă răspândirea ubor specii invazive în zona acestuia, în niciuna din etapele proiectului.  Situl nu este străbătut de niciun corp de apă sau curs de apă, răspândirea unor specii invazive pe cale hidrocoră fiind astfel imposibilă, iar distanţa dintre proiect şi sit este suficient de mare, încât dispersia unor specii invazive pe cale anemocoră nu este probabilă.</t>
  </si>
  <si>
    <t>Abundenţă specii
invazive, ruderale,
nitrofile şi
alohtone</t>
  </si>
  <si>
    <t>%/ha</t>
  </si>
  <si>
    <t>Volum lemn mort
pe sol sau pe
picior</t>
  </si>
  <si>
    <t xml:space="preserve">Traseul propus nu intersectează situl, şi prin urmare parametrul nu va fi afectat.  Prin proiect nu sunt prevăzute lurări de defrişarea în afara limitelor acestuia (ampriza/coridorul de expropiere). </t>
  </si>
  <si>
    <t>Arbori de
biodiversitate
(arbori bătrâni)</t>
  </si>
  <si>
    <t>număr 
arbori/ha</t>
  </si>
  <si>
    <t xml:space="preserve">Conform OCS prezenţa speciei a fost semnalată la cca 2,8 km de sit, în subparcela 16 C, au fost observate mai multe exemplare, atât cu tulpini fertile cât şi sterile. </t>
  </si>
  <si>
    <t>Prezenţa speciai nu a fost constatatî în sit, în timpul colectării datelor din teren pentru elaborarea Planului de managemnent. Totuşi, habitatul favorabil al speciei, 9130 este în sit, însă nu există posibilitatea ca acesta să fie afectat în niciuna din etapele proiectului.  Nu există riscul afectării compoziţiei floristice a habitatului sau a suprafaeţei acestuia (proiectul nu intersectează situl). Situl nu este străbătut de niciun corp de apă sau curs de apă, răspândirea unor specii invazive pe cale hidrocoră fiind astfel imposibilă, iar distanţa dintre proiect şi sit este suficient de mare, încât dispersia unor specii invazive pe cale anemocoră nu este probabilă.</t>
  </si>
  <si>
    <t>Prezenţa speciei nu a fost constată în timpul studiului pentru fundamentare a Planului de managemnt, însă s-a considerat că zone favorabile speciei se află în partea sudică a sitului şi mai ales în imediata vecinătate a sitului în partea de sud- est într-o poiană. Zona favorabilă identificată se află la o distanţă de cca  3300 m faţă de proiect.</t>
  </si>
  <si>
    <t>Nu există riscul ca populaţia speciei să fie afectată în niciuna din etapele proiectului (execuţie, operare).  Traseul propus nu intersectează habitatul favorabil al speciei, şi nu se află în apropierea acestuia. Indivizii speciei nu se deplasează pe distanţe lungi, nu există riscul ca acesştia să ajungă în zona proiectului. Prin urmare, în cazul în care există o populaţie a speciei în sit, nu este posibilă coliziunea acestora cu utilajele/vehiculele în etapa de execuţie sau operare a proiectului.</t>
  </si>
  <si>
    <t>Suprafaţa
vegetaţiei erbacee
înalte (peste 50
cm) în pajişti şi
margini de pădure</t>
  </si>
  <si>
    <t xml:space="preserve">Traseul propus nu intersectează situl, şi prin urmare parametrul nu va fi afectat.  </t>
  </si>
  <si>
    <t>Procentul de acoperire a stratului arbustiv în aria de răspândire</t>
  </si>
  <si>
    <t>Habitatul  favorabil al speciei se află la o distanţă de cca 2700 m, faţă de proiect.</t>
  </si>
  <si>
    <t>PM, Imagini satelitate (Google Earth)</t>
  </si>
  <si>
    <t>PM, OCS</t>
  </si>
  <si>
    <t>Număr
indivizi /
clase de
mărime a
populaţiei</t>
  </si>
  <si>
    <t>Trebuie definită
în termen de 2
ani</t>
  </si>
  <si>
    <t>Nu există riscul ca populaţia speciei să fie afectată în niciuna din etapele proiectului (execuţie, operare).  Traseul propus nu intersectează habitatul favorabil al speciei, şi nu se află în apropierea acestuia. Indivizii speciei nu se deplasează pe distanţe foarte lungi (cca 2000 m), neexistând astfel  riscul ca unii dintre acesştia să ajungă în zona proiectului. Prin urmare, nu este posibilă coliziunea unor indivizi cu utilajele/vehiculele în etapa de execuţie sau operare a proiectului.</t>
  </si>
  <si>
    <t>Proiectul nu intersectează situl, şi prin urmare nu există riscul ca suprafaţa habitatului speciei să fie redusă.</t>
  </si>
  <si>
    <t>Arbori bătrâni în
trupuri de pădure</t>
  </si>
  <si>
    <t xml:space="preserve">Nu există riscul ca parametrul să fie afectat, având în vedere că traseul propus nu intersectează situl. Prin proiect nu sunt propuse lucrări de defrişare în afara limitelor proiectului. </t>
  </si>
  <si>
    <t>Volumul de lemn
mort în habitatele
speciei</t>
  </si>
  <si>
    <t>1078*</t>
  </si>
  <si>
    <t>Callimorpha quadripunctaria</t>
  </si>
  <si>
    <t>Un habitat favorabil potenţial al speciei se află la cca 3300 distanţă faţă de proiect.</t>
  </si>
  <si>
    <t xml:space="preserve">PM, Imagini satelitate (Google Earth)
</t>
  </si>
  <si>
    <t>Număr indivizi sau clasa de mărime a populaţiei</t>
  </si>
  <si>
    <t>Nu există riscul ca populaţia speciei să fie afectată în niciuna din etapele proiectului (execuţie, operare).  Traseul propus nu intersectează habitatul favorabil al speciei, şi nu se află în apropierea acestuia. Indivizii speciei nu se deplasează pe distanţe lungi (cca 500 m), neexistânsd astfel  riscul ca unii dintre acesştia să ajungă în zona proiectului. Prin urmare, nu este posibilă coliziunea unor indivizi cu utilajele/vehiculele în etapa de execuţie sau operare a proiectului.</t>
  </si>
  <si>
    <t>Densitate
populaţiei</t>
  </si>
  <si>
    <t>Număr indivizi adulţi /transecte 50 m lungime</t>
  </si>
  <si>
    <t>Nu există riscul ca populaţia speciei să fie afectată în niciuna din etapele proiectului (execuţie, operare).  Traseul propus nu intersectează habitatul favorabil al speciei, şi nu se află în apropierea acestuia. Indivizii speciei nu se deplasează pe distanţe lungi (cca 500 m), neexistând astfel  posibilitatea ca unii dintre aceştia să ajungă în zona proiectului. Prin urmare, nu este posibilă coliziunea unor indivizi cu utilajele/vehiculele în etapa de execuţie sau operare a proiectului.</t>
  </si>
  <si>
    <t>Suprafaţa totală
a fragmentelor
de habitate cu
prezenţa
plantelor gazdă</t>
  </si>
  <si>
    <t>Nu există riscul ca zonele în care se află habitatele cu plantele gazdă  ale speciei să fie afectate. Proiectul nu intersectează situl, şi nu este probabilă afectarea suprafeţelor ocupate de acestea.</t>
  </si>
  <si>
    <t>Înălţimea medie a vegetaţiei în fragmentele de habitate în perioadele cruciale pentru specie</t>
  </si>
  <si>
    <t>Înălţimea medie a vegetaţiei / transecte de 50 m lungime, exprimată în cm</t>
  </si>
  <si>
    <t xml:space="preserve">Nu există riscul ca parametrul să fie afectat, având în vedere că traseul propus al proiectului,  nu intersectează situl, şi prin urmare nu sunt prevăzute niciun fel de lucrări în interiorul sitului, sau în vecinătatea acestuia. </t>
  </si>
  <si>
    <t>Abundenţa
plantelor
utilizate ca surse
de nectar</t>
  </si>
  <si>
    <t>Grad de
acoperire/tr
ansect 50
lungime (în m2)</t>
  </si>
  <si>
    <t>Nu există riscul ca parametrul să fie afectat, având în vedere că traseul propus al proiectului,  nu intersectează situl, şi prin urmare nu sunt prevăzute niciun fel de lucrări în interiorul sitului, sau în vecinătatea acestuia.  De asemenea, nu este probabilă afectarea compoziţiei floristice a fitocenozelor din sit (care cuprind specii de plante utilizate ca surse de nectar) prin  răscpândirea unor speciii invazive în sit, sau în apropierea acestuia, pe cale anemocoră (distanţa sufiecient de mare între sit şi proiect) sau anemocoră (situl nu este străbătut de curpuri de apă/cursuri de apă intersectate de proiect).</t>
  </si>
  <si>
    <t>Acoperire cu
arbuşti şi arbori
în fragmentele
de habitate</t>
  </si>
  <si>
    <t xml:space="preserve">Nu există riscul ca parametrul să fie afectat, având în vedere că traseul propus al proiectului,  nu intersectează situl, şi prin urmare nu sunt prevăzute niciun fel de lucrări în interiorul sitului, sau în proximitatea acestuia. </t>
  </si>
  <si>
    <t>ROSCI0184 Pădurea Zamostestea - Lunca</t>
  </si>
  <si>
    <t>9IF0</t>
  </si>
  <si>
    <r>
      <rPr>
        <sz val="10"/>
        <color theme="1"/>
        <rFont val="Garamond"/>
      </rPr>
      <t xml:space="preserve">Păduri ripariene mixte cu </t>
    </r>
    <r>
      <rPr>
        <i/>
        <sz val="10"/>
        <color theme="1"/>
        <rFont val="Garamond"/>
      </rPr>
      <t>Quercus robur</t>
    </r>
    <r>
      <rPr>
        <sz val="10"/>
        <color theme="1"/>
        <rFont val="Garamond"/>
      </rPr>
      <t xml:space="preserve">, </t>
    </r>
    <r>
      <rPr>
        <i/>
        <sz val="10"/>
        <color theme="1"/>
        <rFont val="Garamond"/>
      </rPr>
      <t>Ulmus lacvis</t>
    </r>
    <r>
      <rPr>
        <sz val="10"/>
        <color theme="1"/>
        <rFont val="Garamond"/>
      </rPr>
      <t xml:space="preserve">, </t>
    </r>
    <r>
      <rPr>
        <i/>
        <sz val="10"/>
        <color theme="1"/>
        <rFont val="Garamond"/>
      </rPr>
      <t>Fraximis excelsior</t>
    </r>
    <r>
      <rPr>
        <sz val="10"/>
        <color theme="1"/>
        <rFont val="Garamond"/>
      </rPr>
      <t xml:space="preserve"> sau </t>
    </r>
    <r>
      <rPr>
        <i/>
        <sz val="10"/>
        <color theme="1"/>
        <rFont val="Garamond"/>
      </rPr>
      <t>Fraxinus angustifolia</t>
    </r>
    <r>
      <rPr>
        <sz val="10"/>
        <color theme="1"/>
        <rFont val="Garamond"/>
      </rPr>
      <t>,
din lungul marilor râuri (</t>
    </r>
    <r>
      <rPr>
        <i/>
        <sz val="10"/>
        <color theme="1"/>
        <rFont val="Garamond"/>
      </rPr>
      <t>Ulmenion minoris</t>
    </r>
    <r>
      <rPr>
        <sz val="10"/>
        <color theme="1"/>
        <rFont val="Garamond"/>
      </rPr>
      <t>)</t>
    </r>
  </si>
  <si>
    <t>Având în vedere că habitatul este unul de luncă,  o zonă potenţială unde acesta poate fi prezent se află la o distanţă de cca 20300 m faţă de proiect, pe râul Siret.</t>
  </si>
  <si>
    <t xml:space="preserve">Raportările României în baza Articolului 17 Directiva Habitate (DH)
</t>
  </si>
  <si>
    <t>Cel puţin 32</t>
  </si>
  <si>
    <t xml:space="preserve">Traseul propus al autostăstrăzii nu intersectează situl, şi nu există riscul ca suprafaţa habitatului să fie redusă în urma implementării proiectului. </t>
  </si>
  <si>
    <t>Abundenţa speciilor de
arbori edificatoare din
abundenţa totală</t>
  </si>
  <si>
    <t>% /ha</t>
  </si>
  <si>
    <t>Nu este posibilă afectatea compoziţiei floristice a habitatului în niciuna din etapele proiectului (execuţie, operare).  Proiectul se află în aval de sit şi nu există riscul răspândirii unor specii invazive pe cale hidrocoră, şi nici pe cale anemocoră având în vedere distanţa mare între sit şi proiect, şi că nu sunt prevăzute prin proiect niciun fel de activităţi în proximitatea sitului.</t>
  </si>
  <si>
    <t>Compoziţia stratului ierbos (specii edificatoare)</t>
  </si>
  <si>
    <t>număr specii/ha</t>
  </si>
  <si>
    <t>Abundenta speciilor
invazive, ruderale,
nitrofile şi alohtone,
inclusiv ecotipurile
necorespunzătoare</t>
  </si>
  <si>
    <t>Cel mult 20%</t>
  </si>
  <si>
    <t>Volum lemn mort pe
sol sau pe picior</t>
  </si>
  <si>
    <t>Cel puţin 10</t>
  </si>
  <si>
    <t xml:space="preserve">Nu există riscul ca parametrul să fie afectat. Traseul autostrăzii nu intersectează situl, şi astfel prin proiect nu sunt prevăzute lucrări de defrişare/curăţare a vegetaţiei în sit. </t>
  </si>
  <si>
    <t>Păduri dacice de stejarşi carpen</t>
  </si>
  <si>
    <t>Cea mai apropiată zonă împădurită din sit faţă de proiect se ală la cca 20400 m</t>
  </si>
  <si>
    <t>Menţinerea sau îmbunătăţirea stării de conservare ̇</t>
  </si>
  <si>
    <t>Cel puţin 224</t>
  </si>
  <si>
    <t>Prezenţa speciilor caracteristice</t>
  </si>
  <si>
    <t>Procent de
acoperire / 1000
m2</t>
  </si>
  <si>
    <t>Lemn mort</t>
  </si>
  <si>
    <t>Specii caracteristice în
stratul ierbos</t>
  </si>
  <si>
    <t>Număr de specii
/ 1000 m3</t>
  </si>
  <si>
    <t>Prezenţa speciilor invazive/alohtone</t>
  </si>
  <si>
    <t>Procent de acoperire / 1000 m3</t>
  </si>
  <si>
    <t>Cel mult 5%</t>
  </si>
  <si>
    <t>Un habitat potenţial favorabil al speciei se află la cca 20000 m faţă de proiect</t>
  </si>
  <si>
    <t>Imagini satelitare (Googe Earth)</t>
  </si>
  <si>
    <t>Menţinerea sau îmbunătăţirea stării dc conservare</t>
  </si>
  <si>
    <t>Există un risc de coliziune cu unii indivizi ai speciei.</t>
  </si>
  <si>
    <r>
      <rPr>
        <sz val="10"/>
        <color rgb="FF000000"/>
        <rFont val="Garamond"/>
      </rPr>
      <t>Proiectul se află la distanţă mare faţă de sit (cca 20,2 km), iar între sit şi acesta există mai multe localităţi, alte situri Natura 2000: ROSPA0110 Acumulările Rogojeşti Bucecea, ROSCI0391 Siretul-Mijlociu Bucecea, ROSCI0075 Pădurea Pătrăuţi dintre care unul cuprinde habitate de hrănire pentru specie (ROSCI0075 - habitate de pădure), alte  zone împădurite, terenuri agricole.  Totuşi specia se poate deplasa pe distanţe lungi, între 10 - 25 km de la adăposturi la habitatele de hrănire şi vânează cel mai frecvent în păduri de foioase sau mixte. Specia este destul de specializată în ceea ce priveşte hrana, capturând prada direct de pe sol (preferă mai mult speciile de</t>
    </r>
    <r>
      <rPr>
        <i/>
        <sz val="10"/>
        <color rgb="FF000000"/>
        <rFont val="Garamond"/>
      </rPr>
      <t xml:space="preserve"> Carabidae</t>
    </r>
    <r>
      <rPr>
        <sz val="10"/>
        <color rgb="FF000000"/>
        <rFont val="Garamond"/>
      </rPr>
      <t xml:space="preserve">). În vecinătatea proiectului sunt mai multe habitate de pădure, cel mai apropiat fiind  la cca 600 m. Totuşi, unii indivizi pot să ajungă în zona proiectului, putând fi atraşi de insectele care se strâng în jurul surselor de lumină artificială pe timpul nopţii. Astfel, există riscul de coliziune atât în perioada de execuţie (coliziunea cu utilajele-traficul de şantier) cât şi în perioada de operare (coliziunea cu vehiculele).  Impactul aupra populaţiei speciei poate fi semnificativ,  având în vedere că starea de conservare în sit este Necunoscută , şi că numărul de indivizi estimat conform Formularul Standard este foarte  mic (între 6-10 indivizi). Specia are starea de conservare favorabilă la nivelul regiunii biogeografice continentale şi se mai întâlneşte şi în alte 70 situri Natura2000 din România.  </t>
    </r>
  </si>
  <si>
    <t>Cel puţin 199</t>
  </si>
  <si>
    <t xml:space="preserve">Traseul propus al autostăstrăzii nu intersectează situl, şi nu există riscul ca suprafaţa habitatului  favorabil al speciei să fie redusă în urma implementării proiectului. </t>
  </si>
  <si>
    <t>Arbori maturi cu găuri</t>
  </si>
  <si>
    <t>Numărul şl procentul arborilor scorburoşi/ha</t>
  </si>
  <si>
    <t>Cel puţin 5
Cel puţin 5%</t>
  </si>
  <si>
    <t>m3 /Ha</t>
  </si>
  <si>
    <t xml:space="preserve">Habitatele potenţiale din sit pot fi reprezentate de corpurile de apă RORW12-1_SIRET (AC ROGOJESTI - AC BUCECEA),  RORW12-1-7A_B1 Baranca care străbat situl.  Proiectul se află în aval de sit, la cca 20200 m faţă de acesta.  </t>
  </si>
  <si>
    <t>EEA,  Raportările României în baza Articolului 17 Directiva Habitate (DH)</t>
  </si>
  <si>
    <t>OCS,  FS</t>
  </si>
  <si>
    <t>Număr de 
indivizi</t>
  </si>
  <si>
    <t>Trebuie definită în 3 ani</t>
  </si>
  <si>
    <t>Proiectul se află în aval de sit, şi nu există riscul afectării populaţiei speciei. Secţiunea râului Siret cuprinsă între sit şi zona de intersecţie a acestuia cu proiectul are o lungime de cca 54300 m.  Nu este probabil ca specia să ajungă în zona de intersecţie a proiectului  cu râul Siret, având în vedere că râul destul de fragmentat (barajul Bucecea, prag  în dreptul localităţilor Siminicea şi Grigoreşti) între sit şi proiect.</t>
  </si>
  <si>
    <t>Suprafaţa specifică
habitatului speciei</t>
  </si>
  <si>
    <t>Cel puţin 82 ha</t>
  </si>
  <si>
    <t xml:space="preserve">Prin proiect nu sunt prevăzute captarea corpurilor de apă de suprafaţă din sit, şi prin urmare nu există riscul ca suprafaţa habitatului speciei să fie redusă. </t>
  </si>
  <si>
    <t>Structura populaţiei</t>
  </si>
  <si>
    <t>Numărul de
clase de vârstă</t>
  </si>
  <si>
    <t>Gradul de fragmentare</t>
  </si>
  <si>
    <t>Numărul 
elementelor de
fragmentare</t>
  </si>
  <si>
    <t>Trebuie definit în 2 ani</t>
  </si>
  <si>
    <t xml:space="preserve">Prin proiect nu sunt prevăzute niciun fel de lucrări hidrotehnice pe corpurile de apă de suprafaţă care străbat situl şi astfel conectivitatea longitudinală a râurilor nu va fi afectată. </t>
  </si>
  <si>
    <t>Calitatea apei pe baza indicatorilor fizico - chimici (regimul de oxigen, nutrienţi, salinitate, metale, micro-poluanţi organici şi anorganic)</t>
  </si>
  <si>
    <t>Clasa de calitate
a apei</t>
  </si>
  <si>
    <t>Cel puţin clasa de
calitate 2 pentru toţi
indicatorii</t>
  </si>
  <si>
    <t>Având în vedere că proiectul se află în aval de sit,  nu există riscul afectării calităţii apelor din sit, în cazul unor poluări accidentale.</t>
  </si>
  <si>
    <t>Calitatea apei pe baza indicatorilor ecologici
(macronevertebrate, titobentos, fitoptancton, Indexul European de Peşti)</t>
  </si>
  <si>
    <t>Cel puţin clasa de
calitate 2 pentru toţi
indicatorii</t>
  </si>
  <si>
    <t xml:space="preserve">Habitatele potenţiale din sit pot fi reprezentate de corpurile de apă RORW12-1_SIRET (AC ROGOJESTI - AC BUCECEA),  RORW12-1-7A_B1 Baranca care străbat situl.  Proiectul se află în aval de sit, la cca 20200 m faţă de acesta.  
</t>
  </si>
  <si>
    <t xml:space="preserve">EEA,  Raportările României în baza Articolului 17 Directiva Habitate (DH)
</t>
  </si>
  <si>
    <t>Vegetaţie lemnoasă pe
maluri</t>
  </si>
  <si>
    <t xml:space="preserve">Traseul autostrăzii nu intersectează situl, şi astfel, nu vor fi necasare niciun fel de lucrări în interiorul sitului. Distanţa între proiect şi sit este foarte mare, astfel încât nu sunt prevăzute lucrări nici în vecinătatea sitului. Ţinând cont de aceste aspecte,  nu există ricul ca vegetaţia lemnoasă de pe maluri să fie afectată. </t>
  </si>
  <si>
    <t>Proiectul se află în aval de sit, şi nu există riscul afectării populaţiei speciei.</t>
  </si>
  <si>
    <t>Numărul
elementelor de
fragmentare</t>
  </si>
  <si>
    <t>Trebuie determinat în
3 ani</t>
  </si>
  <si>
    <t>Prin proiect nu sunt prevăzute niciun fel de lucrări hidrotehnice pe corpurile de apă de suprafaţă care străbat situl şi astfel conectivitatea longitudinală a râurilor nu va fi afectată.</t>
  </si>
  <si>
    <t>Calitatea apei pe baza indicatorilor fizico-chimici (regimul de oxigen, nutrienţi, salinitate, metale, micro-poluanţi organici şi anorganici)</t>
  </si>
  <si>
    <t>Clasa de calitate
a apei</t>
  </si>
  <si>
    <t xml:space="preserve">Având în vedere că proiectul se află în aval de sit,  nu există riscul afectării calităţii apelor din sit, în cazul unor poluări accidentale.  Prin proiect nu sunt prevăzute niciun fel de lucrări în apropierea corpurilor de apă care stăbat situl. </t>
  </si>
  <si>
    <t>Calitatea apel pe baza indicatorilor ecologici (maeroncvcrtcbrate, filobentos, fltoplancton, Indexul European de Peşti)</t>
  </si>
  <si>
    <t>Număr de
indivizi</t>
  </si>
  <si>
    <t>Trebuie definită în 3
ani</t>
  </si>
  <si>
    <t>Suprafaţa specifică
habitatului speciei</t>
  </si>
  <si>
    <t>Numărul de
clase de vârstă</t>
  </si>
  <si>
    <t>Calitatea apei pe baza indicatorilor ecologiei
(maeronevertebrale, fitobentos, fitoplancton,
Indexul European de Peşti)</t>
  </si>
  <si>
    <t>Cel puţin clasa de
calitate 2 pentru toţi indicatorii</t>
  </si>
  <si>
    <t>Morimus asper funereus</t>
  </si>
  <si>
    <t>Habitatul potenţial al speciei în sit este 91Y0. Cea mai apropiată zonă împădurită din sit faţă de proiect se ală la cca 20400 m</t>
  </si>
  <si>
    <t>Menţinerea sau îmbunătăţirea stării dc]e conservare</t>
  </si>
  <si>
    <t>Nu este posibil ca proiectul să afecteze populaţia speciei. Distanţa între sit şi proiect este foarte mare (peste 20 km). Specia nu se poate deplasa pe distanţe mari (mai puţin de 500 m), şi nu există riscul ca acesta să ajungă în zona proiectului.</t>
  </si>
  <si>
    <t>Mărime habitat</t>
  </si>
  <si>
    <t>Cel puţin 189</t>
  </si>
  <si>
    <t>Traseul propus al proiectul nu intersectează situl, şi nu exitsă riscul ca suprafaţa habitatului potenţial favorabil al speciei să fie redusă.</t>
  </si>
  <si>
    <t>Număr de arbori
colonizaţi</t>
  </si>
  <si>
    <t>Arbori bătrâni în trupuri
de pădure (preexistenţi)</t>
  </si>
  <si>
    <t>Număr de arbori/ha</t>
  </si>
  <si>
    <t>Volumul de lemn mort  pe sol sau pe picior</t>
  </si>
  <si>
    <t xml:space="preserve">Nu este posibil ca proiectul să afecteze populaţia speciei. Distanţa între sit şi proiect este foarte mare (peste 20 km). Specia nu se poate deplasa pe distanţe mari (cca 750 m), şi nu există riscul ca acesta să ajungă în zona proiectului. </t>
  </si>
  <si>
    <t>Arbori bătrâni în irupuri Număr de arbori /
de pădure (preexistenţi)</t>
  </si>
  <si>
    <r>
      <rPr>
        <sz val="10"/>
        <color theme="1"/>
        <rFont val="Garamond"/>
      </rPr>
      <t>Număr de arbori /de pădure (preexistenţi)</t>
    </r>
    <r>
      <rPr>
        <sz val="10"/>
        <color theme="1"/>
        <rFont val="Garamond"/>
      </rPr>
      <t xml:space="preserve"> </t>
    </r>
  </si>
  <si>
    <t>Volumul de lemn mort
pe sol sau pe picior</t>
  </si>
  <si>
    <t>Indivizi</t>
  </si>
  <si>
    <t>Traseul propus al autostăstrăzii nu intersectează situl, şi nu există riscul ca populaţia speciei să fie afectată.</t>
  </si>
  <si>
    <t xml:space="preserve">Habitatul favorabil al speciei în sit, poate fi 91Y0. Traseul propus al autostăstrăzii nu intersectează situl, şi nu există riscul ca suprafaţa habitatului potenţial favorabil al speciei să fie redusă în urma implementării proiectului. </t>
  </si>
  <si>
    <t>Suprafaţa de sol
neacoperit/erodat</t>
  </si>
  <si>
    <t>Trebuie definit în 3 ani</t>
  </si>
  <si>
    <t>Traseul propus al autostrăzii nu intersectează situl, şi astefel, prin proiect nu sunt prevăzute niciun fel de interevenţii în sit sau în proximitatea acestuia.</t>
  </si>
  <si>
    <t>Număr de specii
/25m2</t>
  </si>
  <si>
    <t>Abundenţa speciilor invazive/ nitrofile/ rudorale în habitatul speciei</t>
  </si>
  <si>
    <t>Emis orbicularis</t>
  </si>
  <si>
    <t xml:space="preserve">EEA, Raportările României în baza Articolului 17 Directiva Habitate (DH)
</t>
  </si>
  <si>
    <t xml:space="preserve">Proiectul se află în aval de sit, şi nu există riscul afectării populaţiei speciei. Secţiunea râului Siret cuprinsă între sit şi zona de intersecţie a acestuia cu proiectul are o lungime de cca 54300 m.  Nu este probabil ca specia să ajungă în zona proiectului având în vedere ca aceasta nu se deplasează pe distanşe mari (cca 1600 m  faţă de habitatele acvatice favorabile).  </t>
  </si>
  <si>
    <t>Traseul autostrăzii nu intersectează situl, şi astfel, nu există riscul reducerii suprafeţei habitatului în sit.</t>
  </si>
  <si>
    <t>Zone cu adâncime mică sub 50 cm (pentru hrănire şi dezvoltarea tineretului)</t>
  </si>
  <si>
    <t>% din suprafaţa corpurilor de apă</t>
  </si>
  <si>
    <t>Peste 25%</t>
  </si>
  <si>
    <t>Nu există riscul afectării corpurilor de apă din sit, curgătoare sau stătătoare.  Prin proiect nu sunt prevăzute niciun fel de intervenţii în sit, sau în vecinătatea acestuia pe corpurile de apă.</t>
  </si>
  <si>
    <t>Lungimea vegetaţiei naturale erbacee şi arbustive pe maluri</t>
  </si>
  <si>
    <t>Proiectul nu intersectează situl, şi prin urmare nu există riscul afectării vegetaţiei de pe maluri.   Prin proiect nu cunt prevăzute niciun fel de intervenţii în sit, sau în vecinătatea acestuia pe corpurile de apă.</t>
  </si>
  <si>
    <t>Conform OCS prezenţa speciei nu a fost confirmată de literatura de specialitate recentă în zona localităţii Fălticeni (Covaciu- Marcov şi colab. 2008), însă prezenţa speciei în vecinătatea sitului este probabilă.</t>
  </si>
  <si>
    <t>Nu a fost obiectivul de conservare pentru acestă specie.</t>
  </si>
  <si>
    <t>Nu au fost stabilţi parametrii pentru această specie.</t>
  </si>
  <si>
    <t xml:space="preserve">Conform OCS este probabil ca specia să fie prezentă în sit. Nu este posibil ca habitatele favorabile speciei să fie afectate în niciuna de etapele proiectului (execuţie/operare) având în vedere că proiectul nu intersectează situl, aflându-se la cca 12,8 km faţă de sit. De asemenea, indivizii speciei nu se deplasează pe distanţe lungi (cca 150 m), şi nu există posibilitatea ca unii dintre aceştia să ajungă în zona proiectului. </t>
  </si>
  <si>
    <t>Triturus montandoni</t>
  </si>
  <si>
    <t>Specia a fost descrisă pe baza unor exemplare colectate în judeţul Suceava, localitatea Broşteni (Boulenger 1880).</t>
  </si>
  <si>
    <t>Conform OCS nu este probabilă prezenţa speciei în sit, zona lacurilor Fălticeni fiin în afara arelului de distribuţie a speciei.</t>
  </si>
  <si>
    <t>Proiectul se află la o distanţă de aproximativ 12800 m faţă de limita sitului.  Nu sunt date cu privire la distribuţia speciei în sit. Cea mai apropiată zonă favorabilă speciei, se află la cca 13100 m faţă de proiect, fiind Acumularea Moara..</t>
  </si>
  <si>
    <t>CLC, OCS</t>
  </si>
  <si>
    <t>Mărime
populaţie</t>
  </si>
  <si>
    <t>Număr adulţi</t>
  </si>
  <si>
    <t>Trebuie definită
în termen de 2 ani</t>
  </si>
  <si>
    <t>Nu este este posibil ca proiectul să afecteze populaţia speciei în sit în niciuna din etapele acestuia (execuţie/operare). Traseul propus al autostrăzii nu intersectează situl, iar specia nu se deplasează pe distanţe lungi (cca 200 m), şi nu este probabil ca unii indivizi aparţinând populaţiei speciei din sit să ajungă în zona proiectului. Distanţa dintre sit şi proiect este mare, de cca 12,8 km.</t>
  </si>
  <si>
    <t>Habitat de reproducere (ha)
Habitat terestru (ha)</t>
  </si>
  <si>
    <t>Proiectul nu intersectează situl, şi prin urmare nu exsită posibilitatea ca suprafaţa habitatului speciei să fie redusă.</t>
  </si>
  <si>
    <t>Numărul de
unităţi de caroiaj
de 500 x 500 m cu prezenţa speciei
Număr locaţii cu
prezenţa speciei</t>
  </si>
  <si>
    <t>Nu este este posibil ca proiectul să afecteze populaţia speciei în sit în niciuna din etapele acestuia (execuţie/operare). Traseul propus al autostrăzii nu intersectează situl.</t>
  </si>
  <si>
    <t>Proiectul nu intersectează situl, şi prin urmare nu exsită posibilitatea ca habitatele de repordecere ale speciei să fie afectate. Prin proiect nu sunt propuse niciun fel de lucrări în sit sau în vecinătatea acestuia.</t>
  </si>
  <si>
    <t>Habitate naturale terestre (pajişti, arbuşti şi păduri) în jurul habitatelor de reproducere</t>
  </si>
  <si>
    <t>Acoperire % într- o rază de 500 m faţă de habitatele de reproducere</t>
  </si>
  <si>
    <t>Proiectul nu intersectează situl, şi prin urmare nu exsită posibilitatea ca habitatele favorabile ale speciei să fie afectate. Prin proiect nu sunt propuse niciun fel de lucrări în sit sau în vecinătatea acestuia.</t>
  </si>
  <si>
    <t xml:space="preserve">Conform OCS, este probabil ca situl să nu cuprindă habitate favorabile speciei, dar se recomandă cercetarea sitului pentru confirmarea prezenţiei/absenţei speciei.  </t>
  </si>
  <si>
    <t>Conform OCS, este probabil ca situl să nu cuprindă habitate favorabile speciei, dar se recomandă cercetarea sitului pentru confirmarea prezenţiei/absenţei speciei.  Proiectul nu intersectează situl, şi prin urmare nu exsită posibilitatea ca potenţialele habitate favorabile ale speciei să fie afectate. Prin proiect nu sunt propuse niciun fel de lucrări în sit sau în vecinătatea acestuia.</t>
  </si>
  <si>
    <t>Proiectul se află la o distanţă de aproximativ 12800 m faţă de limita sitului.  Nu sunt date cu privire la distribuţia speciei în sit. Cea mai apropiată zonă favorabilă speciei, se află la cca 13100 m faţă de proiect, fiind Acumularea Moara.</t>
  </si>
  <si>
    <t>Imagini satelitare (Google Earth), OCS</t>
  </si>
  <si>
    <t>Număr de
indivizi</t>
  </si>
  <si>
    <t xml:space="preserve">Nu este probabil ca populaţia speciei din sit să fie afectată în niciuna din etapele proiectului (execuţie/operare). De asemenea, specia nu se deplasează pe distanţe lungi (cca 1600 m) şi nu este probabil ca acesta să ajungă în zona proiectului. Proiectul intersectează corpul de apă RORW12-1-21_B3 SOMUZUL MARE (DOLHESTI),  pe care sunt amenajate un complex de acumulări de apă (Moara, Pocoleni, Mihăileşti, Fălticeni I, Fălticeni II). Lungimea sectorului corpului de apă cuprins între limita sitului şi zona intersectată a acestuia de proiect este de cca 24300 m.  </t>
  </si>
  <si>
    <t>Habitat de
acvatic (ha)
Habitat terestru
(ha)</t>
  </si>
  <si>
    <t xml:space="preserve">Nu există posibilitatea ca suprafaţa habitatului să fie redusă., având în vedere că traseul propus al autostrăzii nu intersectează situl. </t>
  </si>
  <si>
    <t>Numărul unităţi
de caroiaj de 500
x 500 m cu
prezenţa speciei
Număr locaţii cu
prezenţa speciei</t>
  </si>
  <si>
    <t xml:space="preserve">Proiectul nu intersectează situl, aflându-se la o distanţă de cca 12,8 km faţă de acesta. Nu este posibilă afectatrea distribuţiei speciei în sit în niciuna din etapele proiectului (execuţie şi operare). </t>
  </si>
  <si>
    <t>Prezenţa
structurilor de expunere la soare în zona litorală. de exemplu, trunchiuri de arbori</t>
  </si>
  <si>
    <t>Număr structuri
de expunere la
soare / 100 m
lungime de mal
Număr total</t>
  </si>
  <si>
    <t>Cel puţin I</t>
  </si>
  <si>
    <t xml:space="preserve">Proiectul nu intersectează situl, aflându-se la o distanţă de cca 12,8 km faţă de acesta. Nu este posibilă afectatrea parametrului în niciuna din etapele proiectului (execuţie şi operare). </t>
  </si>
  <si>
    <t>Număr total</t>
  </si>
  <si>
    <t>Trebuie
definită în
termen de 2 ani</t>
  </si>
  <si>
    <t>Vegetaţie ripariană naturală cu lăţime de cel puţin 10 m</t>
  </si>
  <si>
    <t>Trebuie
definită în
termen de 1 ani</t>
  </si>
  <si>
    <t>Conform OCS nu este posibil ca specia să fie prezenată în sit, acesta preferând pădurile de fag şi setjar cu mulţi arbori bătrâni. În sit nu există păduri de fag şi stejar.</t>
  </si>
  <si>
    <t>Nu a fost forrmulat obiectivul de conservare pentru specie</t>
  </si>
  <si>
    <t>Nu au fost stabiliţi parametrii pentru  specie</t>
  </si>
  <si>
    <t xml:space="preserve">Conform OCS nu este posibil ca specia să fie prezentă în sit. În sit nu sunt habitate faborabile pentru specie. Aceasta preferă pădurile de fag şi stejar, cu mulţi arbori bătrâni. </t>
  </si>
  <si>
    <t>Autostrada Paşcani - Suceava nu intersectează situl.  Habitatul favorabil speciei poate fi reprezentat de acumulările de apă din sit.</t>
  </si>
  <si>
    <t>Număr
exemplare</t>
  </si>
  <si>
    <t>Adăposturile de vară sunt situate în clădiri, poduri, crăpături ale zidurilor, turnuri de biserici, dar şi în scorburi. Hibernează, în adăposturi subterane naturale şi artificiale: peşteri, mine, tuneluri, pivnițe. Vânează peste suprafețe calme de apă, râuri, canale late, lacuri, iazuri. Mai rar poate fi observat vânând şi deasupra pajiştilor, sau la marginea pădurilor. Pot zbura între 15-25 km de la adăpost.  Deşi indivizii speciei pot parcurge dstanţe mari, se consideră că nu este probabil ca specia să ajungă în zona proiectului. Între sit şi proiect sunt localităţi, terenuri agicole, dar şi alte râuri, iazuri. În sit specia se poate hrăni de-a lungul râului Şomuzul Mare care străbate situl, dar şi de-a lungul afluenţilor acestuia. Nu este posibil ca adăposturile care pot fi pe lângă sit, clădiri, scorburi să fie afectate, având în vedere că prin proiect nu sunt propuse niciun fel de lucrări în vecinătatea sitului (precum demolări, defrişări).</t>
  </si>
  <si>
    <t>Suprafaţa
habitatelor de
hrănire folosită de specien(predominant suprafeţe de apă)</t>
  </si>
  <si>
    <t>Având în vedere că proiectul nu intersectează situl şi nici habitatul favorabil al speciei din sit, de aceea suprafaţa habitatului de hrănire nu va fi redusă în urma implementării proiectului.</t>
  </si>
  <si>
    <t>Proiectul nu intersectează situl, şi prin urmare distribuţia speciei în sit nu va fi afectată.</t>
  </si>
  <si>
    <t>Număr
adăposturi</t>
  </si>
  <si>
    <t>Proiectul nu intersectează situl, aflându-se la o distanţă de cca 12800 m faţă de acesta. Nu este posibilă afectatrea adăposturilor din interiorul sitului, sau din vecinătatea acestuia.</t>
  </si>
  <si>
    <t xml:space="preserve">Proiectul se află la o distanţă de aproximativ 12800 m faţă de limita sitului. Nu  este cunoscută distribuţia speciei în sit. Totuşi, un habitat favorabil, poate fi reprezentat de </t>
  </si>
  <si>
    <t xml:space="preserve">Proiectul nu intersectează situl, aflându-se la o distanţă de cca 12800 m faţă de acesta. Prin urmare, nu este posibilă afectarea coloniilor de naştere. </t>
  </si>
  <si>
    <t>Proiectul se află la o distanţă de aproximativ 12800 m faţă de limita sitului. Habitatetel favorabile ale speciei, pot fi reprezentate de acumulările de apă din sit (Moara, Mihăileşti, Pocoleni, Fălticeni I, Fălticeni II)</t>
  </si>
  <si>
    <t>Bază de date OpenMammalMaps, Raportările României în baza art.17 DH</t>
  </si>
  <si>
    <t>Trebuie
definită în
termen de 3 ani</t>
  </si>
  <si>
    <t>Proiectul nu intersectează situl, aflându-se la o distanţă de cca 12, 8 km faţă de acesta.  Totusi, având în vedere că specia se poate parcurge distanţe mari, este probabil ca unii indivizi să ajungă în zona proiectului. Există un risc de coliziune atât în etapa de execuţie, cât şi de operare.</t>
  </si>
  <si>
    <r>
      <rPr>
        <sz val="10"/>
        <color rgb="FF000000"/>
        <rFont val="Garamond"/>
      </rPr>
      <t xml:space="preserve">Proiectul nu intersectează situl, şi nu este  posibil ca populaţia speciei să fie afectată în sit, sau în vecinătatea acestuia. Traseul propus intersectează corpul de apă RORW12-1-21_B3 Şomuzul Mare (Dolhesti) care străbate situl. Lungimea sectorului corpului de apă cuprins între sit (începând din sudul acestuia) şi zona de intersecţie a proiectului este de cca 25700 m. Specia se deplasează pe distanţe lungi de-a lungul corpurilor de apă, dar probabilitatea ca aceasta să ajungă în zona proiectului este foarte redusă, corpul de apă străbătând între sit şi proiect terenuri agricole, localităţi, fiind puternic modificat (conform Planului de management bazinal Actualizat al Spaţiului Hidrografic Siret 2022-2027). De asemenea, în acumulările de apă din sit, sunt prezente mai multe specii de peşti,  amfibieni care constituie o sursă de hrană importantă pentru specia </t>
    </r>
    <r>
      <rPr>
        <i/>
        <sz val="10"/>
        <color rgb="FF000000"/>
        <rFont val="Garamond"/>
      </rPr>
      <t xml:space="preserve">Lutra lutra. </t>
    </r>
    <r>
      <rPr>
        <sz val="10"/>
        <color rgb="FF000000"/>
        <rFont val="Garamond"/>
      </rPr>
      <t>Starea de conservare a speciei la nivelul regiunii biogeografice STE este favorabilă, putând fi şi în alte 161 situri Natura 2000 din România.</t>
    </r>
  </si>
  <si>
    <t>Trebuie
definită în
termen de 3
ani</t>
  </si>
  <si>
    <t>Proiectul nu intersectează situl, şi prin urmare suprafaţa habitatului speciei nu va fi redusă.</t>
  </si>
  <si>
    <t>Proporţia vegetaţiei arbustive şi
arboricole</t>
  </si>
  <si>
    <t>Pondere acoperire
pe cele două
maluri (%)</t>
  </si>
  <si>
    <t>Proiectul nu intersectează situl, şi prin urmare parametrul nu va fi afectat.</t>
  </si>
  <si>
    <t>Elemente de fragmentare pentru speciile de peşti-principala bază trofică a vidrei (atât în interiorul sitului cât şi în afara limitelor sitului)</t>
  </si>
  <si>
    <t>Prin proiect nu sunt propuse niciun fel de lucrări care pot întrerupe condectivitatea longitudinală a corpurilor de apă din sit, sau în afara acestuia (ex: baraje)</t>
  </si>
  <si>
    <t>Traseul propus nu intersectează situl, aflându-se la cca 12800 m faţă de acesta. Prin proiect nu sunt propuse niciun fel de lucrări care pot întrerupe conectivitatea longitudinală sau laterală a corpurilor de apă care străbat situl.</t>
  </si>
  <si>
    <t>Lungime secţiuni
cu vegetaţie
ripariană naturală
(km)</t>
  </si>
  <si>
    <t>Trebuie
definită în
termen de 3 ani</t>
  </si>
  <si>
    <t xml:space="preserve">Proiectul nu intersectează situl. şi nu există riscul de afectare a vegetaţiei ripariene. Prin proiect nu sunt prevăzute niciun fel de lucrări în sit sau în vecinătatea acestuia. </t>
  </si>
  <si>
    <t>Starea ecologică a corpurilor de
apă pe baza elementelor fizico-
chimici</t>
  </si>
  <si>
    <t>Calificativ stare
ecologică</t>
  </si>
  <si>
    <t>Stare
ecologică bună</t>
  </si>
  <si>
    <t>Proiectul intersectează corpul de apă care străbate situl, RORW12-1-21_B3 Şomuzul Mare (Dolhesti), însă în aval de sit, şi nu există risscul afectării acestuia în etapa de execuţie sau operare a proiectului, în cazul unor poluări accidentale. Nu este posibilă afectarea stării ecologice a corpurilor de apă din sit.</t>
  </si>
  <si>
    <t>Numărul
balastierelor care
elimină apă
nedecantată
suficient</t>
  </si>
  <si>
    <t>Prin proiect nu este prevăzută realizarea unor balastiere în sit sau în afara acestuia.</t>
  </si>
  <si>
    <t>Proiectul intersectează corpul de apă care străbate situl, RORW12-1-21_B3 Şomuzul Mare (Dolhesti), însă în aval de sit, şi nu există riscul afectării acestuia în etapa de execuţie sau operare a proiectului. Prin proiect nu sunt prevăzute niciun fel de lucrări în interiorul sitului sau în vecinătatea, pe corpurile de apă care au legătura cu acesta.</t>
  </si>
  <si>
    <t>Rhodeus (sericeus) amarus</t>
  </si>
  <si>
    <t xml:space="preserve">Habitatul favorabil al speciei este reprezentat în special de corpul de apă RORW12-1-40_B3 MOLDOVA (CF SUHA - CF VIER. Proiectul nu intersectează acest corp de apă sau alte corpuri/cursuri de apă de suprafaţă din sit în care poate fi prezentă specia. Cea mai apropiată locaţie a speciei faţă de proiect, se află la ccca 10000 m distanţă. 
</t>
  </si>
  <si>
    <t>Anexa 13 a Planului de Management (harta de distribuţie a speciei în sit)</t>
  </si>
  <si>
    <t>Nefavorabilă -inadecvată</t>
  </si>
  <si>
    <t>Cel puţin
75.000</t>
  </si>
  <si>
    <t xml:space="preserve">Nu există riscul ca populaţia speciei să fie afectată. Traseul propus al autostrăzii nu intersectează râurile din sit, sau afluenţi ai acestora. Astfel, prin proiect nu sunt propuse lucrări hidrotehnice sau alte tipuri de lucrări în apropierea corpurilor de apă din sit. De asemenea,  în cazul unei poluări accidentale nu este probabilă afectarea indivizilor speciei în niciuna din etapele poriectului (execuţie/operare). De asemenea, nu este probabil ca specia să ajungă zona proiectul. Râul Moldova (împărţit în zona analizată,  în corpurile de apă RORW12-1-40_B3 MOLDOVA (CF SUHA - CF VIER - care străbate situl, şi RORW12-1-40_B4 MOLDOVA (CF VIER - CF SIRET)) se varsă în râul Siret care este intersecat de proiect, însă conectivitatea longitudinală este întreruptă în mai multe locaţii, în special pe râul Siret.  Lungimea sectorului râului  Moldova cuprins între limita sitului (din partea sudică)  şi zona de confluenţă cu Siretul este de cca 35800 m, iar din această zonă, până la zona de intersecţie a proiectului cu Siretul sunt cca 82000 m. Proiectul intersectează şi afluenţi ai Siretului, distanţa din zona de intersecţie a râului Ruja (fiind cuprins în corpul de apă (RORW12-1-26A_B1 RUJA + IRMOLEA +GASTESTI) până zona de confluenţă cu Siretul este de cca 3200 m, şi din această zonă până la confluenţa Siretului cu râul Moldova sunt cca 65000 m in zona de intersecţie a râului Ruja. De asemenea râurile Moldova şi Siret sunt foarte afectate de presiunile antropice (multe balastiere, baraje).  </t>
  </si>
  <si>
    <t>Clasa de
mărime a
populaţiei</t>
  </si>
  <si>
    <t>Cel puţin clasa
9</t>
  </si>
  <si>
    <t>Nu există riscul ca populaţia speciei să fie afectată. Proiectul nu intersectează râurile din sit, sau afluenţi ai acestora.</t>
  </si>
  <si>
    <t>Densitate populaţie în habitatele prielnice</t>
  </si>
  <si>
    <t>Număr indivizi /
100 mp</t>
  </si>
  <si>
    <t>Traseul propus  nu intersectează situl, şi prin urmare nu este posibilă reducerea habitatului speciei. Prin proiect nu sunt propuse niciun fel de lucrări pe corpurile de apă care străbat situl.</t>
  </si>
  <si>
    <t>Număr şi poziţie puncte de colectare / corpuri de apă cu prezenţa speciei</t>
  </si>
  <si>
    <t>În urma implementării proiectului nu va fi afectată distribuţia speciei în sit, având în vedere că  nu vor fi realizate niciun fel de lucrări pe corpurile de apă care străbat situl.</t>
  </si>
  <si>
    <t>Prezenţa
speciilor de
scoici</t>
  </si>
  <si>
    <r>
      <rPr>
        <sz val="10"/>
        <color theme="1"/>
        <rFont val="Garamond"/>
      </rPr>
      <t xml:space="preserve">Proiectul nu va influenţa în niciun mod prezenţa speciilor de bivalve de care depinde populaţia speciei (geul </t>
    </r>
    <r>
      <rPr>
        <i/>
        <sz val="10"/>
        <color theme="1"/>
        <rFont val="Garamond"/>
      </rPr>
      <t>Anodonta</t>
    </r>
    <r>
      <rPr>
        <sz val="10"/>
        <color theme="1"/>
        <rFont val="Garamond"/>
      </rPr>
      <t>), avâd în vedere că nu intersectează niciun corp de apă care stră bate situl.</t>
    </r>
  </si>
  <si>
    <t>Vegetaţie
riparianâ
naturală pe
ambele maluri
ale apei</t>
  </si>
  <si>
    <t>Vegetaţia ripariană nu va afi afectată în niciuna din etapele proiectului (execuţie/operare), având în vedere că situl nu este intersectat de traseul propus, şi nu vor fi necesare lucrări pe malurile corpurilor de apă din sit.</t>
  </si>
  <si>
    <t>Numărul
elementelor de
fragmentare
(atât în
interiorul
sitului câtşi în
amonte şi aval
cu minim 30
km de limitele
sitului, dacă
este cazul)</t>
  </si>
  <si>
    <t xml:space="preserve">Traseul propus al autostrăzii nu intersectează niciun corp de apă care străbate situl, şi prin urmare nu există niciun risc de întrerupere a conectivităţii longitudinale. </t>
  </si>
  <si>
    <t>Proiectul nu intersectează situl, şi nu există riscul întreruperii legăturii corpurilor de apă cu habitatele ripariene.</t>
  </si>
  <si>
    <t>Numărul balastierelor
care elimină apă
nedecantată
suficient</t>
  </si>
  <si>
    <t xml:space="preserve">Prin proiect nu sunt prevăzute realizarea unor balastiere în sit, sau în apropierea acestuia. </t>
  </si>
  <si>
    <t>Turbiditatea
apei</t>
  </si>
  <si>
    <t>Nu există riscul creşterii turbidităţii apelor din sit având în vedere că  proiectul nu intersectează niciun corp/curs de apă din sit.</t>
  </si>
  <si>
    <t>Starea
ecologică a
cursurilor de
apă pe baza
indicatorilor
fizico-chimici</t>
  </si>
  <si>
    <t>Nu există riscul contaminării corpurilor de apă din sit, având în vedere că nu sunt intersectate de proiect.</t>
  </si>
  <si>
    <t>Starea
ecologică a
cursurilor de
apă pe baza
indicatorilor
ecologici</t>
  </si>
  <si>
    <t>Specii de peşti
invazive</t>
  </si>
  <si>
    <t>Proiectul nu va cauza răspândiea unor specii invazive de peşti. Prin proiect nu sunt prevăzute niciun fel de lucrări pe corpurile de apă din sit.</t>
  </si>
  <si>
    <t xml:space="preserve">Habitatul favorabil al speciei este reprezentat în special de corpul de apă RORW12-1-40_B3 MOLDOVA (CF SUHA - CF VIER) . Proiectul nu intersectează acest corp de apă sau alte corpuri/cursuri de apă de suprafaţă din sit în care poate fi prezentă specia.  Cea mai apropiată locaţie, faţă de proiect, unde a fost semnalată specia, se află la cca 9700 m. 
</t>
  </si>
  <si>
    <t>Anexa 17 a Planului de management (harta de distribuţie a speciei)</t>
  </si>
  <si>
    <t>Mărimea
populaţiei</t>
  </si>
  <si>
    <t>Cel puţin
932.647</t>
  </si>
  <si>
    <t xml:space="preserve">Nu există riscul ca populaţia speciei să fie afectată. Traseul propus al autostrăzii nu intersectează râurile din sit, sau afluenţi ai acestora,  iar în cazul unei poluări accidentale nu este probabilă afectarea indivizilor speciei în niciuna din etapele poriectului (execuţie/operare). Prin proiect nu sunt propuse lucrări hidrotehnice sau alte tipuri de lucrări în apropierea corpurilor de apă din sit. De asemenea,  nu este este probabil ca specia să ajungă zona proiectul. Râul Moldova (împărţit în zona analizată,  în corpurile de apă RORW12-1-40_B3 MOLDOVA (CF SUHA - CF VIER - care străbate situl, şi RORW12-1-40_B4 MOLDOVA (CF VIER - CF SIRET)) se varsă în râul Siret care este intersecat de proiect, însă conectivitatea longitudinală este întreruptă în mai multe locaţii, în special pe râul Siret.  Lungimea sectorului râului  Moldova cuprins între limita sitului (din partea sudică)  şi zona de confluenţă cu Siretul este de cca 35800 m, iar din această zonă, până la zona de intersecţie a proiectului cu Siretul sunt cca 82000 m. Proiectul intersectează şi afluenţi ai Siretului, distanţa din zona de intersecţie a râului Ruja (fiind cuprins în corpul de apă (RORW12-1-26A_B1 RUJA + IRMOLEA +GASTESTI) până zona de confluenţă cu Siretul este de cca 3200 m, şi din această zonă până la confluenţa Siretului cu râul Moldova sunt cca 65000 m in zona de intersecţie a râului Ruja. De asemenea râurile Moldova şi Siret sunt foarte afectate de presiunile antropice (multe balastiere, baraje).  </t>
  </si>
  <si>
    <t>Cel puţin clasa 10</t>
  </si>
  <si>
    <t>Suprafaţa
specifică
habitatului
speciei</t>
  </si>
  <si>
    <t>Cel puţin 1361</t>
  </si>
  <si>
    <t>Prezenţa nisipului fin şi al argilei pe fundul apei</t>
  </si>
  <si>
    <t>prezenţă/absenţă</t>
  </si>
  <si>
    <t>Prioiectul nu intersectează niciun corp de apă din sit, şi prin urmare nu este posibilă afectarea substratului acestora.</t>
  </si>
  <si>
    <t>Vegetaţie
ripariană
naturală pe
ambele maluri
ale apei</t>
  </si>
  <si>
    <t>Stare ecologică
bună</t>
  </si>
  <si>
    <t xml:space="preserve">Habitatul favorabil al speciei este reprezentat în special de corpul de apă RORW12-1-40_B3 MOLDOVA (CF SUHA - CF VIER) . Proiectul nu intersectează acest corp de apă sau alte corpuri/cursuri de apă de suprafaţă din sit în care poate fi prezentă specia. Cea mai apropiată locaţie, faţă de proiect, unde a fsot semnalată specia, se află la cca 9700 m. 
</t>
  </si>
  <si>
    <t>Anexa 17 a Planului de management (Harta de distrbuţie a speciei în sit)</t>
  </si>
  <si>
    <t>Număr indivizi
Clasa de
mărime a
populaţiei</t>
  </si>
  <si>
    <r>
      <rPr>
        <sz val="10"/>
        <color theme="1"/>
        <rFont val="Garamond"/>
      </rPr>
      <t xml:space="preserve">
</t>
    </r>
    <r>
      <rPr>
        <sz val="10"/>
        <color theme="1"/>
        <rFont val="Garamond"/>
      </rPr>
      <t>Cel puţin
728.231</t>
    </r>
  </si>
  <si>
    <t>Număr
indivizi/100 mp</t>
  </si>
  <si>
    <t>Cel puţin
1361</t>
  </si>
  <si>
    <t>Prezenţa
nisipului fin şi
al argilei pe
fundul apei</t>
  </si>
  <si>
    <t>Numărul balastierelor care elimină
apă nedecantată suficient</t>
  </si>
  <si>
    <t>Specii de peşti 
invazive</t>
  </si>
  <si>
    <t xml:space="preserve">Habitatul favorabil al speciei este reprezentat în special de corpul de apă RORW12-1-40_B3 MOLDOVA (CF SUHA - CF VIER) . Proiectul nu intersectează acest corp de apă sau alte corpuri/cursuri de apă de suprafaţă din sit în care poate fi prezentă specia. Cea mai apropiată locaţie, faţă de proiect, unde a fsot semnalată specia, se află la cca 9800 m. 
</t>
  </si>
  <si>
    <t>Cel puţin 620</t>
  </si>
  <si>
    <t>Densitatea 
populaţiei</t>
  </si>
  <si>
    <t>Prezenţă / absenţă juvenili
Prezenţă / absenţă mascul şi femelă</t>
  </si>
  <si>
    <t>Suprafaţa specifică habitatului speciei</t>
  </si>
  <si>
    <t>Trebuie
definită în
termen de 1 an</t>
  </si>
  <si>
    <t>Proiectul nu intersectează niciun corp de apă care străbate situl.</t>
  </si>
  <si>
    <t>Număr cursuri de apă / Număr ape stătătoare
Număr puncte de colectare</t>
  </si>
  <si>
    <t>Cel puţin 5
Cel puţin 5</t>
  </si>
  <si>
    <t>Proiectul nu intersectează niciun corp de apă care străbate situl, şi prin urmare nu există niciun risc de afectare a distribuţiei speciei în sit.</t>
  </si>
  <si>
    <t>Poluare
provenită de la
balastiere</t>
  </si>
  <si>
    <r>
      <rPr>
        <sz val="10"/>
        <color theme="1"/>
        <rFont val="Garamond"/>
      </rPr>
      <t>N</t>
    </r>
    <r>
      <rPr>
        <sz val="10"/>
        <color theme="1"/>
        <rFont val="Garamond"/>
      </rPr>
      <t>umărul balastierelor care elimină apă nedecantată suficient</t>
    </r>
  </si>
  <si>
    <t xml:space="preserve">Habitatul favorabil al speciei este reprezentat în special de corpul de apă RORW12-1-40_B3 MOLDOVA (CF SUHA - CF VIER) . Proiectul nu intersectează acest corp de apă sau alte corpuri/cursuri de apă de suprafaţă din sit în care poate fi prezentă specia.  Cea mai apropiată locaţie faţă de proiect este la cca 10000 m distanţă
</t>
  </si>
  <si>
    <t>Anexa nr. 13 a Planului de management
Hărți de distribuție pentru speciile de interes comunitar</t>
  </si>
  <si>
    <t>Cel puţin 243.280</t>
  </si>
  <si>
    <t>Compoziţia
clase de vârstă a
populaţiei</t>
  </si>
  <si>
    <t>Proporţia
juvenililor în
populaţie</t>
  </si>
  <si>
    <t>Cel puţin 1064</t>
  </si>
  <si>
    <t>Proiectul nu intersectează niciun corp de apă care străbate situl, şi prin urmare nu există riscul ca parametrul să fie afectat.</t>
  </si>
  <si>
    <t>Număr cursuri
de apă</t>
  </si>
  <si>
    <t>Cel puţin 4
cursuri de apă şi
2 braţe moarte</t>
  </si>
  <si>
    <t>Proiectul nu intersectează niciun corp/curs  de apă sau alte ape de suprafaţă  care străbate situl, şi prin urmare nu există niciun risc de afectare a distribuţiei speciei în sit pe cursurile de apă sau braţele moarte.</t>
  </si>
  <si>
    <t>Număr puncte
de colectare</t>
  </si>
  <si>
    <t>Proiectul nu intersectează niciun corp/curs  de apă sau alte ape de suprafaţă  care străbate situl, şi prin urmare nu există niciun risc de afectare a parametrului.</t>
  </si>
  <si>
    <t>Nu există riscul contaminării corpurilor/cursurilor de apă din sit, având în vedere că nu sunt intersectate de proiect.</t>
  </si>
  <si>
    <t>Sabanejewia aurata</t>
  </si>
  <si>
    <t xml:space="preserve">Habitatul favorabil al speciei este reprezentat în special de corpul de apă RORW12-1-40_B3 MOLDOVA (CF SUHA - CF VIER) . Proiectul nu intersectează acest corp de apă sau alte corpuri/cursuri de apă de suprafaţă din sit în care poate fi prezentă specia. Cea mai apropiată locaţie, faţă de proiect, unde a fsot semnalată specia, se află la cca 9800 m. 
</t>
  </si>
  <si>
    <t>1,5 milioane</t>
  </si>
  <si>
    <t>Cel puţin 1.697.740</t>
  </si>
  <si>
    <t>Număr cursuri de apă</t>
  </si>
  <si>
    <t>Cel puţin râul Moldova şi un pârâu lângă Zvorăneşti</t>
  </si>
  <si>
    <t>Număr puncte de colectare</t>
  </si>
  <si>
    <t>Trebuie
precizată în
termen de 1 an</t>
  </si>
  <si>
    <t>% acoperire pe
cele doua
maluri</t>
  </si>
  <si>
    <t>Gradul de fragmentare
laterală</t>
  </si>
  <si>
    <t>Turbiditatea 
apei</t>
  </si>
  <si>
    <t>Proiectul nu va cauza răspândiea unor specii invazive de peşti. Prin proiect nu sunt prevăzute niciun fel de lucrări pe corpurile/cursurile de apă din sit.</t>
  </si>
  <si>
    <t>Barbus meridionalis petenyi</t>
  </si>
  <si>
    <t xml:space="preserve">Habitatul favorabil al speciei este reprezentat în special de corpul de apă RORW12-1-40_B3 MOLDOVA (CF SUHA - CF VIER) . Proiectul nu intersectează acest corp de apă sau alte corpuri/cursuri de apă de suprafaţă din sit în care poate fi prezentă specia. Proiectul nu intersectează acest corp de apă sau alte corpuri/cursuri de apă de suprafaţă din sit în care poate fi prezentă specia. Cea mai apropiată locaţie, faţă de proiect, unde a fsot semnalată specia, se află la cca 9800 m. 
</t>
  </si>
  <si>
    <t>Menţinerea stării de conservare favorabilă</t>
  </si>
  <si>
    <t>1.5 milioane</t>
  </si>
  <si>
    <t>Cel puţin 1.496.936</t>
  </si>
  <si>
    <t>Număr cursuri
de apă</t>
  </si>
  <si>
    <t>Cel puţin râul
Moldova şi
alte 4 pârâuri</t>
  </si>
  <si>
    <t>Trebuie precizată în termen de 1 an</t>
  </si>
  <si>
    <t xml:space="preserve">Cea mai apropiată locaţie a speciei în sit faţă de proiect este la cca 10000 m distanţă. </t>
  </si>
  <si>
    <t>Anexa 13 a Planului de management.</t>
  </si>
  <si>
    <t>Mai mult de
25000</t>
  </si>
  <si>
    <t>Traseul propus al autostrăzii nu intersectează situl, iar specia nu se deplasează pe distanţe mari (până în 200 m), şi nu este posibill să ajungă în zona proiectului. Astfel, nu există riscul omorâriii/rănirii unor specii în niciuna din etapele proiectului (execuţie/operare).</t>
  </si>
  <si>
    <t>Suprafaţa habitat</t>
  </si>
  <si>
    <t>Mai mult de
1382</t>
  </si>
  <si>
    <t>Proiectul nu intersectează situl, şi prin urmare nu există riscul reducerii suprafeţei habitatelor favorabile speciei,</t>
  </si>
  <si>
    <t>Habitatele de reproducere sunt corpuri mici de apă permanentă sau semipermanentă de cel puţin 10 m2 suprafaţă şi adâncimea maximă mai mare de 50 cm, cu max. 40% umbrire, înconjurată de teren cu vegetaţie naturală</t>
  </si>
  <si>
    <t>Habitate de reproducere/ km2</t>
  </si>
  <si>
    <t>Proiectul nu intersectează situl, şi prin urmare nu există riscul afectării habitatelor de reprodeucere ale speciei.</t>
  </si>
  <si>
    <t>Acoperirea habitatelor terestre naturale (pajişti, arbuşti şi păduri) în jurul habitatelor acvatice (de reproducere) într-un cerc cu raza de 0,5 km</t>
  </si>
  <si>
    <r>
      <rPr>
        <sz val="10"/>
        <color theme="1"/>
        <rFont val="Garamond"/>
      </rPr>
      <t>Mai mult de 75%</t>
    </r>
    <r>
      <rPr>
        <sz val="10"/>
        <color theme="1"/>
        <rFont val="Garamond"/>
      </rPr>
      <t xml:space="preserve">
</t>
    </r>
  </si>
  <si>
    <t>Proiectul nu intersectează situl, şi prin urmare nu există riscul afectării parametrului.</t>
  </si>
  <si>
    <t xml:space="preserve">Cea mai apropiată locaţie a speciei în sit faţă de proiect este la cca 8800 m distanţă. </t>
  </si>
  <si>
    <t>Cel puţin 25000</t>
  </si>
  <si>
    <t>Traseul propus al autostrăzii nu intersectează situl, iar specia nu se deplasează pe distanţe mari (cca 252 m - depinzând de cantitatea de precipitaţii)- depinzând de cantitatea de precipitaţii), şi nu este posibill să ajungă în zona proiectului. Astfel, nu există riscul omorâriii/rănirii unor specii în niciuna din etapele proiectului (execuţie/operare).</t>
  </si>
  <si>
    <t>Cel puţin 1382</t>
  </si>
  <si>
    <t>Proiectul nu intersectează situl, şi prin urmare nu există riscul reducerii suprafeţei habitatelor favorabile speciei.</t>
  </si>
  <si>
    <t>Densitatea habitatelor de reproducere - ape puţin adânci</t>
  </si>
  <si>
    <t>Proiectul nu intersectează situl, şi prin urmare nu există riscul afectării habitatelor de rreproducere ale speciei.</t>
  </si>
  <si>
    <t>Acoperirea habitatelor terestre naturale (pajişti, arbuşti şi păduri) în jurul habitatelor acvatice într- o bandă de 100 m lăţime paralelă cu structuri de dispersie lineare (drumuri de câmp şi forestiere nepavate)</t>
  </si>
  <si>
    <t>% din acoperirea terenului</t>
  </si>
  <si>
    <t>Singura locaţie unde specia a fost semnalată în sit în timpul studiului de fundamentare pentru Planul de management, se află la cca 14000 m faţă de proiect.</t>
  </si>
  <si>
    <t>Trebuie definit în termen de 2 ani</t>
  </si>
  <si>
    <t>Traseul propus al autostrăzii nu intersectează situl, iar specia nu se deplasează pe distanţe mari (cca 150 m), şi nu este posibill să ajungă în zona proiectului. Astfel, nu există riscul omorâriii/rănirii unor specii în niciuna din etapele proiectului (execuţie/operare).</t>
  </si>
  <si>
    <t>Densitatea habitatului de reproducere (O unitate are cel puţin 10 m2 corp de apă adâncă (adâncime de aproximativ 40 cm) cu max. 40% umbră înconjurat de teren cu vegetaţie naturală)</t>
  </si>
  <si>
    <t>Habitate de reproducere / km</t>
  </si>
  <si>
    <t>Cel puţin 2/km</t>
  </si>
  <si>
    <t>Acoperirea habitatelor naturale terestre (pajişti, arbuşti şi păduri) în jurul habitatelor acvatice (de reproducere) într-un cerc cu raza de 0,5 km</t>
  </si>
  <si>
    <t>Habitatul speciei se află la cca 9800 m distanţă faţă de proiect.</t>
  </si>
  <si>
    <t>Anexa 13 a Planului de management (PM) - Hărţile de distribuţie pentru speciile de interes comunitar</t>
  </si>
  <si>
    <t>Trebuie definit
în termen de 2
ani</t>
  </si>
  <si>
    <t>Nu este probabil ca populaţia speciei din sit să fie afectată. Specia are un homerange restrâns, variind de la circa 2000 la circa 5000 m2 la masculi adulţi și de la 1000 la 3000 m2 la femelele adult, masculii putându-se depărta cca 750 m faţă de home range. Astfel, nu este posibil ca indivizii din sit să se deplaseze până în zona proiectului.  Între sit şi proiect sunt mai multe localităţi, habitate de pădure şi terenuri agricole.</t>
  </si>
  <si>
    <t>Trebuie definit
în termen de 2
ani</t>
  </si>
  <si>
    <t>Proiectul nu intersectează situl, şi prin urmare nu există riscul ca suprafaţa habitatului favorabil al speciei să fie redusă.</t>
  </si>
  <si>
    <t>Acoperirea cu arbuşti</t>
  </si>
  <si>
    <t>% şi
suprafaţă</t>
  </si>
  <si>
    <t>Cel mult 25 arbuşti %
Valoarea de suprafaţă va fi definită în termen de 2 ani</t>
  </si>
  <si>
    <t>Nu este probabil ca proiectul să afecteze compoziţia florisitcă a habitatului speciei. Nu există riscul răspândirii unor specii arbustive pe cale anemocoră (distanţa suficient de mare dintre sit şi proiect) sau hidrocoră (proiectul nu intersectează niciun corp de apă din sit).  Ţinând cont de aceste aspecte, proiectul nu va împedica atingerea valorii ţinte a parametrului în niciuna din etapele acestuia (execuţie, operare).</t>
  </si>
  <si>
    <t>Înălţimea vegetaţie în habitatele caracteristice</t>
  </si>
  <si>
    <t>Mai puţin de 20 cm</t>
  </si>
  <si>
    <t>Având în vedere că proiectul nu intersectează situl, nu sunt prevăzute niciun fel de lucrări în interiorul acestuia, şi nici în proximitate astfel încât înălţimea vegetaţiei din habitatele favorabile ale speciei nu va fi influenţată în niciun mod. De asemenea, nu este posibilă nici răspândirea unor specii invazive e cale anemocoră (distanţa suficient de mare dintre sit şi proiect) sau hidrocoră (proiectul nu intersectează niciun corp de apă din sit). Ţinând cont de aceste aspecte, proiectul nu va împedica atingerea valorii ţinte a parametrului în niciuna din etapele acestuia (execuţie, operare).</t>
  </si>
  <si>
    <t>Habitatul favorabil al speciei se află la cca 10300 m faţă de proiect</t>
  </si>
  <si>
    <t xml:space="preserve">Traseul propus al autostrăzii nu intersectează niciun corp/curs de apă din sit, râul Moldova care străbate situl  are confluenţă cu râul Siret, acesta fiind intersectat de proiect. Deşi specia se poate deplasa pe distanţe lungi nu este probabil ca indivizi aparţinând populaţiei speciei din sit să ajungă în zona proiectului. Distanţa pe care ar trebui să parcurgă ar fi mult prea mare. Lungimea sectorului râului  Moldova cuprins între limita sitului (din partea sudică)  şi zona de confluenţă cu Siretul este de cca 35800 m, iar din această zonă, până la zona de intersecţie a proiectului cu Siretul sunt cca 82000 m. De asemenea, râurile Moldova şi Siret  sunt foarte afectate de presiunile antropice -praguri, multe balastiere, baraje. Între sit şi proiect se află mai multe localităţi, habitate forestiere, terenuri agricole şi pajişti. </t>
  </si>
  <si>
    <t>Suprafaţa habitatului specific speciei</t>
  </si>
  <si>
    <t xml:space="preserve">Proiectul nu intersectează situl, şi prin urmare nu există riscul ca suprafaţa habitatului favorabil al speciei să fie redusă. </t>
  </si>
  <si>
    <t>Adâncimea heleşteelor şi pâraielor</t>
  </si>
  <si>
    <t>Prin proiect nu sunt prevăzute niciun fel de lucrări pe corpurile de apă din sit, sau în apropierea acestora.  Ţinând cont de aceste aspect, proiectul nu va împiedica atingerea valorii ţinte a parametrului în niciuna din etapele acestuia (execuţie, operare).</t>
  </si>
  <si>
    <t>Lungime km %/l km de rau</t>
  </si>
  <si>
    <t>Mai mult de 50%</t>
  </si>
  <si>
    <t>Nu există riscul ca proiectul să fie afecteze parametrul în niciuna din etapele acestuia (execuţie, operare). Acesta nu intersectează situl, şi prin urmare nu sunt necesare niciun fel de intervenţii pe malurile râurilor din sit.</t>
  </si>
  <si>
    <t>Trebuie definit
în termen de 2
de ani</t>
  </si>
  <si>
    <t xml:space="preserve">Proiectul nu intersectează niciun corp de apă care are legătură cu situl, şi astfel, nu există posibilitatea ca acesta să cauzeze întretruperea conectivităţii longitudinale. </t>
  </si>
  <si>
    <t>Calitatea apei bazată pe parametri fizico- chimici (regimul oxigenului, nutrienţi, salinitate, metale, micropoluanti organici sau anorganici</t>
  </si>
  <si>
    <t>Clase de
calitate a apei</t>
  </si>
  <si>
    <t>Cel puţin clasa
2 pentru toţi
indicatorii</t>
  </si>
  <si>
    <t>Proiectul nu intersecteaă niciun corp de apă din sit, şi nici corpuri de apă care au confluenţă cu acestea în amonte, şi prin urmare nu există riscul afectării parametrului. Valoarea ţintă nu va fi înfluenţată în niciun fel de propunerile proiectului, în etapa de execuţie şi/sau operare.</t>
  </si>
  <si>
    <t>Calitatea apei bazată pe parametri ecologici (macronevertebra te, fitobentos, fitoplancton, European Fish Index)</t>
  </si>
  <si>
    <t>ROSAC0391 Siretul Mijlociu -Bucecea</t>
  </si>
  <si>
    <t>ROSCI0391 Siretul Mijlociu -Bucecea</t>
  </si>
  <si>
    <t>Comunităţi de lizieră cu ierburi înalte higrofile de la câmpie şi din etajul montan până în cel alpin</t>
  </si>
  <si>
    <t>Habitatul poate fi localizat pe malurile corpului de apă de suprafaţă RORW12-1_B4 SIRET (BARAJ BUCECEA - CF MOLDOVA. O zonă potenţială cu acest tip de habitat se află la o distanţă de cca 6800 m faţă de proiect.</t>
  </si>
  <si>
    <t>Anexa nr. 9 la Planul de management - Harta habitatelor după clasificarea naţională</t>
  </si>
  <si>
    <t>Îmbunătăţirea
stării de conservare</t>
  </si>
  <si>
    <t>5,36</t>
  </si>
  <si>
    <t>Traseul propus al autostrăzii nu intersectează situl, şi prin urmare nu există riscul ca suprafaţa habitatului să fie redusă.  Proiectul intersectează corpul de apă RORW12-1_B4 SIRET (BARAJ BUCECEA - CF MOLDOVA) care trece prin sit, însă,  în aval de sit. Habitatul este dependent de corpurile de apă din sit, însă  prin proiect nu este prevăzută captarea acestora.</t>
  </si>
  <si>
    <t>Abundenţă specii edificatoare/caracteristice</t>
  </si>
  <si>
    <t>Procent acoperire/25 m2</t>
  </si>
  <si>
    <t>Cel puţin 35%</t>
  </si>
  <si>
    <t xml:space="preserve">Nu există  riscul afectării compoziţiei florisitce a habitatului Răspândirea unor specii de plante invazive nu este posibilă în niciuna din etapele proiectului, pe cale anemocoră (între proiect şi sit este suficient de mare, între acestea aflându-se, mai multe localităţi terenuri agricole, pajişti) sau hidrocoră (proiectul intersectează corpul de apă RORW12-1_B4 SIRET (BARAJ BUCECEA - CF MOLDOVA) în aval de sit). </t>
  </si>
  <si>
    <t>Număr specii edificatoare/caracteristice</t>
  </si>
  <si>
    <t>Numărul speciilor/25 m2</t>
  </si>
  <si>
    <t xml:space="preserve">Nu există  riscul afectării compoziţiei florisitce a habitatului Răspândirea unor specii de plante invazive nu este posibilă în niciuna din etapele proiectului, pe cale anemocoră (între proiect şi sit este suficient de mare, între acestea afându-se, mai multe localităţi terenuri agricole, pajişti) sau hidrocoră ((proiectul intersectează corpul de apă RORW12-1_B4 SIRET (BARAJ BUCECEA - CF MOLDOVA) în aval de sit.). </t>
  </si>
  <si>
    <t xml:space="preserve">Acoperire vegetaţie arbustivă </t>
  </si>
  <si>
    <t>Procent acoperire/ha</t>
  </si>
  <si>
    <t>Cel puţin 3%</t>
  </si>
  <si>
    <t xml:space="preserve"> Abundenţă specii alohtone (invazive şi potenţial invazive)</t>
  </si>
  <si>
    <t>Mai puţin de 1%</t>
  </si>
  <si>
    <t>Abundenţă specii
indicatoare de
perturbări (specii
nitrofile, ruderale)</t>
  </si>
  <si>
    <t>Mai puţin de 5%</t>
  </si>
  <si>
    <t xml:space="preserve">Interval înălţime vegetaţie </t>
  </si>
  <si>
    <t>Între 50 - 150</t>
  </si>
  <si>
    <t xml:space="preserve">Traseul propus al autostăzii nu intersectează situl, şi prin urmare, nu există riscul ca prarametrul să fie afectat. Prin proiect nu sunt prevăzute niciun fel de intervenţii pe malurile corpurilor de apă de suprafaţă din sit, sau în apropierea acestora. </t>
  </si>
  <si>
    <t>Unio crassus</t>
  </si>
  <si>
    <r>
      <rPr>
        <sz val="10"/>
        <color theme="1"/>
        <rFont val="Garamond"/>
      </rPr>
      <t xml:space="preserve">Conform Planului de management, populaţia de </t>
    </r>
    <r>
      <rPr>
        <i/>
        <sz val="10"/>
        <color theme="1"/>
        <rFont val="Garamond"/>
      </rPr>
      <t>Unio crassus</t>
    </r>
    <r>
      <rPr>
        <sz val="10"/>
        <color theme="1"/>
        <rFont val="Garamond"/>
      </rPr>
      <t xml:space="preserve"> în cadrul sitului Natura 2000 ROSCI0391 Siretul Mijlociu - Bucecea nu a fost reprezentată de nici un individ (specia nu a fost întâlnită în sit). Trebuie investigată cauza lipsei speciei în sit, în termen de 2 ani, şi clarificat dacă lipsa speciei se datorează unor cauze naturale sau factori  antropici. Obiectivul de conservare specific sitului pentru această specie va fi formulat în funcţie de rezultatele acestor  investigaţii.</t>
    </r>
  </si>
  <si>
    <t xml:space="preserve">OCS, PM, FS
</t>
  </si>
  <si>
    <t>Prezenţa speciei nu a fost semnalată în sit în timpul studiului de fundamentare pentru Planul de management. În cazul în care specia este prezentă totuşi în sit, nu este probabl ca aceasta să fie afectată de proiect, având în vedere zona de intersecţie cu corpul de apă care străbate situl se află în aval de sit, la o distanţă mare.</t>
  </si>
  <si>
    <t>Habitatul speciei poate fi reprezentat şi de corpul de apă RORW12-1_B4 SIRET (BARAJ BUCECEA - CF MOLDOVA., care este intersectat de proiect, în aval de sit.</t>
  </si>
  <si>
    <r>
      <rPr>
        <sz val="10"/>
        <color theme="1"/>
        <rFont val="Garamond"/>
      </rPr>
      <t xml:space="preserve">Anexa nr. 10 a Planului de management - Distribuţia speciei </t>
    </r>
    <r>
      <rPr>
        <i/>
        <sz val="10"/>
        <color theme="1"/>
        <rFont val="Garamond"/>
      </rPr>
      <t>Aspius aspius</t>
    </r>
  </si>
  <si>
    <t>Cel puţin 750 (clasa 4)</t>
  </si>
  <si>
    <t>Este posibil ca unii indivizi să ajungă în zonele în care proiectul intersectează corpul  de apă  RORW12-1_B4 SIRET (BARAJ BUCECEA - CF MOLDOVA.  Există riscul afectării unor indivizi în cazul unor poluări accidendale.</t>
  </si>
  <si>
    <t>Nu există riscul ca populaţia speciei să fie afectată pe sectorul corpului de apă RORW12-1_B4 SIRET (BARAJ BUCECEA - CF MOLDOVA  care este curpins în limitele sitului, sau în vecinătatea sitului. Corpul de apă care străbate situl RORW12-1_B4 SIRET (BARAJ BUCECEA - CF MOLDOVA) este  intersectat de proiect în 2 locaţii, în aval de sit (în dreptul km 34+650 - între localităţile Roşcani şi Vercicani, şi în dreptul km 22+650 - între localităţile Dolhasca şi Siliştea Nouă). Lungimea sectorului corpului de apă aflat între limita sitului (în sud) şi prima zonă de intersecţie (km 34+650 ) a proiectului cu acesta, în aval de sit, este de cca. 36800 m. Pe acest sector, nu au fost identificate praguri/baraje (conform imaginilor satelitare Google Earth, în planul de managemnt al sitului, nefiind menţionate presiuni care pot întrerupe conectivitatea longitudinală), şi având în vedere că specia se poate deplasa pe distanţe foarte lungi (între 50-60 km /zi în perioada migraţiilor),  este posibil să ajungă în sectorul corpului de apă BARAJ BUCECEA - CF MOLDOVA potenţial afectat de proiect, în cazul unor poluări accidentale în perioada de execuţie şi/sau operare a proiectului.  Specia are starea de conservare la nivelul regiuni biogeografice continentale favorabilă, putându-se întâlni şi în alte 49 de situri Natura 2000.</t>
  </si>
  <si>
    <t>0,74 indivizi/100 m2.</t>
  </si>
  <si>
    <t>Corpul de apă care străbate situl RORW12-1_B4 SIRET (BARAJ BUCECEA - CF MOLDOVA) este  intersectat de proiect în 2 locaţii (în dreptul km 34+650 - între localităţile Roşcani şi Vercicani, şi în dreptul km 22+650 - între localităţile Dolhasca şi Siliştea Nouă), însă în aval de sit. Lungimea sectorului corpului de apă aflat între limita sitului (în sud) şi prima zonă de intersecţie (km 34+650 ) cu proiectului cu acesta, în aval de sit, este cca 36800 m. Pe acest sector, nu au fost identificate praguri/baraje (conform imaginilor satelitare Google Earth), şi având în vedere că specia se poate deplasa pe distanţe foarte lungi (între 50-60 km /zi în perioada migraţiilor),  este posibil să ajungă în zona proiectului, în zonele de intersecţie cu corpul de apă.  Specia este posibil să fie afectată doar în cazul  unor poluări accidentale  în perioada de execuţie şi/sau operare a proiectului.  Specia are starea de conservare la nivelul regiuni biogeografice continentale favorabilă, putându-se întâlni şi în alte 49 de situri Natura 2000.</t>
  </si>
  <si>
    <t>Compoziţia pe clase
de vârstă a populaţiei</t>
  </si>
  <si>
    <t>Număr locaţii cu
prezenţa speciei 
Număr corpuri
de apă cu
prezenţa speciei</t>
  </si>
  <si>
    <t>Distribuţia speciei  în corpurile de apă din sit, dar şi în corpul de apă RORW12-1_B4 SIRET (BARAJ BUCECEA - CF MOLDOVA intersectat de proiect, în aval de sit,  în 2 locaţii la o distanţă mare (36800 m - prima zonă de intersecţie, în dreptul km 34+650), nu va fi influenţată de lucrările prevăzute de proiect. Prin proiect nu sut propuse lucrări de barare, captare a corpului de apă intersectat, sau a altor corpuri de apă de suprafaţă din sit.</t>
  </si>
  <si>
    <t>Dimensiunea
habitatului</t>
  </si>
  <si>
    <t xml:space="preserve">Lungimea cursurilor de apă cu prezenţa speciei (km) 
Suprafaţa habitatului (ha) </t>
  </si>
  <si>
    <t>Prin proiect sunt prevăzute niciun fel de lucrări care pot duce la reducerea lungimii cursurilor de apă în care poate fi prezentă specia în niciuna din etapele acestuie (execuţie/operare).</t>
  </si>
  <si>
    <t>Integritatea vegetaţiei
ripariene</t>
  </si>
  <si>
    <t>Lungimea secţiuni cu vegetaţie ripariană naturală (km) 
Proporţia vegetaţiei arbustive şi arborescente</t>
  </si>
  <si>
    <t>Trebuie definită în termen de 2 ani
Cel puţin 90%</t>
  </si>
  <si>
    <t>Traseul propus al proiectului intersectează în aval de sit, corpul de apă  RORW12-1_B4 SIRET (BARAJ BUCECEA - CF MOLDOVA, astfel vegetaţia ripariană de pe malurile acestuia, din sit nu poate fi afectată în niciuna din etapele proiectului (execuţie/operare).</t>
  </si>
  <si>
    <t>Gradul de fragmentare
longitudinală</t>
  </si>
  <si>
    <t>Numărul elementelor de fragmentare (atât în interiorul sitului în amonte
şi aval cu minim
30 km de
limitele sitului)</t>
  </si>
  <si>
    <t>Gradul de fragmentare
laterală</t>
  </si>
  <si>
    <t>Lungimea
elementelor de
fragmentare
laterală/diguri</t>
  </si>
  <si>
    <t>Hidromorfologie
naturală</t>
  </si>
  <si>
    <t xml:space="preserve">Siniozitatea sectorului copului de apă RORW12-1_B4 SIRET (BARAJ BUCECEA - CF MOLDOVA , nu va fi modificată în sit, sau în afara acestuia în urma implementării proiectului.  </t>
  </si>
  <si>
    <t>Starea ecologică a corpurilor de apă pe baza elementelor  chimici şi fizico-chimici</t>
  </si>
  <si>
    <t>Cel puţin stare
ecologică
bună</t>
  </si>
  <si>
    <t xml:space="preserve">Nu există riscul afectării stării ecologice a corpurilor de apă din sit în niciuna din etapele proiectului (execuţie/operare). Proiectul intersectează corpul de apă RORW12-1_B4 SIRET (BARAJ BUCECEA - CF MOLDOVA, însă în aval de sit (la distanţă mare, în 2 locaţii:în dreptul km 34+650 - între localităţile Roşcani şi Vercicani, şi în dreptul km 22+650 - între localităţile Dolhasca şi Siliştea Nouă), şi nu există riscul afectării parametrului pe sectorul acestui corp de apă cuprins în interiorul sitului. </t>
  </si>
  <si>
    <t>Starea ecologică a
corpurilor de apă pe
baza indicatorilor
ecologici</t>
  </si>
  <si>
    <t xml:space="preserve">Nu există riscul creşterii turbidităţii apelor de suprafaţă din sit, înniciuna din etapele proiectului (execuţie/operare). Proiectul intersectează corpul de apă RORW12-1_B4 SIRET (BARAJ BUCECEA - CF MOLDOVA, însă în aval de sit (la distanţă mare, în 2 locaţii:în dreptul km 34+650 - între localităţile Roşcani şi Vercicani, şi în dreptul km 22+650 - între localităţile Dolhasca şi Siliştea Nouă), şi nu există riscul afectării parametrului pe sectorul acestui corp de apă cuprins în interiorul sitului. </t>
  </si>
  <si>
    <t>Prezenţă/absenţă
Densitate (Număr indivizi din fiecare specie invazivă/alohtonă/100m2</t>
  </si>
  <si>
    <t>Absenţă 
0</t>
  </si>
  <si>
    <t xml:space="preserve">Proiectul nu va cauza răspândiea unor specii invazive de peşti. Prin proiect nu sunt prevăzute niciun fel de lucrări pe corpurile de apă în interiorul  sitului. </t>
  </si>
  <si>
    <t>Diversitatea specifică
a comunităţii de peşti</t>
  </si>
  <si>
    <t>Nr. specii de
peşti autohtone</t>
  </si>
  <si>
    <t>Reducerea numărului de specii de peşti autohtone ar fi posibilă prin introducrea accidentală a unor specii invazive de peşti care pot concura cu acestea, însă nu este probabil, având în vedere că prin proiect nu sunt prevăzute niciun fel de lucrări care ar putea favoriza răspândirea acestora pe corpurile de apă de suprafaţă în interiorul şi/sau în afara sitului.</t>
  </si>
  <si>
    <t>Lungimea sectoarelor
afectate negativ de
intervenţii antropice</t>
  </si>
  <si>
    <t xml:space="preserve">Proiectul nu intersectează situl. În interiorul sitului, sau în amonte, prin proiect nu sunt propuse niciun fel de lucrări pe corpurile de apă de suprafaţă din sit. </t>
  </si>
  <si>
    <r>
      <rPr>
        <i/>
        <sz val="10"/>
        <color theme="1"/>
        <rFont val="Garamond"/>
      </rPr>
      <t>Barbus meridionalis</t>
    </r>
    <r>
      <rPr>
        <sz val="10"/>
        <color theme="1"/>
        <rFont val="Garamond"/>
      </rPr>
      <t xml:space="preserve"> all others sinonim pentru 5266 </t>
    </r>
    <r>
      <rPr>
        <i/>
        <sz val="10"/>
        <color theme="1"/>
        <rFont val="Garamond"/>
      </rPr>
      <t>Barbus petenyi</t>
    </r>
  </si>
  <si>
    <t>Conform Planului de management, specia nu a fost identificată în perioada studiului la nivelul sitului Natura 2000 ROSCI0391 Şiretul Mijlociu - Bucecea. Prezenţa speciei este incertă în această zonă a Râului Şiret. Obiectivul de conservare specific sitului pentru această specie va fi formulat în cazul în care prezenţa speciei în sit se confirmă. Trebuie clarificat dacă absenţa se datorează condiţiilor ecologice neadecvate speciei sau unor factori antropici. în termen de 2 ani.</t>
  </si>
  <si>
    <t xml:space="preserve">Specia nu a fost identificată în urma realizării studiului de fundamentare pentru Planul de management al sitului. Conform Raportărilor României în baza art.17 DH, dar şi a Ghidului sintetic de monitorizare a speciilor comunitare de peşti din România, elaborate de Bănăţean-Dunea et. al, 2015 este posibil ca specia să fie prezentă în râul Siret, dar nu în sectorul cuprins în interiorul sitului.  </t>
  </si>
  <si>
    <r>
      <rPr>
        <i/>
        <sz val="10"/>
        <color theme="1"/>
        <rFont val="Garamond"/>
      </rPr>
      <t>Cobitis taenia</t>
    </r>
    <r>
      <rPr>
        <sz val="10"/>
        <color theme="1"/>
        <rFont val="Garamond"/>
      </rPr>
      <t xml:space="preserve"> complex</t>
    </r>
  </si>
  <si>
    <t>Habitatul speciei poate fi reprezentat şi de corpul de apă RORW12-1_B4 SIRET (BARAJ BUCECEA - CF MOLDOVA., care este intersectat de proiect, în aval de sit.  Cea mai propiată locaţie, unde a fost semnalată specia, se află la cca 6700 m faţă de proiect.</t>
  </si>
  <si>
    <r>
      <rPr>
        <sz val="10"/>
        <color theme="1"/>
        <rFont val="Garamond"/>
      </rPr>
      <t xml:space="preserve">Anexa nr. 12 la Planul de magement - Distribuţia speciei </t>
    </r>
    <r>
      <rPr>
        <i/>
        <sz val="10"/>
        <color theme="1"/>
        <rFont val="Garamond"/>
      </rPr>
      <t>Cobitis taenia</t>
    </r>
  </si>
  <si>
    <t xml:space="preserve">OCS, PM, FS
</t>
  </si>
  <si>
    <t>Cel puţin 7.500 (clasa 6)</t>
  </si>
  <si>
    <t>Este posibil ca unii indivizi să ajungă în zonele în care proiectul intersectează corpul  de apă  RORW12-1_B4 SIRET (BARAJ BUCECEA - CF MOLDOVA. Există riscul afectării unor indivizi în cazul unor poluări accidendale.</t>
  </si>
  <si>
    <t>Corpul de apă care străbate situl RORW12-1_B4 SIRET (BARAJ BUCECEA - CF MOLDOVA) este  intersectat de proiect în 2 locaţii (în dreptul km 34+650 - între localităţile Roşcani şi Vercicani, şi în dreptul km 22+650 - între localităţile Dolhasca şi Siliştea Nouă), însă în aval de sit. Lungimea sectorului corpului de apă aflat între limita sitului (în sud) şi prima zonă de intersecţie (km 34+650 ) cu proiectului cu acesta, în aval de sit, este cca 36800 m. Pe acest sector, nu au fost identificate praguri/baraje (conform imaginilor satelitare Google Earth), şi având în vedere că specia se poate deplasa pe distanţe lungi,  este posibil să ajungă în zona proiectului, în zonele de intersecţie cu corpul de apă.  Specia este posibil să fie afectată doar în cazul  unor poluări accidentale  în perioada de execuţie şi/sau operare a proiectului.  Specia are starea de conservare la nivelul regiunii biogeografice continentale nefavorabilă-inadecvată, putându-se întâlni şi în alte 70 situri Natura 2000.</t>
  </si>
  <si>
    <t>0,18 indivizi/100 m2</t>
  </si>
  <si>
    <t>1,48 indivizi/100 m2</t>
  </si>
  <si>
    <t>Corpul de apă care străbate situl RORW12-1_B4 SIRET (BARAJ BUCECEA - CF MOLDOVA) este  intersectat de proiect în 2 locaţii (în dreptul km 34+650 - între localităţile Roşcani şi Vercicani, şi în dreptul km 22+650 - între localităţile Dolhasca şi Siliştea Nouă), însă în aval de sit. Lungimea sectorului corpului de apă aflat între limita sitului (în sud) şi prima zonă de intersecţie (km 34+650 ) cu proiectului cu acesta, în aval de sit, este cca 36800 m. Pe acest sector, nu au fost identificate praguri/baraje (conform imaginilor satelitare Google Earth), şi având în vedere că specia se poate deplasa pe distanţe foarte lungi (între 50-60 km /zi în perioada migraţiilor),  este posibil să ajungă în zona proiectului, în zonele de intersecţie cu corpul de apă.  Specia este posibil să fie afectată doar în cazul  unor poluări accidentale  în perioada de execuţie şi/sau operare a proiectului.  Specia are starea de conservare la nivelul regiunii biogeografice continentale nefavorabilă-inadecvată, putându-se întâlni şi în alte 70 situri Natura 2000.</t>
  </si>
  <si>
    <t>Corpul de apă care străbate situl RORW12-1_B4 SIRET (BARAJ BUCECEA - CF MOLDOVA) este  intersectat de proiect în 2 locaţii (în dreptul km 34+650 - între localităţile Roşcani şi Vercicani, şi în dreptul km 22+650 - între localităţile Dolhasca şi Siliştea Nouă), însă în aval de sit. Lungimea sectorului corpului de apă aflat între limita sitului (în sud) şi prima zonă de intersecţie (km 34+650 ) cu proiectului cu acesta, în aval de sit, este cca 36800 m. Pe acest sector, nu au fost identificate praguri/baraje (conform imaginilor satelitare Google Earth), şi având în vedere că specia se poate deplasa pe distanţe lungi, este posibil să ajungă în zona proiectului, în zonele de intersecţie cu corpul de apă.  Specia este posibil să fie afectată doar în cazul  unor poluări accidentale  în perioada de execuţie şi/sau operare a proiectului.  Specia are starea de conservare la nivelul regiunii biogeografice continentale nefavorabilă-inadecvată, putându-se întâlni şi în alte 70 situri Natura 2000.</t>
  </si>
  <si>
    <t>Număr locaţii cu prezenţa speciei 
Număr corpuri de apă cu prezenţa speciei</t>
  </si>
  <si>
    <t>Lungimea cursurilor de apă cu prezenţa speciei (km) 
Suprafaţa habitatului (ha)</t>
  </si>
  <si>
    <t>Integritatea
vegetaţiei
ripariene</t>
  </si>
  <si>
    <t>Lungime secţiuni cu vegetaţie ripariană naturală (km)
Proporţia vegetaţiei arbustive şi arborescente</t>
  </si>
  <si>
    <t>Trebuie definită în termen de 2 ani
Cel puţin 90%</t>
  </si>
  <si>
    <t>Gradul de fragmentare longitudinală</t>
  </si>
  <si>
    <t>Numărul elementelor de fragmentare (atât în interiorul sitului în amonte şi aval cu minim 30 km de limitele sitului)</t>
  </si>
  <si>
    <t>Lungimea
elementelor de
fragmentare
laterală/diguri</t>
  </si>
  <si>
    <t>Starea ecologică a corpurilor de apă pe baza elementelor 
chimici şi fizico- chimici</t>
  </si>
  <si>
    <t>Cel puţin stare
ecologică bună</t>
  </si>
  <si>
    <t>Starea ecologică
a corpurilor de
apă pe baza
indicatorilor
ecologici</t>
  </si>
  <si>
    <t>Prezenţă/absenţă 
Densitate (număr
indivizi din
fiecare specie
invazivă/alohtonă/ 100m2</t>
  </si>
  <si>
    <t>Absenţă
0</t>
  </si>
  <si>
    <t>Diversitatea
specifică a
comunităţii de
peşti</t>
  </si>
  <si>
    <t>Nr. specii de peşti
autohtone</t>
  </si>
  <si>
    <t>Reducerea numărului de specii de peşti autohtone ar fi posibilă prin introducrea accidenftală a unor specii imvazive de peşti care pot concura cu speciile autohbone, însă nu este probabil, având în vedere că prin proiect nu sunt prevăzute niciun fel de lucrări care ar putea favoriza răspândirea acestora pe corpurile de apă de suprafaţă în interiorul şi/sau în afara sitului.</t>
  </si>
  <si>
    <t>Lungimea
sectoarelor
afectate negativ
de intervenţii
antropice</t>
  </si>
  <si>
    <r>
      <rPr>
        <sz val="10"/>
        <color theme="1"/>
        <rFont val="Garamond"/>
      </rPr>
      <t xml:space="preserve">Anexa nr. 11 a Planului de management - Distribuţia speciei </t>
    </r>
    <r>
      <rPr>
        <i/>
        <sz val="10"/>
        <color theme="1"/>
        <rFont val="Garamond"/>
      </rPr>
      <t>Gobio kesslerii</t>
    </r>
  </si>
  <si>
    <t>Corpul de apă care străbate situl RORW12-1_B4 SIRET (BARAJ BUCECEA - CF MOLDOVA) este  intersectat de proiect în 2 locaţii (în dreptul km 34+650 - între localităţile Roşcani şi Vercicani, şi în dreptul km 22+650 - între localităţile Dolhasca şi Siliştea Nouă), însă în aval de sit. Lungimea sectorului corpului de apă aflat între limita sitului (în sud) şi prima zonă de intersecţie (km 34+650 ) cu proiectului cu acesta, în aval de sit, este cca 36800 m. Pe acest sector, nu au fost identificate praguri/baraje (conform imaginilor satelitare Google Earth), şi având în vedere că specia se poate deplasa pe distanţe lungi,  este posibil să ajungă în zona proiectului, în zonele de intersecţie cu corpul de apă.  Specia este posibil să fie afectată doar în cazul  unor poluări accidentale  în perioada de execuţie şi/sau operare a proiectului.  Specia are starea de conservare la nivelul regiunii biogeografice continentale, nefavorabilă-inadecvată. Aceasta se poate întâlini şi în alte 60 de situri Natura 2000.</t>
  </si>
  <si>
    <t>Densitate
populaţie</t>
  </si>
  <si>
    <t>Lungimea cursurilor de apă cu prezenţa speciei (km) Suprafaţa habitatului (ha)</t>
  </si>
  <si>
    <t>Lungime secţiuni cu vegetaţie ripariană naturală (km)
Proporţia vegetaţiei arbustive şi arborescente</t>
  </si>
  <si>
    <t>Trebuie
definită în
termen de 2
ani
Cel puţin 90%</t>
  </si>
  <si>
    <t>Gradul de
fragmentare
longitudinală</t>
  </si>
  <si>
    <t>Hidromorfologie
naturală</t>
  </si>
  <si>
    <t>Starea ecologică a corpurilor de apă pe baza elementelor 
chimici şi fizico-chimici</t>
  </si>
  <si>
    <t>Prezenţă/absenţă
Densitate (Număr indivizi din fiecare specie invazivă/alohtonă/100m2</t>
  </si>
  <si>
    <t>Diversitatea specifică a comunităţii de peşti</t>
  </si>
  <si>
    <t>Lungimea sectoarelor afectate negativ de intervenţii antropice</t>
  </si>
  <si>
    <t>Habitatul speciei poate fi reprezentat şi de corpul de apă RORW12-1_B4 SIRET (BARAJ BUCECEA - CF MOLDOVA., care este intersectat de proiect, în aval de sit.  Cea mai propiată locaţie, unde a fost semnalată specia, se află la cca 7600 m faţă de proiect.</t>
  </si>
  <si>
    <r>
      <rPr>
        <sz val="10"/>
        <color theme="1"/>
        <rFont val="Garamond"/>
      </rPr>
      <t xml:space="preserve">Anexa nr. 13 a Planului de management - Distribuţia speciei </t>
    </r>
    <r>
      <rPr>
        <i/>
        <sz val="10"/>
        <color theme="1"/>
        <rFont val="Garamond"/>
      </rPr>
      <t>Sabanejewia aurata</t>
    </r>
  </si>
  <si>
    <t xml:space="preserve">OCS, PM, FS
</t>
  </si>
  <si>
    <t>Cel puţin 7.500
(clasa 6)</t>
  </si>
  <si>
    <t>Corpul de apă care străbate situl RORW12-1_B4 SIRET (BARAJ BUCECEA - CF MOLDOVA) este  intersectat de proiect în 2 locaţii (în dreptul km 34+650 - între localităţile Roşcani şi Vercicani, şi în dreptul km 22+650 - între localităţile Dolhasca şi Siliştea Nouă), însă în aval de sit. Lungimea sectorului corpului de apă aflat între limita sitului (în sud) şi prima zonă de intersecţie (km 34+650 ) a proiectului cu acesta, în aval de sit, este cca 36800 m. Pe acest sector, nu au fost identificate praguri/baraje (conform imaginilor satelitare Google Earth), şi având în vedere că specia se poate deplasa pe distanţe lungi,  este posibil să ajungă în zona proiectului, în zonele de intersecţie cu corpul de apă.  Specia este posibil să fie afectată doar în cazul  unor poluări accidentale  în perioada de execuţie şi/sau operare a proiectului.  Specia poate fi întâlnită şi în alte 67 de situri Natura 2000. Starea de conservare a speciei la nivelul regiuni biogeografice continentale este nefavorabilă-inadecvată.</t>
  </si>
  <si>
    <t>Proporţia juvenililor în
populaţie</t>
  </si>
  <si>
    <t>Corpul de apă care străbate situl RORW12-1_B4 SIRET (BARAJ BUCECEA - CF MOLDOVA) este  intersectat de proiect în 2 locaţii (în dreptul km 34+650 - între localităţile Roşcani şi Vercicani, şi în dreptul km 22+650 - între localităţile Dolhasca şi Siliştea Nouă), însă în aval de sit. Lungimea sectorului corpului de apă aflat între limita sitului (în sud) şi prima zonă de intersecţie (km 34+650 ) cu proiectului cu acesta, în aval de sit, este cca 36800 m. Pe acest sector, nu au fost identificate praguri/baraje (conform imaginilor satelitare Google Earth), şi având în vedere că specia se poate deplasa pe distanţe lungi,  este posibil să ajungă în zona proiectului, în zonele de intersecţie cu corpul de apă.  Specia este posibil să fie afectată doar în cazul  unor poluări accidentale  în perioada de execuţie şi/sau operare a proiectului.  Specia poate fi întâlnită şi în alte 67 de situri Natura 2000. Starea de conservare a speciei la nivelul regiuni biogeografice continentale este nefavorabilă-inadecvată.</t>
  </si>
  <si>
    <t>Număr locaţii cu prezenţa speciei
Număr corpuri de apă cu prezenţa speciei</t>
  </si>
  <si>
    <t>Lungimea cursurilor de apă cu prezenţa speciei (km)
Suprafaţa habitatului (ha)</t>
  </si>
  <si>
    <t>Lungime secţiuni cu vegetaţie ripariană naturală (km)
Proporţia vegetaţiei arbustive şi arborescente</t>
  </si>
  <si>
    <t>Trebuie definită
în termen de 2 ani 
Cel puţin 90%</t>
  </si>
  <si>
    <t>Trebuie definită
în termen de 2 ani</t>
  </si>
  <si>
    <t>Trebuie definită
în termen de 1 an</t>
  </si>
  <si>
    <t>Starea ecologică a corpurilor de apă pe baza elementelor chimici şi fizico-chimici</t>
  </si>
  <si>
    <t>Starea ecologică a corpurilor de apă pe baza indicatorilor
ecologici</t>
  </si>
  <si>
    <t>Trebuie definită
în termen de 3 ani</t>
  </si>
  <si>
    <t>Habitatul potenţial al speciei poate fi reprezentat  de corpul de apă RORW12-1_B4 SIRET (BARAJ BUCECEA - CF MOLDOVA care străbate situl şi este intersectat de proiect, în aval de sit.</t>
  </si>
  <si>
    <t xml:space="preserve">Raportările României în baza Articolului 17 Directiva Habitate (DH)
</t>
  </si>
  <si>
    <t xml:space="preserve">OCS, FS
</t>
  </si>
  <si>
    <t>Bună (B)</t>
  </si>
  <si>
    <t>Număr indivizi/familii (perechi)</t>
  </si>
  <si>
    <t>Nu poate fi exclusă coliziunea cu indivizii din popluaţia speciei din sit.  Unii indivizi pot să ajungă în zona proiectului, în căutarea hranei.</t>
  </si>
  <si>
    <t>Corpul de apă care străbate situl RORW12-1_B4 SIRET (BARAJ BUCECEA - CF MOLDOVA) este  intersectat de proiect în 2 locaţii (în dreptul km 34+650 - între localităţile Roşcani şi Vercicani, şi în dreptul km 22+650 - între localităţile Dolhasca şi Siliştea Nouă), însă în aval de sit. Lungimea sectorului corpului de apă aflat între limita sitului (în sud) şi prima zonă de intersecţie (km 34+650 ) cu proiectului cu acesta, în aval de sit, este cca 36800 m. Pe acest sector, nu au fost identificate praguri/baraje (conform imaginilor satelitare Google Earth), şi având în vedere că specia se poate deplasa pe distanţe lungi,  este posibil să ajungă în zona proiectului. Totuşi, având în vedere teritorialismul speciei (indivizii marcându-şi teritoriul), probabilitatea ca indivizi aparţinând populaţiei din sit să se deplaseze până în zona proiectului este mai scăzută. Masculii au teritorii mai mari decât femelele, teritoriul unui mascul suprapunându-se peste cel al mai multor femele. Specia are un comportament agresiv faţă de indivizi de acelaşi gen (teritoriile femelelor nu se suprapun cu teritoatiile altor femele, aceeaşi situaţie fiind şi în cazul masculilor).  De asemenea, pe corpul de apă RORW12-1_B4 SIRET (BARAJ BUCECEA - CF MOLDOVA) pe sectorul cuprins între sit şi proiect,  sunt mai multe presiuni. Dintre acestea, balastierele pentru extragere nisip şi balast afectează considerabil corpul de apă RORW12-1_B4 SIRET (BARAJ BUCECEA - CF MOLDOVA). Starea de conservare a speciei la nivelul regiunii biogeografice continentale este favorabilă, specia putându-se întâlni şi în alte 160 situri Natura 2000 în România.</t>
  </si>
  <si>
    <t>Lungimea cursurilor de apă cu prezenţa speciei (km) - prezenţă excremente sau jeleu anal
Suprafaţa
habitatului (ha)</t>
  </si>
  <si>
    <t>Prin proiect sunt prevăzute niciun fel de lucrări care pot duce la reducerea lungimii cursurilor de apă în care poate fi prezentă specia în niciuna din etapele acestuia (execuţie/operare).</t>
  </si>
  <si>
    <t>Număr corpuri de
apă cu prezenţa
speciei
Număr locaţii cu
prezenţa speciei</t>
  </si>
  <si>
    <t>Distribuţia speciei  pe corpurile de apă din sit, dar şi pe corpul de apă RORW12-1_B4 SIRET (BARAJ BUCECEA - CF MOLDOVA intersectat de proiect, în aval de sit,  în 2 locaţii la o distanţă mare (36800 m - prima zonă de intersecţie, în dreptul km 34+650), nu va fi influenţată de lucrările prevăzute de proiect. Prin proiect nu sunt propuse lucrări de barare, captare a corpului de apă intersectat, sau a altor corpuri de apă de suprafaţă din sit.</t>
  </si>
  <si>
    <t>Gradul de fragmentare din perspectiva speciilor de peşti-principala bază trofică a vidrei (atât în interiorul sitului cât şi în afara limitelor sitului)</t>
  </si>
  <si>
    <t xml:space="preserve">Traseul propus al autostrăzii intersectează corpul de apă  RORW12-1_B4 SIRET (BARAJ BUCECEA - CF MOLDOVA, dar în aval de sit  în 2 locaţii la o distanţă mare (36800 m - prima zonă de intersecţie - fiind mai apropiată faţă de sit, este în dreptul km 34+650 între localităţile Vercicani şi Roşcani).  Prin proiect nu sunt propuse lucrări de barare, captare a a niciunui corp de apă de suprafaţă care are legătură cu situl, şi prin urmare nu există niciun risc de întrerupere a conectivităţii longitudinale. </t>
  </si>
  <si>
    <t>Gradul de fragmentare pentru vidră (atât în interiorul sitului cât şi în afara limitelor sitului)</t>
  </si>
  <si>
    <t>Trebuie definită
în termen de 2 ani
Cel puţin 90%</t>
  </si>
  <si>
    <t xml:space="preserve">Nu există riscul creşterii turbidităţii apelor de suprafaţă din sit, în niciuna din etapele proiectului (execuţie/operare). Proiectul intersectează corpul de apă RORW12-1_B4 SIRET (BARAJ BUCECEA - CF MOLDOVA, însă în aval de sit (la distanţă mare, în 2 locaţii:în dreptul km 34+650 - între localităţile Roşcani şi Vercicani, şi în dreptul km 22+650 - între localităţile Dolhasca şi Siliştea Nouă), şi nu există riscul afectării parametrului pe sectorul acestui corp de apă cuprins în interiorul sitului. </t>
  </si>
  <si>
    <t>Proiectul se află la o distanţă de aproximativ 7100 m distanţă de habitatul potenţial al speciei.  Conform Formularului Standard , o mare parte din suprafaţa sitului este ocupată de păşuni (cca 80, 42%), acestea reprezentân un habitat favorabil pentru specie.</t>
  </si>
  <si>
    <t>Este improbabil ca populaţia speciei din sit să fie afectată în niciuna din etapele proiectului (execuţie/operare.). Proiectul nu intersectează situl, afându-se la o ditstanţă mare faţă de acesta (cca 7,1 km). Nu există posibilitatea ca unii indivizi care aparţin populaţiei speciei din sit să ajungă în zona proiectului, având în vedere că nu se deplasează pe distanţe lungi, având un home range care variază de la 2000 a 5000 m2 la masculi adulţi şi de la 1000 la 3000 m2 la femelele adulte, masculii putându-se depărta cca. 750 m faţă de home range.  Între sit şi proiect exită mai multe localităţi, terenuri agricole,  pajişti. Prin proiect nu sunt propuse niciun fel de lucrări în sit, sau în proximitatea acestuia.  Cu toate că în zona proiectului au fost observaţi individi de popândău, este improbabil ca indivizii observaţi să reprezinte indivizi ai populaţiei din sit.</t>
  </si>
  <si>
    <t>Densitatea speciei</t>
  </si>
  <si>
    <t>Număr exemplare/ha
Număr galerii/ha</t>
  </si>
  <si>
    <t>Cel puţin 17 
Trebuie
definită în
termen de 2 ani</t>
  </si>
  <si>
    <t xml:space="preserve">Având în vedere că proiectul nu intersectează situl, aflându-se la o distanţă mare faţă de acesta (cca 7100 m) nu este posibil ca densitatea populaţiei speciei să fie afectată. </t>
  </si>
  <si>
    <t>Cel puţin 300</t>
  </si>
  <si>
    <t>Având în vedere că traseul propus al autostrăzii Paşcani-Suceava nu intersectează situl, nu este posibilă reducerea suprafeţei habitatului favorabil în sit.</t>
  </si>
  <si>
    <t>Număr locaţii
Tipar spaţial</t>
  </si>
  <si>
    <t>Trebuie
definită în
termen de 2 ani 
Fără
restrângerea
tiparului
spaţial</t>
  </si>
  <si>
    <t xml:space="preserve">Având în vedere că traseul propus al autostrăzii Paşcani-Suceava nu intersectează situl, nu este posibilă afectarea distribuţiei speciei în sit. Prin proiect nu sunt prevăzute niciun fel de lucrări în interiorul sitului sau în vecinătatea acestuia. Nu este posibil ca specia să fie afectată de zgomotul produs în perioada de execuţie sau operare a proiectului, având în vedere distanţa mare dintre sit şi zona proiectului (cca 7,1 km). </t>
  </si>
  <si>
    <t>Gradul de acoperire cu arbuşti</t>
  </si>
  <si>
    <t>% din suprafaţa habitatului</t>
  </si>
  <si>
    <t>Specia preferă pajiştile cu vegetaţie ierboasă scundă. Nu este posibilă afectarea vegetaţiei pajiştii din sit, prin răspândirea unor specii de arbori şi arbuşti invazive pe cale anemocoră (distanţa dintre sit şi proiect este mare, cca 7,1 km) sau hidrocoră (singurul corp de apă,  RORW12-1-18_B1 Şomuzul Mic care străbtae situl nu este intersectat de proiect). Corpul de apă RORW12-1-18_B1 Şomuzul Mic  are confluenţă cu corpul de apă        RORW12-1_B4 SIRET (BARAJ BUCECEA - CF MOLDOVA) care este intersectat de proiect, însă în aval de sit, la o distanţă mare (cca 21400 m).</t>
  </si>
  <si>
    <t>Înălţimea vegetaţiei erbacee în habitatele speciei</t>
  </si>
  <si>
    <t>Specia preferă pajiştile cu vegetaţie ierboasă scundă. Nu este posibilă afectarea vegetaţiei pajiştii din sit, prin răspândirea unor specii de arbori şi arbuşti invazive pe cale anemocoră (distanţa dintre sit şi proiect este mare, cca 7,1 km) sau hidrocoră (singurul corp de apă,  RORW12-1-18_B1 Şomuzul Mic care străbtae situl nu este intersectat de proiect).</t>
  </si>
  <si>
    <t>Mustela eversmanii</t>
  </si>
  <si>
    <r>
      <rPr>
        <sz val="10"/>
        <color rgb="FF000000"/>
        <rFont val="Garamond"/>
      </rPr>
      <t>Proiectul se află la o distanţă de aproximativ 7100 m de habitatul potenţial al speciei. Specia preferă zonele cu popândăi (</t>
    </r>
    <r>
      <rPr>
        <i/>
        <sz val="10"/>
        <color rgb="FF000000"/>
        <rFont val="Garamond"/>
      </rPr>
      <t>Spermophilus citellus</t>
    </r>
    <r>
      <rPr>
        <sz val="10"/>
        <color rgb="FF000000"/>
        <rFont val="Garamond"/>
      </rPr>
      <t>). Conform Formularului Standard , o mare parte din suprafaţa sitului este ocupată de păşuni (cca 80, 42%), acestea reprezentând un habitat favorabil pentru popândăi.</t>
    </r>
  </si>
  <si>
    <t>bună (B)</t>
  </si>
  <si>
    <t xml:space="preserve">Specia se deplasează pe distanţe lungi în căuitarea hranei, în timpul iernii cca 18 km într-o noapte. Este posibil ca acessta să ajungă în zona proiectului, existând astfel un risc de coliziune  în etapa de execuţie şi operare. 
</t>
  </si>
  <si>
    <r>
      <rPr>
        <sz val="10"/>
        <color theme="1"/>
        <rFont val="Garamond"/>
      </rPr>
      <t xml:space="preserve">Este puţin probabilă afectarea populaţiei speciei în interiorul sitului, sau în vecinătatea acestuia în etapele proiectului (execuţie/operare).  Proiectul nu intersectează stiul, aflându-se la cca 7,1 km distanţă faţă de acesta. Conform OCS  nu sunt date cu privire la distribuţia speciei în sit, la nivel naţional neexistând suficiente date cu privire la populaţia speciei.  Specia se deplasează pe distanţe lungi în căutarea hranei, în timpul iernii cca 18 km într-o noapte. Nu poate fi exclus ca acessta să ajungă în zona proiectului, având în vedere că în urma deplasărilor în teren, s-a constatat popândăilor în zona proiectului (specie preferată pentru hrană). Specia este nocturnă şi crepusculară. Riscul de coliziune ar fi mult mai redus noaptea dacă în perioada de execuţie nu se va lucra, iar în ceea ce priveşte perioada de operare,  traficul rutier este în general mai scăzut pe timpul nopţii.  
Având în vedere acoperirea destul de mare a pajiştilor din sit, dar şi în afara sitului, în vecinătatea acestuia, este mai puţin probabil ca specia să se depărteze foarte mult de sit. În apropierea sitului, sunt mai multe zone de pajişte/păşune care pot fi de asemenea populate de indivizii speicei </t>
    </r>
    <r>
      <rPr>
        <i/>
        <sz val="10"/>
        <color theme="1"/>
        <rFont val="Garamond"/>
      </rPr>
      <t xml:space="preserve">Spermophilus citellus </t>
    </r>
    <r>
      <rPr>
        <sz val="10"/>
        <color theme="1"/>
        <rFont val="Garamond"/>
      </rPr>
      <t xml:space="preserve"> (în vestul localităţii Cumpărătura, între sit şi localitatea Buneşti, iar conform OCS, în vecinătatea sud-estică a sitului se află o zonă de cca 100 ha se află un habitat de pajişte utilizat ca păşune).</t>
    </r>
  </si>
  <si>
    <t>Număr
exemplare/100 ha</t>
  </si>
  <si>
    <t>Nu este posibil ca proiectul să afecteze populaţia speciei în sit, sau în vecinătatea acestuia.</t>
  </si>
  <si>
    <t xml:space="preserve">Având în vedere că traseul propus al autostrăzii Paşcani - Suceava nu intersectează situl, nu există posibilitatea ca suprafaţa habitatului să fie redusă. </t>
  </si>
  <si>
    <t>Trebuie definită în termen de 2 ani 
Fără restrângerea tiparului spaţial</t>
  </si>
  <si>
    <t>Nu este probabil ca distribuţia speciei în sit, sau în proximitatea acestuia să foe afectată în niciuna din etapele proiectului. Distanţa dntre sit şi proiect este suficient de mare (7,1 km) încât specia să nu fie afectată de zgomotul produs în etapa de execuţieşi/sau operare.</t>
  </si>
  <si>
    <t>Densitatea populaţiei de pradă</t>
  </si>
  <si>
    <t>Număr
indivizi/ha
(popândău)</t>
  </si>
  <si>
    <t>Cel puţin 17</t>
  </si>
  <si>
    <t>Proiectul nu intersectează situl şi nu există riscul ca densitatea populaţiei de pradă din interiorul sitului, sau din proximitatea acestuia să fie afectată.</t>
  </si>
  <si>
    <t>% din
suprafaţa
habitatului</t>
  </si>
  <si>
    <t>Nu este posibilă afectarea vegetaţiei pajiştii din sit, prin răspândirea unor specii de arbori şi arbuşti invazive pe cale anemocoră (distanţa dintre sit şi proiect este mare, cca 7,1 km) sau hidrocoră (singurul corp de apă,  RORW12-1-18_B1 Şomuzul Mic care străbtate situl nu este intersectat de proiect). Corpul de apă RORW12-1-18_B1 Şomuzul Mic  are confluenţă cu corpul de apă  RORW12-1_B4 SIRET (BARAJ BUCECEA - CF MOLDOVA) care este intersectat de proiect, însă în aval de sit, la o distanţă mare (cca 21400 m).</t>
  </si>
  <si>
    <t>Nu este posibilă afectarea vegetaţiei pajiştii din sit, prin răspândirea unor specii de arbori şi arbuşti invazivie pe cale anemocoră (distanţa dintre sit şi proiect este mare, cca 7,1 km) sau hidrocoră (singurul corp de apă,  RORW12-1-18_B1 Şomuzul Mic care străbtae situl nu este intersectat de proiect). Corpul de apă RORW12-1-18_B1 Şomuzul Mic  are confluenţă cu corpul de apă  RORW12-1_B4 SIRET (BARAJ BUCECEA - CF MOLDOVA) care este intersectat de proiect, însă în aval de sit, la o distanţă mare (cca 21400 m).</t>
  </si>
  <si>
    <t>Tip prezenţă (doar pentru păsări)</t>
  </si>
  <si>
    <t>Anexa I (doar pentru păsări)</t>
  </si>
  <si>
    <t>A082</t>
  </si>
  <si>
    <t>Circus cyaneus</t>
  </si>
  <si>
    <t>W</t>
  </si>
  <si>
    <t xml:space="preserve">Autostrada Paşcani - Suceava nu intersectează habitatul potenţial al speciei din sit. Habitatul speciei este situat la aproximativ 10400 m faţă de proiect. </t>
  </si>
  <si>
    <t>Anexa 1</t>
  </si>
  <si>
    <t>CLC (habitate specifice)</t>
  </si>
  <si>
    <t>Numărul de
indivizi iama</t>
  </si>
  <si>
    <t>Amplasamentul proiectului se află la o distanţă mare de zona de distribuţie a speciei (aprox. 11 km), însă riscul de coliziune al indivizilor cu vehiculele de pe carosabil nu poate fi exclus.</t>
  </si>
  <si>
    <r>
      <rPr>
        <sz val="10"/>
        <color theme="1"/>
        <rFont val="Garamond"/>
      </rPr>
      <t>Având în vedere faptul că specia realizează migraţii de lungă distanţă iar în sit se află doar în perioada de iarnă, aceasta nu este constrânsă de faptul că trebuie să cuibărească într-un sigur areal, astfel că aceasta poate ajunge şi în alte zone unde se regăsesc habitate prielnice pentru hrănire sau odihnă, existând posibilitatea ca aceasta să traverseze ampalsamentul proiectului,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t>
    </r>
    <r>
      <rPr>
        <sz val="10"/>
        <color rgb="FFFF0000"/>
        <rFont val="Garamond"/>
      </rPr>
      <t xml:space="preserve"> </t>
    </r>
    <r>
      <rPr>
        <sz val="10"/>
        <color theme="1"/>
        <rFont val="Garamond"/>
      </rPr>
      <t>Cu toate acestea, datorită faptului că specia este prezentă în sit doar o perioadă scurtă de timp, pe timpul iernii, riscul de colizune cu vehiculele de pe amplasament, în perioada de execuţie a proiectului este mai redus. În perioada de operare a proiectului, riscul de afectare a mărimii populaţiei din sit este de asemenea scăzut, fapt care poate duce la afectarea nesemnificativă a mărimii populaţiei din sit.</t>
    </r>
  </si>
  <si>
    <t>Specii de păsări din Anexa 1 dependente de habitate acvatice deschise</t>
  </si>
  <si>
    <t>A196</t>
  </si>
  <si>
    <t>Chlidonias hybridus</t>
  </si>
  <si>
    <t>R</t>
  </si>
  <si>
    <t>Autostrada Paşcani - Suceava nu intersectează habitatul potenţial al speciei din sit. Habitatul potenţial al speciei (limita sitului) este situat la aproximativ 10400 m faţă de proiect.</t>
  </si>
  <si>
    <t>Număr de perechi reproducătoare</t>
  </si>
  <si>
    <t>Amplasamentul proiectului se află la o distanţă suficient de mare de zona de distribuţie a speciei (aprox. 11 km) iar conform literaturii de specialitate (Gwiazda şi  Ledwon, 2015), în perioada de cuibărire, indivizii nu se deplasează la o distanţă mai mare de 2 km pentru procurarea de hrană, astfel că nu există risc de coliziune al indivizilor cu vehiculele de pe carosabil în nici una dintre etapele proiectului. De asemenea, nici în afara perioadei de cuibărire aceştia nu au un homerange mai mare de 9 km (http://datazone.birdlife.org). Indivizii care sunt prezenţi în perioada de cuibărire au cerinţă ecologică habitatele acvatice, fapt care poate conduce mai degrabă la cantonarea indiviziilor în zonele unde există alte habitate acvatice specifice acesteia, de exeplu spre est, în ROSPA0150 Acumulările Sârca - Podu Iloaiei, care se află la aprox. 17 km distanţă de situl ROSPA0072. Astfel că nu există risc de coliziune al indivizilor cu vehiculele de pe carosabil în nici una dintre etapele proiectului.</t>
  </si>
  <si>
    <t>A393</t>
  </si>
  <si>
    <t>Phalacrocorax pygmeus</t>
  </si>
  <si>
    <t>C</t>
  </si>
  <si>
    <t>Număr de indivizi în pasaj</t>
  </si>
  <si>
    <t>Amplasamentul proiectului se află la o distanţă suficient de mare de zona de distribuţie a speciei (aprox. 11 km), astfel că riscul de coliziune al indivizilor cu vehiculele de pe carosabil nu poate fi exclus.</t>
  </si>
  <si>
    <t>Având în vedere faptul că specia realizează migraţii de lungă distanţă iar în sit se află doar în pasaj, aceasta nu este constrânsă de faptul că trebuie să cuibărească într-un sigur areal, ci poate ajunge şi în alte zone unde se regăsesc habitate prielnice pentru hrănire sau odihnă, existând posibilitatea ca aceasta să traverseze ampalsamentul proiectului,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t>
  </si>
  <si>
    <t xml:space="preserve">A002 </t>
  </si>
  <si>
    <t>Gavia arctica</t>
  </si>
  <si>
    <t>Număr de indivizi
care iernează</t>
  </si>
  <si>
    <t>Având în vedere faptul că specia realizează migraţii de lungă distanţă iar în sit se află doar în perioada de iarnă, aceasta nu este constrânsă de faptul că trebuie să cuibărească într-un sigur areal, astfel că aceasta poate ajunge şi în alte zone unde se regăsesc habitate prielnice pentru hrănire sau odihnă, existând posibilitatea ca aceasta să traverseze ampalsamentul proiectului,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Cu toate acestea, datorită faptului că specia este prezentă în sit doar o perioadă scurtă de timp, pe timpul iernii, riscul de colizune cu vehiculele de pe amplasament, în perioada de execuţie a proiectului este mai redus. În perioada de operare a proiectului, riscul de afectare a mărimii populaţiei din sit este de asemenea scăzut, fapt care poate duce la afectarea nesemnificativă a mărimii populaţiei din sit.</t>
  </si>
  <si>
    <t>A001</t>
  </si>
  <si>
    <t>Gavia stellata</t>
  </si>
  <si>
    <t>Număr de indivizi care iernează</t>
  </si>
  <si>
    <t>A068</t>
  </si>
  <si>
    <t>Mergus albellus</t>
  </si>
  <si>
    <t>Cel puţin 135</t>
  </si>
  <si>
    <t>Suprafaţa habitatului acvatic deschis</t>
  </si>
  <si>
    <t>Cel puţin 1446</t>
  </si>
  <si>
    <t>Considerând faptul că autostrada nu va intersecta limitele sitului, nu se vor realiza nici un tip de lucrări care să afecteze parmetrul, astfel că aceasta nu este în măsură să modifice suprafaţa habitatului acvatic deschis specific speciilor din sit.</t>
  </si>
  <si>
    <t>Suprafaţa habitatelor de hrănire, a stufului şi a vegetaţiei acvatice submerse (habitate litorale importante pentru peşti)</t>
  </si>
  <si>
    <t>Va fi definită
într-o perioadă
de 2 ani</t>
  </si>
  <si>
    <t>Considerând faptul că autostrada nu va intersecta limitele sitului,  nu se vor realiza nici un tip de lucrări care să afecteze parmetrul, atfel că aceasta nu este în măsură să modifice suprafaţa habitatului acavtic deschis specific speciilor din sit.</t>
  </si>
  <si>
    <t>Suprafaţa de
vegetaţie lemnoasă
de-a lungul
malurilor</t>
  </si>
  <si>
    <t>Considerând faptul că autostrada nu va intersecta limitele sitului, nu se vor realiza nici un tip de lucrări care să afecteze parmetrul, atfel că aceasta nu este în măsură să modifice suprafaţa cu vegetaţie lemnoasă care se află de-a lungul malurilor râurilor din sit.</t>
  </si>
  <si>
    <t>Tendinţele
populaţiei pentru
fiecare specie</t>
  </si>
  <si>
    <t>Stabilă sau în
creştere</t>
  </si>
  <si>
    <t>Atât etapa de construcţie, cât şi etapa de operare a proiectului, în perioada de pasaj a speciei, proiectul poate cauza apariţia de victime accidentale.</t>
  </si>
  <si>
    <t xml:space="preserve">Fiind atât specii care se află în pasaj prin sit, dar şi specii care iernează în zona de interes, acestea se pot deplasa între situri în căutare de habitate specifice de hrănire sau odihnă, astfel traversând ampalsamentul proiectului, existând riscul de coliziune al indivizilor cu vehiculele. Cu atoate acestea, impactul este considerat nesemnificativ. </t>
  </si>
  <si>
    <t>Tipar de distribuţie</t>
  </si>
  <si>
    <t>Tipar spaţial şi
temporal,
intensitatea
utilizării
habitatelor</t>
  </si>
  <si>
    <t>Fără scăderi
semnificative
altele decât cele
rezultate din
variaţii naturale</t>
  </si>
  <si>
    <t xml:space="preserve">Nu există riscul de pierderi din suprafaţa de habitat a speciilor deoarece viitoarea autostradă nu intersectează situl, astfel că nu este în măsură să afecteze tiparul de distribuţie a indivizilor în interiorul sitului. </t>
  </si>
  <si>
    <t>Nivelul apei</t>
  </si>
  <si>
    <t>m</t>
  </si>
  <si>
    <t>Stabil, fără
fluctuaţii rapide</t>
  </si>
  <si>
    <t>Considerând faptul că autostrada nu va intersecta limitele sitului,  nu se vor realiza nici un tip de lucrări care să afecteze parmetrul, atfel că aceasta nu este în măsură să modifice nivelul apei din sit.</t>
  </si>
  <si>
    <t>Cel puţin clasa
de calitate 2</t>
  </si>
  <si>
    <t>Considerând faptul că autostrada Paşcani - Suceava nu intersectează situl, nu există posibilitatea ca aceasta să conducă la afectarea acestui parametru. Chiar dacă intersecţia amplasamentului proiectului cu Râul Siret (conectivitate hidrologică între acestea), se realizează în amonte de sit, aceasta este la o distanţă de aproximativ 36,6 km (pe cursul râului), calitatea apelor de suprafaţă din sit nu va fi afectă de proiect.</t>
  </si>
  <si>
    <t>Cel puţin clasa
de calitate 2
pentru toţi
indicatorii</t>
  </si>
  <si>
    <t>Specii de păsări din Anexa 1 dependente de habitate litorale</t>
  </si>
  <si>
    <t>A229</t>
  </si>
  <si>
    <t>Alcedo atthis</t>
  </si>
  <si>
    <t>Număr de perechi
reproducătoare</t>
  </si>
  <si>
    <t>Amplasamentul proiectului se află la o distanţă suficient de mare de zona de distribuţie a speciei (aprox. 11 km) iar conform literaturii de specialitate, specia prezintă un homerange variabil în funcţie de habitatul pe care îl populează, variind de la 0,45 ha la 5,75 ha (Musseau et al., 2021) iar suprafaţa sitului este de aprox. 10329,5 ha, fiind suficient de mare pentru a satisface nevoile speciei, astfel că nu există risc de coliziune al indivizilor cu vehiculele de pe carosabil în nici una dintre etapele proiectului. Datorită dependenţei de habitatele acvatice, este posibiliă cantonarea indiviziilor în zonele unde există alte habitate acvatice specifice acesteia.</t>
  </si>
  <si>
    <t>A034</t>
  </si>
  <si>
    <t>Platalea leucorodia</t>
  </si>
  <si>
    <t>Număr de indivizi
în pasaj</t>
  </si>
  <si>
    <t>A166</t>
  </si>
  <si>
    <t>Tringa glareola</t>
  </si>
  <si>
    <t>Număr de indivizi
în pasaj</t>
  </si>
  <si>
    <t>A151</t>
  </si>
  <si>
    <t>Philomachus pugnax</t>
  </si>
  <si>
    <t>Suprafaţa habitatelor cu apă mica, zonelor litorale, bancuri de nisip şi zone costiere</t>
  </si>
  <si>
    <t>Trebuie definit
în termen de 2 ani</t>
  </si>
  <si>
    <t>Considerând faptul că autostrada nu va intersecta limitele sitului, nu se vor realiza nici un tip de lucrări care să afecteze parmetrul analizat, astfel că aceasta nu este în măsură să modifice suprafaţa habitatului acvatic cu apă mică din sit.</t>
  </si>
  <si>
    <t xml:space="preserve">Fiind specii care se află în pasaj prin sit, acestea se pot deplasa între situri în căutare de habitate specifice de hrănire sau odihnă, astfel traversând ampalsamentul proiectului, existând riscul de coliziune al indivizilor cu vehiculele. Cu toate acestea, impactul este considerat nesemnificativ. </t>
  </si>
  <si>
    <t>Fără scăderi semnificative altele decât cele rezultate din variaţii naturale</t>
  </si>
  <si>
    <t>Clasa de calitate a
apei</t>
  </si>
  <si>
    <t>Calificativ stare ecologică bună
ecologică</t>
  </si>
  <si>
    <t>Cel puţin clasa de calitate 2 pentru toţi indicatorii</t>
  </si>
  <si>
    <t>Calificativ stare ecologică bună
ecologică</t>
  </si>
  <si>
    <t>Specii de păsări din Anexa 1 dependente de habitate stufăriş</t>
  </si>
  <si>
    <t>A021</t>
  </si>
  <si>
    <t>Botaurus stellaris</t>
  </si>
  <si>
    <t>Numărul de
perechi
reproducătoare</t>
  </si>
  <si>
    <t>Amplasamentul proiectului se află la o distanţă suficient de mare de zona de distribuţie a speciei (aprox. 11 km), astfel că nu există risc de coliziune al indivizilor cu vehiculele de pe carosabil în nici una dintre etapele proiectului. Datorită dependenţei de habitatele acvatice, este posibiliă cantonarea indiviziilor în zonele unde există alte habitate acvatice specifice acesteia. De asemenea, datorită cerinţei ecologice şi anume, dependenţa de habitatele acvatice pentru hrănire, cuibărire sau odihnă, specia necesită suprafeţe întinse de până 20 ha/pereche (http://datazone.birdlife.org) iar suprafaţa sitului este de aprox. 10329,5 ha, fiind suficient de mare pentru a satisface nevoile speciei. în interiorul sitului.</t>
  </si>
  <si>
    <t>Nycticorax nycticorax</t>
  </si>
  <si>
    <t>Numărul de perechi
reproducătoare</t>
  </si>
  <si>
    <t>Amplasamentul proiectului se află la o distanţă suficient de mare de zona de distribuţie a speciei (aprox. 11 km), astfel că nu există risc de coliziune al indivizilor cu vehiculele de pe carosabil în nici una dintre etapele proiectului. Datorită dependenţei de habitatele acvatice, este posibiliă cantonarea indiviziilor în zonele unde există alte habitate acvatice specifice acesteia. De asemenea, sitului este suficient de mare, existând habitate specifice (habitate acvatice cu ape scăzute şi medii, cursuri liniştite pentru vânarea peştilor, amfibienilor etc.) de mare întindere astfel încât să satisfacă nevoile ecologice ale speciei.</t>
  </si>
  <si>
    <t>Suprafaţa habitatului
de hrănire şi odihnă</t>
  </si>
  <si>
    <t>Cel puţin 516</t>
  </si>
  <si>
    <t>Considerând faptul că autostrada nu va intersecta limitele sitului, nu se vor realiza nici un tip de lucrări care să afecteze parmetrul analizat, astfel că aceasta nu este în măsură să modifice suprafaţa habitatului specific pentru hrănire şi odihnă din sit.</t>
  </si>
  <si>
    <t>Tendinţele populaţiei pentru fiecare specie</t>
  </si>
  <si>
    <t>Având în vedere faptul că proiectul se desfăşoară la o distanţă mare faţă de zona de distribuţie a speciei în sit, nu există riscul de coliziune a indivizilor speciilor cu vehiculele din etapae execuţie sau operare.</t>
  </si>
  <si>
    <t>Tipar spaţial şi temporal, intensitatea utilizării habitatelor</t>
  </si>
  <si>
    <t>Clasa de calitate a
apei</t>
  </si>
  <si>
    <t>Specii din Anexa 1 asociate cu habitate terestre deschise</t>
  </si>
  <si>
    <t>A255</t>
  </si>
  <si>
    <t>Anthus campestris</t>
  </si>
  <si>
    <t>Autostrada Paşcani - Suceava nu intersectează habitatul potenţial al speciei din sit. Habitatul speciei este situat la aproximativ 22200 m faţă de proiect, iar limita proiectului la circa 10400 m.</t>
  </si>
  <si>
    <t>Raportările României în baza Articolului 12 Directiva Păsări (DP)</t>
  </si>
  <si>
    <t>Amplasamentul proiectului se află la o distanţă suficient de mare de zona de distribuţie a speciei (aprox. 23 km), astfel că nu există risc de coliziune al indivizilor cu vehiculele în nici una dintre etapele proiectului. De asemenea, în interiorul sitului, suprafaţa habitatelor de hrănire specifice speciei este suficient de mare astfel încât, este improbabilă prezenţa indivizlor în zona proeictului.</t>
  </si>
  <si>
    <t>A031</t>
  </si>
  <si>
    <t>Ciconia ciconia</t>
  </si>
  <si>
    <t>R, C</t>
  </si>
  <si>
    <t>Autostrada Paşcani - Suceava nu intersectează habitatul potenţial al speciei din sit. Habitatul speciei este situat la aproximativ 21600 m faţă de proiect, iar limita proiectului la circa 10400 m.</t>
  </si>
  <si>
    <t>Cel puţin 1800</t>
  </si>
  <si>
    <t>Amplasamentul proiectului se află la o distanţă suficient de mare de zona de distribuţie a speciei (aprox. 22 km), astfel că riscul de coliziune al indivizilor cu vehiculele de pe carosabil nu poate fi exclus.</t>
  </si>
  <si>
    <t>Numărul de perechi reproducătoare</t>
  </si>
  <si>
    <t>Amplasamentul proiectului se află la o distanţă suficient de mare de zona de distribuţie a speciei (aprox. 22 km) iar  în perioada de cuibărire, indivizii speciei prezintă un homerange de maxim 2 - 3 km depărtare de cuib (http://datazone.birdlife.org), evitând astfel deplasările pe distanţe lungi, conclunzionăm faptul că nu există un posibil risc de coliziune al indivizilor cu vehiculele de pe carosabil în nici una dintre etapele proiectului. De asemenea, în interiorul sitului, suprafaţa habitatelor de hrănire specifice speciei este suficient de mare astfel încât cerinţele ecologice ale speciei să fie îndeplinite.</t>
  </si>
  <si>
    <t>A338</t>
  </si>
  <si>
    <t>Lanius collurio</t>
  </si>
  <si>
    <t>Autostrada Paşcani - Suceava nu intersectează habitatul potenţial al speciei din sit. Habitatul speciei este situat la aproximativ 10500 m faţă de proiect, iar limita proiectului la circa 10400 m.</t>
  </si>
  <si>
    <t>Amplasamentul proiectului se află la o distanţă suficient de mare de zona de distribuţie a speciei (aprox. 11 km) iar conform literaturii de specialitate (Armstrong, 2015), specia are un homerange încadrat între 4 şi 22 ha, aceasta depinzând de cantitatea de hrană speifică care se regăseşte în arealul respectiv, motiv pentru care considerăm faptul că nu există risc de apariţie a victimelor din cauza accidentelor cu vehiculele de pe autostradă, în nici una dintre etapele proiectului. De asemenea, în interiorul sitului, suprafaţa habitatelor de hrănire specifice speciei este suficient de mare astfel încât cerinţele ecologice să fie îndeplinite.</t>
  </si>
  <si>
    <t>A339</t>
  </si>
  <si>
    <t>Lanius minor</t>
  </si>
  <si>
    <t>Autostrada Paşcani - Suceava nu intersectează habitatul potenţial al speciei din sit. Habitatul speciei este situat la aproximativ 37200 m faţă de proiect, iar limita proiectului la circa 10400 m.</t>
  </si>
  <si>
    <r>
      <rPr>
        <sz val="10"/>
        <color theme="1"/>
        <rFont val="Garamond"/>
      </rPr>
      <t xml:space="preserve">Amplasamentul proiectului se află la o distanţă suficient de mare de zona de distribuţie a speciei (aprox. 37 km), astfel că nu există risc de coliziune al indivizilor cu vehiculele de pe carosabil în nici una dintre etapele proiectului. Conform literaturii de specialitate, specia înrudită cu aceasta, </t>
    </r>
    <r>
      <rPr>
        <i/>
        <sz val="10"/>
        <color theme="1"/>
        <rFont val="Garamond"/>
      </rPr>
      <t>Lanius collurio</t>
    </r>
    <r>
      <rPr>
        <sz val="10"/>
        <color theme="1"/>
        <rFont val="Garamond"/>
      </rPr>
      <t>, cu care împarte aproximativ acelaşi habitat, prezintă un homerange cuprins între 4 şi 22 ha, astfel că nu există riscul de apariţie a victimelor prin coliziune cu traficul de pe autostradă. De asemenea, în interiorul sitului, suprafaţa habitatelor de hrănire specifice speciei este suficient de mare încât cerinţele ecologice să fie îndeplinite.</t>
    </r>
  </si>
  <si>
    <t>A122</t>
  </si>
  <si>
    <t>Crex crex</t>
  </si>
  <si>
    <t>Amplasamentul proiectului se află la o distanţă suficient de mare de zona de distribuţie a speciei (aprox. 11 km) iar conform literaturii de specialitate, specia prezintă un homerange de aproximativ 150 ha (EU Wildlife and Sustainable Farming project), fapt pentru care considerăm că nu există riscul de apariţie a victimelor din cauza accidentelor cu vehiculele de pe autostradă în nici una dintre etapele proiectului. De asemenea, în interiorul sitului, suprafaţa habitatelor specifice speciei este suficient de mare astfel încâtcerinţele ecologice să fie îndeplinite.</t>
  </si>
  <si>
    <t>Mărimea habitatului terestru (terenuri agricole şi pajişti)</t>
  </si>
  <si>
    <t>Cel puţin 4854</t>
  </si>
  <si>
    <t>Suprafaţa cu vegetaţie arbustivă</t>
  </si>
  <si>
    <t>Considerând faptul că autostrada nu va intersecta limitele sitului, nu se vor realiza nici un tip de lucrări care să afecteze parmetrul analizat, astfel că aceasta nu este în măsură să modifice suprafaţa habitatului cu vegetaţie arbustivă din sit.</t>
  </si>
  <si>
    <r>
      <rPr>
        <i/>
        <sz val="10"/>
        <color rgb="FF000000"/>
        <rFont val="Garamond"/>
      </rPr>
      <t>Ciconia ciconia</t>
    </r>
    <r>
      <rPr>
        <sz val="10"/>
        <color rgb="FF000000"/>
        <rFont val="Garamond"/>
      </rPr>
      <t xml:space="preserve"> fiind o specie care se află şi în pasaj prin sit, dar şi inidivizi care cuibăresc, cei care se deplasează între situri în căutare de habitate specifice de hrănire sau odihnă, traversează astfel zona proiectului şi sunt expuşi la riscul de coliziune cu vehiculele. Cu toate acestea, impactul este considerat nesemnificativ, având în vedere starea de conservare favorabilă a speciei.</t>
    </r>
  </si>
  <si>
    <t>Fără scăderi semnificative altele decât cele habitatelor rezultate din variaţii naturale</t>
  </si>
  <si>
    <t>Specii din Anexa 1 asociate cu habitate de păduri</t>
  </si>
  <si>
    <t>A224</t>
  </si>
  <si>
    <t>Caprimulgus europaeus</t>
  </si>
  <si>
    <t>Autostrada Paşcani - Suceava nu intersectează habitatul potenţial al speciei din sit. Habitatul speciei este situat la aproximativ 21700 m faţă de proiect, iar limita proiectului la circa 10400 m.</t>
  </si>
  <si>
    <t>Număr de perechi cuibăritoare</t>
  </si>
  <si>
    <t>Amplasamentul proiectului se află la o distanţă suficient de mare de zona de distribuţie a speciei (aprox. 22 km) iar conform literaturii de specialitate, specia prezintă un homerange cuprins între 3 şi 6 km², astfel că nu există risc ca indivizi să ajungă în zona amplasamentului, rezultând victime prin coliziune cu vehiculele de pe carosabil în nici una dintre etapele proiectului. De asemenea, în interiorul sitului, suprafaţa habitatelor de hrănire specifice speciei este suficient de mare astfel încât cerinţele ecologice să fie îndeplinite.</t>
  </si>
  <si>
    <t>A239</t>
  </si>
  <si>
    <t>Dendrocopos leucotos</t>
  </si>
  <si>
    <t>Autostrada Paşcani - Suceava nu intersectează habitatul potenţial al speciei din sit. Habitatul speciei este situat la aproximativ 37700 m faţă de proiect, iar limita proiectului la circa 10400 m.</t>
  </si>
  <si>
    <t>Cel puţin 18</t>
  </si>
  <si>
    <t>Amplasamentul proiectului se află la o distanţă suficient de mare de zona de distribuţie a speciei (aprox. 37 km) iar în literatura de specialitate, indivizii speciei prezintă un homerange redus, cuprins între 6,3 şi 9,9 ha (Pasinelli, 2000), astfel că nu există riscul ca indivizii speciei din sit să traverseze amplasamentul proiectului, prin urmare să existe victime prin coliziune cu vehiculele de pe carosabil în nici una dintre etapele proiectului. De asemenea, indivi ai speciei nu se deplasează foarte mult în afara habitatului specific în căutare de hrană (doar indivizii tineri) iar în interiorul sitului suprafaţa habitatelor de hrănire specifice speciei este suficient de mare astfel încât indivizii să nu fie nevoiţi să traverseze amplasamentul proiectului.</t>
  </si>
  <si>
    <t>A429</t>
  </si>
  <si>
    <t>Dendrocopos syriacus</t>
  </si>
  <si>
    <t>Autostrada Paşcani - Suceava nu intersectează habitatul potenţial al speciei din sit. Habitatul speciei este situat la aproximativ 10300 m faţă de proiect, iar limita proiectului la circa 10400 m.</t>
  </si>
  <si>
    <t>Amplasamentul proiectului se află la o distanţă suficient de mare de zona de distribuţie a speciei din sit (aprox. 11 km) iar în literatura de specialitate, specia prezintă un homerange mediue de 3000 ha (Campion et al., 2020), astfel că nu există riscul ca indivizi ai speciei să traverseze zona amplasamentului si prin urmare să existe victime din cauza coliziunii cu vehiculele de pe carosabil în nici una dintre etapele proiectului. De asemenea, indivi ai speciei nu se deplasează foarte mult în afara habitatului specific în căutare de hrană (doar indivizii tineri) iar în interiorul sitului, suprafaţa habitatelor de hrănire specifice speciei este suficient de mare astfel încât indivizii să nu fie nevoiţi să traverseze amplasamentul proiectului.</t>
  </si>
  <si>
    <t>A030</t>
  </si>
  <si>
    <t>Ciconia nigra</t>
  </si>
  <si>
    <t>Autostrada Paşcani - Suceava nu intersectează habitatul potenţial al speciei din sit. Habitatul speciei este situat la aproximativ 17540 m faţă de proiect, iar limita proiectului la circa 10400 m.</t>
  </si>
  <si>
    <t>Număr indivizi în pasaj</t>
  </si>
  <si>
    <t>Amplasamentul proiectului se află la o distanţă suficient de mare de zona de distribuţie a speciei (aprox. 18 km), astfel că riscul de coliziune al indivizilor cu vehiculele de pe carosabil nu poate fi exclus.</t>
  </si>
  <si>
    <t>Având în vedere faptul că specia realizează migraţii de lungă distanţă iar în sit se află doar în pasaj, aceasta nu este constrânsă de faptul că trebuie să cuibărească într-un sigur areal, ci poate ajunge şi în alte zone unde se regăsesc habitate prielnice pentru hrănire sau odihnă, existând posibilitatea ca aceasta să traverseze ampalsamentul proiectului, rezultând posibilie victime din cauza coliziunii cu traficul de pe autostradă, astfel că mărimea populaţiei din sit ar putea fi afectată nesemnificativ. De asemenea, conform literaturii de specialitate, specia prezintă un homerange relativ mare, cuprins între 5000 şi 15000 ha, fapt care ar putea conduce la traversarea ampalsamentului de către indivizi ai speciei.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t>
  </si>
  <si>
    <t>A097</t>
  </si>
  <si>
    <t>Falco vespertinus</t>
  </si>
  <si>
    <t>Autostrada Paşcani - Suceava nu intersectează habitatul potenţial al speciei din sit. Habitatul speciei este situat la aproximativ 12500 m faţă de proiect, iar limita proiectului la circa 10400 m.</t>
  </si>
  <si>
    <t>Având în vedere faptul că amplasamentul proiectului se află la o distanţă suficient de mare de zona de distribuţie a speciei (aprox. 12 km), nu există risc de coliziune al indivizilor cu vehiculele de pe carosabil în nici una dintre etapele proiectului. De asemenea, în interiorul sitului, suprafaţa habitatelor de hrănire specifice speciei (pajişti cu iarbă scundă, tufe pentru vânătoare etc.)este suficient de mare astfel încât cernţele ecologice să fie îndeplinite.</t>
  </si>
  <si>
    <t>A103</t>
  </si>
  <si>
    <t>Falco peregrinus</t>
  </si>
  <si>
    <t>Amplasamentul proiectului se află la o distanţă suficient de mare de zona de distribuţie a speciei (aprox. 12 km), astfel că nu există risc de coliziune al indivizilor cu vehiculele de pe carosabil în nici una dintre etapele proiectului. De asemenea, în interiorul sitului, suprafaţa habitatelor de hrănire specifice speciei este suficient de mare astfel încât indivizii să nu fie nevoiţi să traverseze amplasamentul proiectului.</t>
  </si>
  <si>
    <t>A321</t>
  </si>
  <si>
    <t>Ficedula albicollis</t>
  </si>
  <si>
    <t>Număr de perechi
cuibăritoare</t>
  </si>
  <si>
    <t>Amplasamentul proiectului se află la o distanţă suficient de mare de zona de distribuţie a speciei (aprox. 11 km), astfel că nu există risc de coliziune al indivizilor cu vehiculele de pe carosabil în nici una dintre etapele proiectului.</t>
  </si>
  <si>
    <t>A320</t>
  </si>
  <si>
    <t>Ficedula parva</t>
  </si>
  <si>
    <t>Număr de perechi
cuibăritoare</t>
  </si>
  <si>
    <t>Având în vedere faptul că amplasamentul proiectului se află la o distanţă suficient de mare de zona de distribuţie a speciei (aprox. 11 km) iar conform literaturii de specialitate, specia prezintă un homerange mediu de 2 ha (Cherenkov, 2019), nu există risc de traversare a indivizilor a amplasamentului, prin urmare nici victime din cauza coliziunii acestora cu vehiculele de pe carosabil în nici una dintre etapele proiectului. De asemenea, fiind o specie dependentă de zonele forestiere, în interiorul sitului suprafaţa habitatelor specifice speciei este suficient de mare astfel încâtcerinţele ecologice să fie îndeplinite.</t>
  </si>
  <si>
    <t>A246</t>
  </si>
  <si>
    <t>Lullula arborea</t>
  </si>
  <si>
    <t>Având în vedere faptul că amplasamentul proiectului se află la o distanţă suficient de mare de zona de distribuţie a speciei (aprox. 11 km) iar specia, conform literaturii de specialitate prezintă un homerange variabil între 3 şi 8,3 ha (Bowden, 1990; Sirami et al., 2011), se consideră că nu există risc de traversare a ampalsamentului de către indivzii speciei prin urmare nici risc de coliziune al acestora cu vehiculele de pe carosabil în nici una dintre etapele proiectului.</t>
  </si>
  <si>
    <t>A072</t>
  </si>
  <si>
    <t>Pernis apivorus</t>
  </si>
  <si>
    <t>Având în vedere faptul că amplasamentul proiectului se află la o distanţă suficient de mare de zona de distribuţie a speciei (aprox. 13 km) iar specia, conform literaturii de specialitate prezintă un homerange variabil între 12,3 km²   -  17,4 km² (Meyburg et al., 2010), se consideră că nu există risc de traversare a ampalsamentului de către indivzii speciei prin urmare nici risc de coliziune al acestora cu vehiculele de pe carosabil în nici una dintre etapele proiectului.</t>
  </si>
  <si>
    <t>Amplasamentul proiectului se află la o distanţă suficient de mare de zona de distribuţie a speciei (aprox. 13 km), astfel că riscul de coliziune al indivizilor cu vehiculele de pe carosabil nu poate fi exclus.</t>
  </si>
  <si>
    <t>Având în vedere faptul că specia realizează migraţii de lungă distanţă iar în sit se regăsesc şi indivizi în pasaj, aceştia nu sunt constrânşi de faptul că trebuie să cuibărească într-un sigur areal, ci pot ajunge şi în alte zone unde se regăsesc habitate prielnice pentru hrănire sau odihnă, existând posibilitatea ca aceştia să traverseze ampalsamentul proiectului,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Cu toate acestea, datorită faptului că specia este prezentă în sit o perioadă scurtă de timp, riscul de colizune cu vehiculele de pe amplasament, în oricare dintre etape (execuţie sau operare) este scăzut, fapt care poate duce la afectarea nesemnificativă a mărimii populaţiei din sit.</t>
  </si>
  <si>
    <t>Suprafaţa
habitatelor de
pădure</t>
  </si>
  <si>
    <t>Cel puţin 3511</t>
  </si>
  <si>
    <t>Schimbare procent</t>
  </si>
  <si>
    <t>Tendinţa pe termen lung a populaţiei stabil sau în creştere</t>
  </si>
  <si>
    <t xml:space="preserve">Având în vedere faptul că speciile sunt prezente atât în pasaj, cât şi în perioada de iernare în sit, indivzii se pot deplasa între situri în căutare de habitate specifice de hrănire sau odihnă, astfel traversând ampalsamentul proiectului, existând riscul de coliziune al acestora cu vehiculele. Cu atoate acestea, impactul este considerat nesemnificativ. </t>
  </si>
  <si>
    <t>Tipar spaţial şi
temporal,
intensitatea
utilizării habitatelor</t>
  </si>
  <si>
    <t>Fără scădere semnificativă a tiparului spaţial, temporal sau a intensităţii utilizării habitatelor pentru fiecare specie altele decât cele rezultate din variaţii naturale</t>
  </si>
  <si>
    <t>Volum lemn mort pe picior sau pe sol</t>
  </si>
  <si>
    <t>Considerând faptul că autostrada nu va intersecta limitele sitului, nu se vor realiza nici un tip de lucrări care să afecteze parmetrul analizat, astfel că aceasta nu este în măsură să modifice volumul de lemn mort pe picior sau de pe sol din sit.</t>
  </si>
  <si>
    <t>Specii de păsări altele decât cele cuprinse în Anexa 1 dependente de habitate acvatice deschise</t>
  </si>
  <si>
    <t>A053</t>
  </si>
  <si>
    <t>Anas platyrhynchos</t>
  </si>
  <si>
    <t>Autostrada Paşcani - Suceava nu intersectează habitatul potenţial al speciei din sit. Habitatul speciei este situat la aproximativ 10600 m faţă de proiect, iar limita proiectului la circa 10400 m.</t>
  </si>
  <si>
    <t>Nu sunt cuprinse în Anexa 1</t>
  </si>
  <si>
    <t>Cel puţin 2250</t>
  </si>
  <si>
    <t>A055</t>
  </si>
  <si>
    <t>Anas querquedula</t>
  </si>
  <si>
    <t>Autostrada Paşcani - Suceava nu intersectează habitatul potenţial al speciei din sit. Habitatul speciei este situat la aproximativ 10400 m</t>
  </si>
  <si>
    <t>Cel puţin 3000</t>
  </si>
  <si>
    <t>A043</t>
  </si>
  <si>
    <t>Anser anser</t>
  </si>
  <si>
    <t>Cel puţin 2500</t>
  </si>
  <si>
    <t>A059</t>
  </si>
  <si>
    <t>Aythya ferina</t>
  </si>
  <si>
    <t>A125</t>
  </si>
  <si>
    <t>Fulica atra</t>
  </si>
  <si>
    <t>Autostrada Paşcani - Suceava nu intersectează habitatul potenţial al speciei din sit. Habitatul speciei este situat la aproximativ 22500 m faţă de proiect, iar limita proiectului la circa 10400 m.</t>
  </si>
  <si>
    <t>Cel puţin 4250</t>
  </si>
  <si>
    <t>A070</t>
  </si>
  <si>
    <t>Mergus merganser</t>
  </si>
  <si>
    <t>A005</t>
  </si>
  <si>
    <t>Podiceps cristatus</t>
  </si>
  <si>
    <t>Cel puţin 85</t>
  </si>
  <si>
    <t>A006</t>
  </si>
  <si>
    <t>Podiceps grisegena</t>
  </si>
  <si>
    <t>Considerând faptul că autostrada nu va intersecta limitele sitului, nu se vor realiza nici un tip de lucrări care să afecteze parametrul analizat, astfel că realizarea proiectului nu este în măsură să modifice suprafaţa habitatului acvatic deschis din sit.</t>
  </si>
  <si>
    <t>Stabil, fără fluctuaţii rapide</t>
  </si>
  <si>
    <t>Considerând faptul că autostrada nu va intersecta limitele sitului, nu se vor realiza nici un tip de lucrări în albiile corpurilor/cursurilor de apă din sit care să afecteze parametrul analizat, astfel că realizarea proiectului nu este în măsură să modifice nivelul apei din sit.</t>
  </si>
  <si>
    <t>Va fi definită într-o perioadă de 2 ani</t>
  </si>
  <si>
    <t>Suprafaţa de vegetaţie lemnoasă de-a lungul malurilor</t>
  </si>
  <si>
    <t>Având în vedere faptul că viitoarea autostradă nu va intersecta limitele sitului, prin urmare nu se vor realiza nici un tip de lucrări care să afecteze parametrul analizat, astfel că realizarea proiectului nu este în măsură să modifice suprafaţa de vegetaţie lemnoasă prezentă de-a lungul malurilor cursurilor/corpurilor de apă din sit.</t>
  </si>
  <si>
    <t>Stabilă sau în creştere</t>
  </si>
  <si>
    <t>Specii de păsări altele decât cele cuprinse în Anexa 1 dependente de habitate cu apă mică (litorale)</t>
  </si>
  <si>
    <t>A146</t>
  </si>
  <si>
    <t>Calidris temminckii</t>
  </si>
  <si>
    <t>Nu sunt cuprinse în anexa 1</t>
  </si>
  <si>
    <t>Cel puţin 140</t>
  </si>
  <si>
    <t>A145</t>
  </si>
  <si>
    <t>Calidris minuta</t>
  </si>
  <si>
    <t>Cel puţin 95</t>
  </si>
  <si>
    <t>A147</t>
  </si>
  <si>
    <t>Calidris ferruginea</t>
  </si>
  <si>
    <t>Cel puţin 65</t>
  </si>
  <si>
    <t>A161</t>
  </si>
  <si>
    <t>Tringa erythropus</t>
  </si>
  <si>
    <t>Cel puţin 280</t>
  </si>
  <si>
    <t>A164</t>
  </si>
  <si>
    <t>Tringa nebularia</t>
  </si>
  <si>
    <t>A162</t>
  </si>
  <si>
    <t>Tringa totanus</t>
  </si>
  <si>
    <t>Cel puţin 340</t>
  </si>
  <si>
    <t>A142</t>
  </si>
  <si>
    <t>Vanellus vanellus</t>
  </si>
  <si>
    <t>Autostrada Paşcani - Suceava nu intersectează habitatul potenţial al speciei din sit. Habitatul speciei este situat la aproximativ 24500 m faţă de proiect, iar limita proiectului la circa 10400 m.</t>
  </si>
  <si>
    <t>Amplasamentul proiectului se află la o distanţă suficient de mare de zona de distribuţie a speciei (aprox. 11 km), astfel că nu există risc de coliziune al indivizilor cu vehiculele de pe carosabil.</t>
  </si>
  <si>
    <t>Amplasamentul proiectului se află la o distanţă suficient de mare de zona de distribuţie a speciei (aprox. 24,5 km), astfel că riscul de coliziune al indivizilor cu vehiculele de pe carosabil nu poate fi exclus.</t>
  </si>
  <si>
    <t>A136</t>
  </si>
  <si>
    <t>Charadrius dubius</t>
  </si>
  <si>
    <t>R,C</t>
  </si>
  <si>
    <t>Autostrada Paşcani - Suceava nu intersectează habitatul potenţial al speciei din sit. Habitatul speciei este situat la aproximativ 10500 m faţă de proiect.</t>
  </si>
  <si>
    <t>Amplasamentul proiectului se află la o distanţă suficient de mare de zona de distribuţie a speciei (aprox. 11 km) iar conform literaturii de specialitate (Fojt et al., 2010), în perioada de cuibărire indivizii speciei au un areal cuprins 0,15 şi 15 m în jurul cuibului pe care îl utilizează în vederea procurării de hrană, astfel că nu există risc de coliziune al indivizilor cu vehiculele de pe carosabil. Aceast areal de hrănire este reprezentat de bancurile de nisip sau pietriş de pe malul apelor mici, cu curgere lină.</t>
  </si>
  <si>
    <t>Suprafaţa habitatelor cu apă mică, zonelor litorale, bancuri de nisip şi zone costiere</t>
  </si>
  <si>
    <t>Având în vedere faptul că viitoarea autostradă nu va intersecta limitele sitului, nu se vor realiza nici un tip de lucrări în corpurile/cursurile de apă care să afecteze parametrul analizat, astfel că realizarea proiectului nu este în măsură să modifice suprafaţa habitatelor acvatice cu apă mică din sit.</t>
  </si>
  <si>
    <t>Suprafaţa stufărişului</t>
  </si>
  <si>
    <t>Având în vedere faptul că viitoarea autostradă nu va intersecta limitele sitului, nu se vor realiza nici un tip de lucrări pe malurile corpurilor/cursurilor de apă care să afecteze parametrul analizat, astfel că realizarea proiectului nu este în măsură să modifice suprafaţa cu stufăriş din sit.</t>
  </si>
  <si>
    <t>Având în vedere faptul că viitoarea autostradă nu va intersecta limitele sitului, nu se vor realiza nici un tip de lucrări pe malurile corpurilor/cursurilor de apă care să afecteze parametrul analizat, astfel că realizarea proiectului nu este în măsură să modifice suprafaţa cu vegetaţie lemnoasă care se află pe malurile corpurilor/cursurilor de apă din sit.</t>
  </si>
  <si>
    <t>Mărimea habitatului
de hrănire (terenuri
agricole)</t>
  </si>
  <si>
    <t>Având în vedere faptul că viitoarea autostradă nu va intersecta limitele sitului, nu se vor realiza nici un tip de lucrări pe malurile corpurilor/cursurilor de apă care să afecteze parametrul analizat, astfel că realizarea proiectului nu este în măsură să modifice suprafaţa habitatelor de hrănire a speciilor.</t>
  </si>
  <si>
    <t>Tendinţele populaţiei
pentru fiecare specie</t>
  </si>
  <si>
    <t xml:space="preserve">Având în vedere faptul că speciile sunt prezente în pasaj în sit, indivzii se pot deplasa între situri în căutare de habitate specifice de hrănire sau odihnă, astfel traversând ampalsamentul proiectului, existând riscul de coliziune al acestora cu vehiculele. Cu toate acestea, impactul este considerat nesemnificativ. </t>
  </si>
  <si>
    <t>Specii de păsări altele decât cele cuprinse în Anexa 1 asociate cu habitate terestre</t>
  </si>
  <si>
    <t>A087</t>
  </si>
  <si>
    <t>Buteo buteo</t>
  </si>
  <si>
    <t>R, W</t>
  </si>
  <si>
    <t>Număr perechi
cuibăritoare</t>
  </si>
  <si>
    <t>Amplasamentul proiectului se află la o distanţă suficient de mare de zona de distribuţie a speciei (aprox. 11 km) iar conform literaturii de specialitate specia prezintă un homerange care variază între 8 şi 8,5 km2 (Väli,2017 ), astfel că nu există risc de coliziune al indivizilor cu vehiculele de pe carosabil în nici una dintre etapele proiectului.</t>
  </si>
  <si>
    <t>Număr de indivizi
care iernează</t>
  </si>
  <si>
    <t>A099</t>
  </si>
  <si>
    <t>Falco subbuteo</t>
  </si>
  <si>
    <t>Amplasamentul proiectului se află la o distanţă suficient de mare de zona de distribuţie a speciei (aprox. 11 km) iar conform literaturii de specialitate, specia prezintă un homerange care variază între 2 şi 9,6 km distanţă între cuiburi (Fuller et al., 1985), astfel că nu există risc de coliziune al indivizilor cu vehiculele de pe carosabil în nici una dintre etapele proiectului.</t>
  </si>
  <si>
    <t>A096</t>
  </si>
  <si>
    <t>Falco tinnunculus</t>
  </si>
  <si>
    <t>Amplasamentul proiectului se află la o distanţă suficient de mare de zona de distribuţie a speciei (aprox. 11 km) iar conform literaturii de specialitate, specia prezintă un home range care variază între 55.80 şi 59.54 ha (Kang et al., 2015), astfel că nu există risc de coliziune al indivizilor cu vehiculele de pe carosabil în nici una dintre etapele proiectului.</t>
  </si>
  <si>
    <t>A230</t>
  </si>
  <si>
    <t>Merops apiaster</t>
  </si>
  <si>
    <t>Cel puţin 165</t>
  </si>
  <si>
    <t>Amplasamentul proiectului se află la o distanţă suficient de mare de zona de distribuţie a speciei (aprox. 11 km) iar conform literaturii de specialitate, aceasta prezintă un homerange care variază de la 2.0 la 5.5 km2 (Bastian et al., 2020), astfel că nu există risc de coliziune al indivizilor cu vehiculele de pe carosabil în nici una dintre etapele proiectului.</t>
  </si>
  <si>
    <t>Mărimea habitatului
terestru (terenuri
agricole şi pajişti)</t>
  </si>
  <si>
    <t>Având în vedere faptul că viitoarea autostradă nu va intersecta limitele sitului, nu se vor realiza nici un tip de lucrări care să afecteze parametrul analizat, astfel că realizarea proiectului nu este în măsură să modifice suprafaţa habitatelor terestre din sit.</t>
  </si>
  <si>
    <t>Suprafaţa cu vegetaţie
arbustivă</t>
  </si>
  <si>
    <t>Considerând faptul că viitoarea autostradă nu va intersecta limitele sitului, nu se vor realiza nici un tip de lucrări care să afecteze parametrul analizat (defrişare, tăieri de regenerare etc.), astfel că realizarea proiectului nu este în măsură să modifice suprafaţa habitatelor cu vegetaţie arbustivă din sit.</t>
  </si>
  <si>
    <r>
      <rPr>
        <sz val="10"/>
        <color theme="1"/>
        <rFont val="Arial"/>
      </rPr>
      <t>T</t>
    </r>
    <r>
      <rPr>
        <sz val="10"/>
        <color theme="1"/>
        <rFont val="Garamond"/>
      </rPr>
      <t>endinţele populaţiei
pentru fiecare specie</t>
    </r>
  </si>
  <si>
    <t>ROSPA0110 Acumulările Rogojeşti-Bucecea</t>
  </si>
  <si>
    <t>Tip de prezenţă (doar pentru păsări)</t>
  </si>
  <si>
    <t>Autostrada Paşcani - Suceava nu intersectează habitatul potenţial al speciei din sit. Habitatul speciei este situat la aproximativ 10863 m faţă de proiect.</t>
  </si>
  <si>
    <t>Anexa I</t>
  </si>
  <si>
    <t>Favorabilă (b - Bună)</t>
  </si>
  <si>
    <t>Număr perechi</t>
  </si>
  <si>
    <t>Amplasamentul proiectului se află la o distanţă suficient de mare de zona de distribuţie a speciei (aprox. 11 km), astfel că nu este probabil un risc de coliziune al indivizilor cu vehiculele de pe carosabil. Specia are ca şi cerinţă ecologică habitate acvatice pentru hrănire, fapt care poate conduce mai degrabă la deplasarea indiviziilor în zona nord-estică unde există alte habitate acvatice specifice speciei. De asemenea, conform literaturii de specialitate specia prezintă un homerange variabil în funcţie de habitatul pe care îl populează, variind de la 0,45 ha la 5,75 ha (Musseau et al., 2021) iar suprafaţa sitului este de aprox. 2106 ha, fiind suficient de mare pentru a satisface nevoile speciei.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</si>
  <si>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Cel puţin 1029.66</t>
  </si>
  <si>
    <t>Considerând faptul că autostrada nu va intersecta limitele sitului, aceasta nu este în măsură să modifice suprafaţa habitatului din sit.</t>
  </si>
  <si>
    <t>Tendinţa mărimii populaţiei</t>
  </si>
  <si>
    <t>Schimbare %</t>
  </si>
  <si>
    <t>Proiectul nu va genera apariţia de victime accidentale şi nu va influenţă tiparul de distribuţie al speciei.</t>
  </si>
  <si>
    <t xml:space="preserve">Proiectul nu va conduce la pierderi din suprafaţa de habitat a speciei şi nu este în măsură să afecteze tiparul de distribuţie a indivizilor în interiorul sitului. </t>
  </si>
  <si>
    <t>Calitatea apei pe baza indicatorilor fizico-chimici (regimul de oxigen, nutrienţi. salinitate, metale, micro-poluanţi organici şi inorganici)</t>
  </si>
  <si>
    <t>Clasa de calitate a apei/
Calificativ stare ecologică</t>
  </si>
  <si>
    <t>Cel puţin clasa de calitate 2/
Cel puţin calificativul starea ecologică bună (B)</t>
  </si>
  <si>
    <t>Considerând faptul că autostrada Paşcani - Suceava nu intersectează situl, nu există posibilitatea ca aceasta să conducă la afectarea acestui parametru. Datorită faptului că intersecţia amplasamentului proiectului cu Râul Siret (conectivitate hidrologică între acestea), se realizează în aval de sit, la o distanţă de aproximativ 31 km (în linie dreaptă), calitatea apelor de suprafaţă din sit nu va fi afectă de proiect.</t>
  </si>
  <si>
    <t>Calitatea apei pe baza indicatorilor ecologici (macronevertebrate, fitobentos, fitoplancton)</t>
  </si>
  <si>
    <t>A029</t>
  </si>
  <si>
    <t>Ardea purpurea</t>
  </si>
  <si>
    <t>Autostrada Paşcani - Suceava nu intersectează habitatul potenţial al speciei din sit. Habitatul speciei este situat la aproximativ 10847 m faţă de proiect.</t>
  </si>
  <si>
    <t>Nefavorabilă (C-medie sau redusă)</t>
  </si>
  <si>
    <t>Amplasamentul proiectului se află la o distanţă suficient de mare de zona de distribuţie a speciei (aprox. 11 km), astfel că nu există un posibil risc de coliziune al indivizilor cu vehiculele de pe carosabil. Specia are ca şi cerinţă ecologică habitate acvatice pentru hrănire, fapt care poate conduce mai degrabă la deplasarea indiviziilor în zona nord-estică unde există alte habitate acvatice specifice speciei.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</si>
  <si>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Cel puţin 1185,54</t>
  </si>
  <si>
    <t xml:space="preserve">Proiectul nu va conduce la pierderi din suprafaţa de habitat a speciei deoarece nu intersectează situl. astfel că nu este în măsură să afecteze tiparul de distribuţie a indivizilor în interiorul sitului. </t>
  </si>
  <si>
    <t>Tipar spaţial şi temporal,
intensitatea utilizării habitatelor</t>
  </si>
  <si>
    <t xml:space="preserve">Proiectul nu va conduce la pierderi din suprafaţa de habitat a speciei deoarece nu intersectează situl, astfel că nu este în măsură să afecteze tiparul de distribuţie a indivizilor în interiorul sitului. </t>
  </si>
  <si>
    <t>Clasa de
calitate a apei/Calificativ
stare ecologică</t>
  </si>
  <si>
    <t>Cel puţin clasa de
calitate 2/Cel
puţin calificativul
starea ecologică
bună (B)</t>
  </si>
  <si>
    <t>A060</t>
  </si>
  <si>
    <t>Aythya nyroca</t>
  </si>
  <si>
    <t xml:space="preserve">Autostrada Paşcani - Suceava nu intersectează habitatul potenţial al speciei din sit. Habitatul speciei este situat la aproximativ 10848 m faţă de proiect.
</t>
  </si>
  <si>
    <t>Hartă din Planul de management al sitului</t>
  </si>
  <si>
    <t>Număr de
indivizi în
pasaj</t>
  </si>
  <si>
    <t>Luând în considerare faptul că specia realizează migraţii de lungă distanţă iar în sit se află în pasaj, nu este constrânsă de cuibărirea într-un sigur areal, astfel că aceasta poate ajunge şi în alte zone unde se regăsesc habitate prielnice pentru hrănire sau odihnă, existând posibilitatea ca aceasta să traverseze ampalsamentul proiectului,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</si>
  <si>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Cel puţin 1 185,54</t>
  </si>
  <si>
    <t>Proiectul nu intersectează situl şi nu este considerat a fi în măsură să afecteze parametri legaţi de suprafaţa de habitat favorabil pentru specie.</t>
  </si>
  <si>
    <t>Tendinţa mărimii
populaţiei</t>
  </si>
  <si>
    <t xml:space="preserve">Fiind o specie care se află în pasaj în sit, acesta se poate deplasa între situri în căutare de habitate specifice de hrănire sau odihnă, astfel traversând ampalsamentul proiectului, existând riscul de coliziune al indivizilor cu vehiculele. Cu atoate acestea, impactul este considerat nesemnificativ. </t>
  </si>
  <si>
    <t xml:space="preserve">Nu există riscul de pierderi din suprafaţa de habitat a speciei deoarece viitoarea autostradă nu intersectează situl, astfel că nu este în măsură să afecteze tiparul de distribuţie a indivizilor în interiorul sitului. </t>
  </si>
  <si>
    <t>Calitatea apei pe baza indicatorilor fizico-chimici (regimul de oxigen, nutrienţi.salinitate, metale, micro-poluanţi organici şi inorganici)</t>
  </si>
  <si>
    <t>Autostrada Paşcani - Suceava nu intersectează habitatul potenţial al speciei din sit. Habitatul speciei este situat la aproximativ 10882 m  faţă de proiect.</t>
  </si>
  <si>
    <t>Hartă din Planul de management al sitului al sitului</t>
  </si>
  <si>
    <t>Favorabilă (B-bună)</t>
  </si>
  <si>
    <t>Amplasamentul proiectului se află la o distanţă suficient de mare de zona de distribuţie a speciei (aprox. 11 km), astfel că nu există un posibil risc de coliziune al indivizilor cu vehiculele de pe carosabil. Specia are ca şi cerinţă ecologică habitate acvatice pentru hrănire, cuibărire sau odihnă, preferând suprafeţe întinse de până 20 ha/pereche (http://datazone.birdlife.org) iar suprafaţa sitului este de aprox. 2106 ha, fiind suficient de mare pentru a satisface nevoile speciei. Cu toate acestea, dacă există nevoia de deplasare spre alte habitate specifice, specia mai degrabă se va deplasa în zona nord-estică unde există alte habitate acvatice specifice acesteia.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</si>
  <si>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Proiectul nu intersectează situl, prin urmare nu este considerat a fi în măsură să afecteze parametri legaţi de suprafaţa de habitat favorabil pentru specie.</t>
  </si>
  <si>
    <t>Atât etapa de construcţie, cât şi etapa de operare a proiectului, acesta nu poate cauza apariţia de victime accidentale datorate coliziunilor cu vehiculele.</t>
  </si>
  <si>
    <t>Calitatea apei pe baza indicatorilor fizico-chimici (regimul de oxigen, nutrienţi. salinitate,  metale, micro-poluanţi organici şi inorganici)</t>
  </si>
  <si>
    <t>Clasa de 
calitate a apei/Calificativ
stare ecologică</t>
  </si>
  <si>
    <t>Chlidonias hybrida</t>
  </si>
  <si>
    <t>Autostrada Paşcani - Suceava nu intersectează habitatul potenţial al speciei din sit. Habitatul speciei este situat la aproximativ 10878 m faţă de proiect.</t>
  </si>
  <si>
    <t>Amplasamentul proiectului se află la o distanţă suficient de mare de zona de distribuţie a speciei (aprox. 11 km), iar confom lui Gwiazda şi  Ledwon, 2015, în perioada de cuibărire, indivizii nu se deplasează la o distanţă mai mare de 2 km pentru procurarea de hrană, astfel că nu există risc de coliziune al indivizilor cu vehiculele de pe carosabil în nici una dintre etapele proiectului. De asemenea, nici în afara perioadei de cuibărire aceştia nu au un homerange mai mare de 9 km (http://datazone.birdlife.org). Indivizii care sunt prezenţi în perioada de cuibărire au cerinţă ecologică habitatele acvatice, fapt care poate conduce mai degrabă la cantonarea indiviziilor în zonele unde există alte habitate acvatice specifice acesteia, de exemplu spre zona nord-estică fără a traversa amplasamentul autostrăzii. În perioada de operare a proiectului, pe DN2, deja existent în vestul părţii nordice a sitului, se va menţine nivelul de trafic similar cu situaţia actuală, fără a afecta mărimea populaţiei din sit prin provocarea de victime datorate coliziunii cu traficul auto.</t>
  </si>
  <si>
    <t>Cel puţin 1185.54</t>
  </si>
  <si>
    <t>Având în vedere faptul că proiectul se află la o distanţă mare faţă de zona de distribuţie a speciei, nu există riscul de coliziune a indivizilor speciei cu vehiculele din etapae execuţie sau operare.</t>
  </si>
  <si>
    <t>Calitatea apei pe baza indicatorilor fizico-chimici
(regimul de oxigen, nutrienţi, salinitate, metale, micro-
poluanţi organici şi inorganici)</t>
  </si>
  <si>
    <t>Cel puţin clasa de calitate 2
Cel puţin calificativul starea ecologică bună (B)</t>
  </si>
  <si>
    <t>Calitatea apei pe
baza indicatorilor ecologici
(macronevertebrate,
fitobentos,
fitoplancton)</t>
  </si>
  <si>
    <t>A197</t>
  </si>
  <si>
    <t>Chlidonias niger</t>
  </si>
  <si>
    <t>Număr de indivizi în migraţie</t>
  </si>
  <si>
    <t>Cel puţin 38</t>
  </si>
  <si>
    <t>Atât etapa de construcţie, cât şi etapa de operare a proiectului, în perioada de migraţie a speciei, proiectul poate cauza apariţia de victime accidentale.</t>
  </si>
  <si>
    <t xml:space="preserve">Fiind o specie care se află în migraţie în sit, acesta se poate deplasa între situri în căutare de habitate specifice de hrănire sau odihnă, astfel traversând amplasamentul proiectului, existând riscul de coliziune al indivizilor cu vehiculele. Cu atoate acestea, impactul este considerat nesemnificativ. </t>
  </si>
  <si>
    <t>Calitatea apei pe baza indicatorilor fizico-chimici (regimul de oxigen, nutrienţi, salinitate, metale, micro-poluanţi organici şi inorganici)</t>
  </si>
  <si>
    <t>Clasa de calitate a apei
Calificativ stare ecologică</t>
  </si>
  <si>
    <t xml:space="preserve">Autostrada Paşcani - Suceava nu intersectează habitatul potenţial al speciei din sit. Habitatul speciei este situat la aproximativ 12297 m faţă de proiect.
</t>
  </si>
  <si>
    <t>Cel puţin 1100</t>
  </si>
  <si>
    <t>Având în vedere faptul că amplasamentul proiectului se află la o distanţă suficient de mare de zona de distribuţie a speciei (aprox. 12.5 km) şi că în perioada de cuibărire, indivizii speciei prezintă un homerange de maxim 2 - 3 km depărtare de cuib (http://datazone.birdlife.org), evitând astfel deplasările pe distanţe lungi, conclunzionăm faptul că nu există un posibil risc de coliziune al indivizilor cu vehiculele de pe carosabil. Specia are ca şi cerinţă ecologică zonele din vecinătatea habitatelor acvatice pentru hrănire (păşuni sau pajişti umede cu bălţi temporare etc.), fapt care poate conduce mai degrabă la deplasarea indiviziilor în zona nord - estică unde există alte habitate acvatice specifice speciei.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</si>
  <si>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Proiectul nu poate cauza apariţia de victime accidentale în nici una dintre perioadele acestuia datorită distanţei mari între sit şi amplasamentul proiectului.</t>
  </si>
  <si>
    <t>Fără scăderi
semnificative altele
decât cele rezultate
din variaţii naturale</t>
  </si>
  <si>
    <t>Cel puţin 2100,60</t>
  </si>
  <si>
    <t>Proiectul nu intersectează situl, prin urmare nu este considerat a fi în măsură să afecteze parametri legaţi de suprafaţa de habitat favorabil pentru indivizii speciei în sit.</t>
  </si>
  <si>
    <t>A081</t>
  </si>
  <si>
    <t>Circus aeruginosus</t>
  </si>
  <si>
    <t xml:space="preserve">Număr perechi cuibăritoare </t>
  </si>
  <si>
    <t xml:space="preserve">Cel puţin 4
</t>
  </si>
  <si>
    <r>
      <rPr>
        <sz val="10"/>
        <color rgb="FF000000"/>
        <rFont val="Garamond"/>
      </rPr>
      <t>Amplasamentul proiectului se află la o distanţă suficient de mare de zona de distribuţie a speciei (aprox. 11 km), astfel că nu există un posibil risc de coliziune al indivizilor cu vehiculele de pe carosabil. De asemenea, pe DN2, deja existent în</t>
    </r>
    <r>
      <rPr>
        <sz val="10"/>
        <color rgb="FF000000"/>
        <rFont val="Garamond"/>
      </rPr>
      <t xml:space="preserve"> vestul părţii nordice a sitului</t>
    </r>
    <r>
      <rPr>
        <sz val="10"/>
        <color rgb="FF000000"/>
        <rFont val="Garamond"/>
      </rPr>
      <t>, se va menţine nivelul de trafic similar cu situaţia actuală, fără a afecta mărimea populaţiei din sit prin provocarea de victime datorate coliziunii cu traficul auto.</t>
    </r>
  </si>
  <si>
    <t xml:space="preserve">
Număr de
indivizi în
pasaj</t>
  </si>
  <si>
    <t>Având în vedere faptul că specia se află în sit doar în pasaj şi realizează migraţii de lungă distanţă, nu este constrânsă de cuibărirea într-un sigur areal, astfel că aceasta poate ajunge şi în alte zone unde se regăsesc habitate prielnice pentru hrănire sau odihnă, existând posibilitatea ca aceasta să traverseze ampalsamentul proiectului, rezultând posibilie victime din cauza coliziunii cu traficul de pe autostradă, astfel că mărimea populaţiei din sit ar putea fi afectată nesemnificativ.  Specia necesită întinderi mari de suprafeţe umede pentru vânare (http://datazone.birdlife.org), astfel că este posibilă traversarea zonei amplasamentului în căutare de zone specifice.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</si>
  <si>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Cel puţin 1070,94</t>
  </si>
  <si>
    <t>Zone de protecţie strictă (raza de 100 m în jurul cuibului)</t>
  </si>
  <si>
    <t>3,14 ha x nr.
cuiburi</t>
  </si>
  <si>
    <t>Proiectul nu intersectează situl, astfel că nu se vor realiza nici un tip de lucrări (de ex. defrişare) în sit, prin urmare nu este considerat a fi în măsură să afecteze parametrul analizat pentru indivizii speciei în sit.</t>
  </si>
  <si>
    <t>Zone de tampon (raza de 300 m în jurul cuibului)</t>
  </si>
  <si>
    <t>28,26 ha x nr.
cuiburi</t>
  </si>
  <si>
    <t>Având în vedere faptul că specia se află în sit doar în pasaj şi realizează migraţii de lungă distanţă,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</si>
  <si>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 xml:space="preserve">A038 </t>
  </si>
  <si>
    <t>Cygnus cygnus</t>
  </si>
  <si>
    <t>Cel puţin 1944.72</t>
  </si>
  <si>
    <t>Calitatea apei pe
baza indicatorilor
fizico-chimici
(regimul de oxigen,
nutrienţi, salinitate, metale, micro-
poluanţi organici şi inorganici)</t>
  </si>
  <si>
    <t>Calitatea apei pe
baza indicatorilor
ecologici (macronevertebrate,
fitobentos,
fitoplancton)</t>
  </si>
  <si>
    <t>A027</t>
  </si>
  <si>
    <t>Egretta alba</t>
  </si>
  <si>
    <t xml:space="preserve">Autostrada Paşcani - Suceava nu intersectează habitatul potenţial al speciei din sit. Habitatul speciei este situat la aproximativ 10989 m faţă de proiect.
</t>
  </si>
  <si>
    <t>Cel puţin 125</t>
  </si>
  <si>
    <t>Având în vedere faptul că specia se află în sit doar în pasaj şi realizează migraţii de lungă distanţă,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</si>
  <si>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Calitatea apei pe baza indicatorilor fizico-chimici (regimul de oxigen, nutrienţi, salinitate, metale, micro-
poluanţi organici şi inorganici)</t>
  </si>
  <si>
    <t>Clasa de calitate
a apei/Calificativ stare
ecologică</t>
  </si>
  <si>
    <t>Calitatea apei pe
baza indicatorilor
ecologici
(macronevertebrate,
fitobentos,
Fitoplancton)</t>
  </si>
  <si>
    <t>A026</t>
  </si>
  <si>
    <t>Egretta garzetta</t>
  </si>
  <si>
    <t>Număr indivizi
în migraţie</t>
  </si>
  <si>
    <t>Având în vedere faptul că specia se află în sit doar în perioada de migraţie,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</si>
  <si>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 xml:space="preserve">Fiind o specie care se află în migraţie  în sit, acesta se poate deplasa între situri în căutare de habitate specifice de hrănire sau odihnă, astfel traversând ampalsamentul proiectului, existând riscul de coliziune al indivizilor cu vehiculele. Cu atoate acestea, impactul este considerat nesemnificativ. </t>
  </si>
  <si>
    <t>Tipar spaţial şi temporal, intensitatea
utilizării habitatelor</t>
  </si>
  <si>
    <t>Calitatea apei pe baza indicatorilor
ecologici (macronevertebrate, fitobentos,
fitoplancton)</t>
  </si>
  <si>
    <t>A002</t>
  </si>
  <si>
    <t>Număr de
indivizi în pasaj</t>
  </si>
  <si>
    <t>Având în vedere faptul că specia se află în sit doar în perioada de migraţie,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</si>
  <si>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Cel puţin 1029,66</t>
  </si>
  <si>
    <t>Calitatea apei pe baza indicatorilor fizico-chimici (regimul de oxigen, nutrienţi.
salinitate, metale, micro-poluanţi organici şi inorganici)</t>
  </si>
  <si>
    <t>Clasa de calitate
a apei /
Calificativ stare
ecologică</t>
  </si>
  <si>
    <t>Cel puţin clasa de
calitate 2 / Cel
puţin calificativul
starea ecologică
bună (B)</t>
  </si>
  <si>
    <t>Calitatea apei pe
baza indicatorilor
ecologici
(macronevertebrate, fitobentos,
fitoplancton)</t>
  </si>
  <si>
    <t>Număr de
indivizi în
perioada de
migraţie</t>
  </si>
  <si>
    <t>Cel  puţin 1029,66</t>
  </si>
  <si>
    <t xml:space="preserve">Stabilă sau în creştere </t>
  </si>
  <si>
    <t xml:space="preserve">Fiind o specie care se află în migraţie în sit, acesta se poate deplasa între situri în căutare de habitate specifice de hrănire sau odihnă, astfel traversând ampalsamentul proiectului, existând riscul de coliziune al indivizilor cu vehiculele. Cu atoate acestea, impactul este considerat nesemnificativ. </t>
  </si>
  <si>
    <t>Calitatea apei pe baza indicatorilor ecologici (macronevertebrate, fitobentos,
fitoplancton)</t>
  </si>
  <si>
    <t>A075</t>
  </si>
  <si>
    <t>Haliaeetus albicilla</t>
  </si>
  <si>
    <t>Număr de indivizi în iernare</t>
  </si>
  <si>
    <t>Având în vedere faptul că specia se află în sit doar pe timpul iernii,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</si>
  <si>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Tendinţa mărimii
populaţiei</t>
  </si>
  <si>
    <t xml:space="preserve">Fiind o specie care se află în perioada de iarnă în sit, fără a cuibări, acesta se poate deplasa între situri în căutare de habitate specifice de hrănire sau odihnă, astfel traversând ampalsamentul proiectului, existând riscul de coliziune al indivizilor cu vehiculele. Cu atoate acestea, impactul este considerat nesemnificativ. </t>
  </si>
  <si>
    <t>Calitatea apei pe baza indicatorilor
fizico-chimici (regimul de oxigen,
nutrienţi. salinitate,  metale, micro-poluanţi organici şi inorganici)</t>
  </si>
  <si>
    <t>Calitatea apei pe
baza indicatorilor
ecologici
(macronevertebrate,
fitobentos,
fitoplancton)</t>
  </si>
  <si>
    <t>A131</t>
  </si>
  <si>
    <t>Himantopus himantopus</t>
  </si>
  <si>
    <t>Având în vedere faptul că specia se află în sit doar în perioada de migraţie,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relativ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</si>
  <si>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A022</t>
  </si>
  <si>
    <t>Ixobrychus minutus</t>
  </si>
  <si>
    <t xml:space="preserve">Autostrada Paşcani - Suceava nu intersectează habitatul potenţial al speciei din sit. Habitatul speciei este situat la aproximativ 11098 m faţă de proiect.
</t>
  </si>
  <si>
    <t>Amplasamentul proiectului se află la o distanţă suficient de mare de zona de distribuţie a speciei (aprox. 11 km), astfel că nu există un posibil risc de coliziune al indivizilor cu vehiculele de pe carosabil. Specia are ca şi cerinţă ecologică habitate acvatice pentru hrănire, fapt care poate conduce mai degrabă la deplasarea indiviziilor în zona nord-estică unde există alte habitate acvatice specifice speciei. De asemenea, pe DN2, drum deja existent în sud - vestul corpului sudic al sitului (Lac Bucecea), se va menţine nivelul de trafic similar cu situaţia actuală, fără a afecta mărimea populaţiei din sit prin provocarea de victime din cauza coliziunii cu traficul auto.</t>
  </si>
  <si>
    <t>Proiectul se află la o distanţă suficient de mare de zona de distribuţie, astfel că nu există riscul de coliziune al indivizilor, astfel că tendinţa mărimii populaţiei nu poate fi afectată</t>
  </si>
  <si>
    <t xml:space="preserve">Număr perechi </t>
  </si>
  <si>
    <t>Amplasamentul proiectului se află la o distanţă suficient de mare de zona de distribuţie a speciei (aprox. 11 km), astfel că nu există un posibil risc de coliziune al indivizilor cu vehiculele de pe carosabil. De asemenea, conform lui Armstrong (2015), specia are un homerange încadrat între 4 şi 22 ha, aceasta depinzând de cantitatea de hrană speifică care se regăseşte în arealul respectiv, motiv pentru care considerăm faptul că nu există risc de apariţie a victimelor din cauza accidentelor cu vehiculele de pe autostradă. În perioada de operare a autostrăzii, pe, pe DN2, drum deja existent în sud - vestul corpului sudic al sitului (Lac Bucecea), se va menţine nivelul de trafic similar cu situaţia actuală, fără a afecta mărimea populaţiei din sit prin provocarea de victime din cauza coliziunii cu traficul auto.</t>
  </si>
  <si>
    <t>Cel puţin 920,96</t>
  </si>
  <si>
    <t xml:space="preserve">Autostrada Paşcani - Suceava nu intersectează habitatul potenţial al speciei din sit. Habitatul speciei este situat la aproximativ 12650 m faţă de proiect.
</t>
  </si>
  <si>
    <t>Număr de indivizi în perioada de reproducere</t>
  </si>
  <si>
    <t>Amplasamentul proiectului se află la o distanţă suficient de mare de zona de distribuţie a speciei (aprox. 13 km), astfel că nu există un posibil risc de coliziune al indivizilor cu vehiculele de pe carosabil. De asemenea, pe DN2, drum deja existent în sud - vestul corpului sudic al sitului (Lac Bucecea), se va menţine nivelul de trafic similar cu situaţia actuală, fără a afecta mărimea populaţiei din sit prin provocarea de victime din cauza coliziunii cu traficul auto.</t>
  </si>
  <si>
    <t>A177</t>
  </si>
  <si>
    <t>Larus minutus</t>
  </si>
  <si>
    <t xml:space="preserve">Autostrada Paşcani - Suceava nu intersectează habitatul potenţial al speciei din sit. Specia a fost observată pe Lacul Bucecea, la aproximativ 10670 m faţă de proiect.
</t>
  </si>
  <si>
    <t>Planul de Management al sitului</t>
  </si>
  <si>
    <t>Având în vedere faptul că specia se află în sit doar în pasaj, realizând migraţii pe distanţe mari,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</si>
  <si>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Calitatea apei pe baza indicatorilor
fizico-chimici (regimul de oxigen,
nutrienţi, salinitate, metale, micro-
poluanţi organici şi inorganici)</t>
  </si>
  <si>
    <t>Calitatea apei pe
baza indicatorilor
ecologici
(macronevertebrate,
fitobentos,
fitoplancton)</t>
  </si>
  <si>
    <t xml:space="preserve">Autostrada Paşcani - Suceava nu intersectează habitatul potenţial al speciei din sit. Habitatul speciei este situat la aproximativ 10848 m faţă de proiect.
</t>
  </si>
  <si>
    <t>Având în vedere faptul că specia se află în sit doar în pasaj, realizând migraţii pe distanţe mari,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relativ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</si>
  <si>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Calitatea apei pe baza indicatorilor
fizico-chimici (regimul de oxigen,
nutrienţi, salinitate, metale, micro-
poluanţi organici şi  inorganici)</t>
  </si>
  <si>
    <t>Calitatea apei pe baza indicatorilor
fizico-chimici (regimul de oxigen,
nutrienţi. salinitate, metale, micro-
poluanţi organici şi inorganici</t>
  </si>
  <si>
    <t>Cel puţin 1750</t>
  </si>
  <si>
    <t xml:space="preserve">Fiind o specie care se află în sit doar în perioada de migraţie, acesta se poate deplasa între situri în căutare de habitate specifice de hrănire sau odihnă, astfel traversând ampalsamentul proiectului, existând riscul de coliziune al indivizilor cu vehiculele. Cu atoate acestea, impactul este considerat nesemnificativ. </t>
  </si>
  <si>
    <t>A140</t>
  </si>
  <si>
    <t>Pluvialis apricaria</t>
  </si>
  <si>
    <t>Cel puţin 915,06</t>
  </si>
  <si>
    <t xml:space="preserve">Fiind o specie care se află în sit în perioada de migraţie, acesta se poate deplasa între situri în căutare de habitate specifice de hrănire sau odihnă, astfel traversând ampalsamentul proiectului, existând riscul de coliziune al indivizilor cu vehiculele. Cu atoate acestea, impactul este considerat nesemnificativ. </t>
  </si>
  <si>
    <t>Tipar spaţial şi
temporal,
intensitatea
utilizării
habitatelor</t>
  </si>
  <si>
    <t>A195</t>
  </si>
  <si>
    <t>Sterna albifrons</t>
  </si>
  <si>
    <t>Autostrada Paşcani - Suceava nu intersectează habitatul potenţial al speciei din sit. Habitatul speciei este situat la aproximativ 29580 m faţă de proiect.</t>
  </si>
  <si>
    <t>Număr de
indivizi în
migraţie</t>
  </si>
  <si>
    <t>Tipar spaţial şi temporal,
intensitatea
utilizării
habitatelor</t>
  </si>
  <si>
    <t>Fără scăderi semnificative altele decât cele
rezultate din variaţii naturale</t>
  </si>
  <si>
    <t>Calitatea apei pe
baza indicatorilor
fizico-chimici
(regimul de oxigen,
nutrienţi, salinitate, 
metale, micro-poluanţi organici şi 
inorganici</t>
  </si>
  <si>
    <t>A193</t>
  </si>
  <si>
    <t>Stema hirundo</t>
  </si>
  <si>
    <t>Calitatea apei pe
baza indicatorilor
fizico-chimici
(regimul de oxigen,
nutrienţi, salinitate,
 metale, micro-
poluanţi organici şi 
inorganici)</t>
  </si>
  <si>
    <t>Cel puţin 110</t>
  </si>
  <si>
    <t>Amplasamentul proiectului se află la o distanţă suficient de mare de zona de distribuţie a speciei (aprox. 11 km), astfel că nu există un posibil risc de coliziune al indivizilor cu vehiculele de pe carosabil.  Specia are ca şi cerinţă ecologică habitate acvatice pentru hrănire, fapt care poate conduce mai degrabă la deplasarea indiviziilor în zona nord-estică unde există alte habitate acvatice specifice speciei.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</si>
  <si>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Specii migratoare cu apariţie regulată în sit neincluse în Anexa I a Directivei 2009/147/CE
Specii asociate cu habitate acvatice deschise</t>
  </si>
  <si>
    <t>A054</t>
  </si>
  <si>
    <t>Anas acuta</t>
  </si>
  <si>
    <t xml:space="preserve">Hartă din Planul de management al sitului
</t>
  </si>
  <si>
    <t>A052</t>
  </si>
  <si>
    <t>Anas crecca</t>
  </si>
  <si>
    <t>Cel puţin 1450</t>
  </si>
  <si>
    <t>Având în vedere faptul că specia se află în sit doar în pasaj, realizând migraţii pe distanţe mari,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</si>
  <si>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A050</t>
  </si>
  <si>
    <t>Anas penelope</t>
  </si>
  <si>
    <t>Cel puţin 115</t>
  </si>
  <si>
    <t>Număr de indivizi în iemare</t>
  </si>
  <si>
    <t>Cel puţin 450</t>
  </si>
  <si>
    <t>Având în vedere faptul că specia se află în sit doar în perioada de iarnă, realizând migraţii pe distanţe mari,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relativ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</si>
  <si>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 xml:space="preserve">
Număr de indivizi în
migraţie</t>
  </si>
  <si>
    <t xml:space="preserve">
Cel puţin 9000</t>
  </si>
  <si>
    <t>Cel puţin 350</t>
  </si>
  <si>
    <t>A051</t>
  </si>
  <si>
    <t>Anas strepera</t>
  </si>
  <si>
    <t xml:space="preserve">Autostrada Paşcani - Suceava nu intersectează habitatul potenţial al speciei din sit. Habitatul speciei este situat la aproximativ 10848 m faţă de proiect.
</t>
  </si>
  <si>
    <t>A061</t>
  </si>
  <si>
    <t>Aythya fuligula</t>
  </si>
  <si>
    <t xml:space="preserve">Autostrada Paşcani - Suceava nu intersectează habitatul potenţial al speciei din sit. Habitatul speciei este situat la aproximativ 10848 m faţă de proiect.
</t>
  </si>
  <si>
    <t>Cel puţin 425</t>
  </si>
  <si>
    <t>A062</t>
  </si>
  <si>
    <t>Aythya marila</t>
  </si>
  <si>
    <t>Număr de
indivizi în
iemare</t>
  </si>
  <si>
    <t>A036</t>
  </si>
  <si>
    <t>Cygnus olor</t>
  </si>
  <si>
    <t xml:space="preserve">Autostrada Paşcani - Suceava nu intersectează habitatul potenţial al speciei din sit. Habitatul speciei este situat la aproximativ 10878 m faţă de proiect.
</t>
  </si>
  <si>
    <t>Cel puţin 2750</t>
  </si>
  <si>
    <t>A459</t>
  </si>
  <si>
    <t>Larus cachinnans</t>
  </si>
  <si>
    <t>A179</t>
  </si>
  <si>
    <t>Larus ridibundus</t>
  </si>
  <si>
    <t>DA</t>
  </si>
  <si>
    <t>A017</t>
  </si>
  <si>
    <t>Phalacrocorax carbo</t>
  </si>
  <si>
    <t>Cel puţin 400</t>
  </si>
  <si>
    <t>Tendinţele populaţiei pentru
fiecare specie</t>
  </si>
  <si>
    <t>Tendinţa pe termen lung a
populaţiei stabil sau în creştere</t>
  </si>
  <si>
    <t xml:space="preserve">Fiind specii care se află atât în pasaj în sit, dar şi specii care se află în migraţie, acestea se pot deplasa între situri în căutare de habitate specifice de hrănire sau odihnă, astfel traversând ampalsamentul proiectului, existând riscul de coliziune al indivizilor cu vehiculele. Cu atoate acestea, impactul este considerat nesemnificativ. </t>
  </si>
  <si>
    <t>Tipar de distribuţie
pentru fiecare
specie</t>
  </si>
  <si>
    <t>Suprafaţa habitatelor acvatice deschise</t>
  </si>
  <si>
    <t>Proiectul nu intersectează situl, prin urmare nu este considerat a fi în măsură să afecteze parametri legaţi de suprafaţa de habitate acvatice favorabile speciei.</t>
  </si>
  <si>
    <t>Suprafaţa stufărişului şi a vegetaţiei palustre</t>
  </si>
  <si>
    <t>Cel puţin 155,88</t>
  </si>
  <si>
    <t>Proiectul nu intersectează situl, prin urmare nu este considerat a fi în măsură să afecteze parametri legaţi de suprafaţa stufărişului şi a vegetaţiei palustre necesare speciei.</t>
  </si>
  <si>
    <t>Vegetaţie lemnoasă
în zona litorală şi în
apropierea corpurilor de apă</t>
  </si>
  <si>
    <t>Lungime (km)
Suprafaţă (ha)</t>
  </si>
  <si>
    <t>Trebuie definită în
termen de 2 ani</t>
  </si>
  <si>
    <t>Proiectul nu intersectează situl, prin urmare nu este considerat a fi în măsură să afecteze parametrul analizat.</t>
  </si>
  <si>
    <t>Calitatea apei pe baza indicatorilor fizico-chimici (regimul de oxigen, nutrienţi. salinitate, metale, micro- poluanţi organici şi inorganici) pentru fiecare specie</t>
  </si>
  <si>
    <t>Calitatea apei pe baza indicatorilor ecologici (macronevertebrate, fitobentos, fitoplancton) pentru fiecare specie</t>
  </si>
  <si>
    <t>Specii asociate cu habitate de stufăriş</t>
  </si>
  <si>
    <t>A028</t>
  </si>
  <si>
    <t>Ardea cinerea</t>
  </si>
  <si>
    <t>Având în vedere faptul că specia se află în pasaj prin sit,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</si>
  <si>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Tendinţele
populaţiei pentru
fiecare specie</t>
  </si>
  <si>
    <t>Tendinţa pe
termen lung a
populaţiei stabilă
sau în creştere</t>
  </si>
  <si>
    <t>Suprafaţa
stufărişului şi a
vegetaţiei palustre</t>
  </si>
  <si>
    <t>Cel puţin 155.88</t>
  </si>
  <si>
    <t>Vegetaţie lemnoasă
în zona litorală şi în
apropierea
corpurilor de apă</t>
  </si>
  <si>
    <t>Lungime (km) 
Suprafaţă (ha)</t>
  </si>
  <si>
    <t>Fără fluctuaţii
rapide</t>
  </si>
  <si>
    <t>Proiectul nu intersectează situl, prin urmare nu se vor realiza lucrări care să afecteze nivelul apei. Astfel proiectul este considerat a fi în măsură să nu afecteze parametrul analizat.</t>
  </si>
  <si>
    <t>Calitatea apei pe
baza indicatorilor
fizico-chimici
(regimul de oxigen,
nutrienţi, salinitate, 
metale, micro-
poluanţi organici şi 
inorganici) pentru
fiecare specie</t>
  </si>
  <si>
    <t>Amplasamentul proiectului se află la o distanţă suficient de mare de zona de distribuţie a speciei (aprox. 11 km), astfel că nu există un posibil risc de coliziune al indivizilor cu vehiculele de pe carosabil.  Specia are ca şi cerinţă ecologică habitate acvatice pentru hrănire, fapt care poate conduce mai degrabă la deplasarea indiviziilor în zona nord-estică unde există alte habitate acvatice specifice speciei. De asemenea, pe DN2, deja existent în vestul corpului nordic al situlu, se va menţine nivelul de trafic similar cu situaţia actuală, fără a afecta mărimea populaţiei din sit prin provocarea de victime datorate coliziunii cu traficul auto.</t>
  </si>
  <si>
    <t>Calitatea apei pe
baza indicatorilor
ecologici
(macronevertebrate,
fitobentos,
fitoplancton) pentru
fiecare specie</t>
  </si>
  <si>
    <t>Specii asociate cu habitate litorale (zone de mal cu apă puţin adâncă)</t>
  </si>
  <si>
    <t xml:space="preserve">Autostrada Paşcani - Suceava nu intersectează habitatul potenţial al speciei din sit. Habitatul speciei este situat la aproximativ 10965 m faţă de proiect.
</t>
  </si>
  <si>
    <t>Având în vedere faptul că specia se află în pasaj în sit,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</si>
  <si>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A156</t>
  </si>
  <si>
    <t>Limosa limosa</t>
  </si>
  <si>
    <t>Îmbunătăţirea stării de
conservare</t>
  </si>
  <si>
    <t>Având în vedere faptul că specia se află în pasaj în sit,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</si>
  <si>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A165</t>
  </si>
  <si>
    <t>Tringa ochropus</t>
  </si>
  <si>
    <t>Având în vedere faptul că specia se află în pasaj în sit, nu este constrânsă de cuibărirea într-un sigur areal, astfel că aceasta poate ajunge şi în alte zone unde se regăsesc habitate prielnice pentru hrănire sau odihnă, existând posibilitatea ca aceasta să traverseze ampalsamentul proiectului care se află la aprox 11 km distanţă, rezultând posibilie victime din cauza coliziunii cu traficul de pe autostradă, astfel că mărimea populaţiei din sit ar putea fi afectată nesemnificativ.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Evaluare,Având în vedere că pot fi potenţial afectate de proiect. Cu toate acestea, datorită faptului că specia este prezentă în sit o perioadă scurtă de timp, într-un număr relativ mare, riscul de colizune cu vehiculele de pe amplasament, în oricare dintre etapele proiectului (execuţie sau operare) este scăzut, fapt care poate duce la afectarea nesemnificativă a mărimii populaţiei din sit. În perioada de operare a autostrăzii, pe DN2, drum deja existent în sud - vestul corpului sudic al sitului (Lac Bucecea), se va menţine nivelul de trafic similar cu situaţia actuală, fără a afecta mărimea populaţiei din sit prin provocarea de victime din cauza coliziunii cu traficul auto.</t>
  </si>
  <si>
    <t>Tringa totunus</t>
  </si>
  <si>
    <t>Cel puţin 175</t>
  </si>
  <si>
    <t xml:space="preserve">Hartă din Planul de management al sitului
</t>
  </si>
  <si>
    <t>Cel puţin 1150</t>
  </si>
  <si>
    <t>Schimbare
procent</t>
  </si>
  <si>
    <t>Tendinţa pe
termen lung a
populaţiei stabil
sau în creştere</t>
  </si>
  <si>
    <t xml:space="preserve">Având în vedere faptul că speciile sunt prezente în sit atât în pasaj, cât şi în migraţie spre alte zone prielnice, acestea se pot deplasa între situri în căutare de habitate specifice de hrănire sau odihnă, astfel traversând ampalsamentul proiectului, existând riscul de coliziune al indivizilor cu vehiculele. Cu atoate acestea, impactul este considerat nesemnificativ. </t>
  </si>
  <si>
    <t>Fără scădere
semnificativă a
tiparului spaţial,
temporal sau a
intensităţii utilizării habitatelor pentru fiecare specie altele decât cele
rezultate din
variaţii naturale</t>
  </si>
  <si>
    <t>Stabilă, tară
fluctuaţii rapide</t>
  </si>
  <si>
    <t>Habitate litorale cu
apă puţin adâncă,
mai puţin de 20 cm</t>
  </si>
  <si>
    <t>Suprafaţă (ha)</t>
  </si>
  <si>
    <t>Surpări de mal, rupturi pe subrat  nisipos</t>
  </si>
  <si>
    <t>Număr locaţii
Suprafaţă (ha)</t>
  </si>
  <si>
    <t>Specii asociate cu habitate deschise, terenuri agricole utilizate în mod extensiv</t>
  </si>
  <si>
    <t>A041</t>
  </si>
  <si>
    <t>Anser albifrons</t>
  </si>
  <si>
    <t>Autostrada Paşcani - Suceava nu intersectează habitatul potenţial al speciei din sit. Habitatul speciei este situat la aproximativ 10848 m faţă de proiect.</t>
  </si>
  <si>
    <t xml:space="preserve">Hartă din Planul de management al sitului
</t>
  </si>
  <si>
    <t>Tendinţele populaţiei</t>
  </si>
  <si>
    <t>Tipar spaţial şi
temporal, intensitatea
utilizării habitatelor</t>
  </si>
  <si>
    <t>Fără scădere semnificativă a tiparului spaţial. temporal sau a intensităţii utilizării habitatelor pentru fiecare specie altele decât cele rezultate din variaţii naturale</t>
  </si>
  <si>
    <t xml:space="preserve">Suprafaţa habitatelor terestre deschise (terenuri
agricole utilizate în mod extensiv) </t>
  </si>
  <si>
    <t>Suprafaţa habitatelor cu vegetaţie de tufăriş</t>
  </si>
  <si>
    <t>Proiectul nu intersectează situl, prin urmare nu este considerat a fi în măsură să afecteze parametri legaţi de suprafaţa tufărişului.</t>
  </si>
  <si>
    <t>Aythia nyroca</t>
  </si>
  <si>
    <t xml:space="preserve">Autostrada Paşcani - Suceava nu intersectează habitatul potenţial al speciei din sit. Habitatul speciei este situat la aproximativ 13000 m faţă de proiect. </t>
  </si>
  <si>
    <t xml:space="preserve">Raportările României în baza Articolului 12 Directiva Păsări (DP)
</t>
  </si>
  <si>
    <t>Nefavorabilă (C-redusă)</t>
  </si>
  <si>
    <t>Trebuie stabilită
în următorii 2 ani</t>
  </si>
  <si>
    <t>Chiar dacă amplasamentul proiectului se află la o distanţă suficient de mare de zona de distribuţie a speciei (aprox. 13 km), există posibilitatea ca specia să traverseze în zbor amplasamentul proiectului în perioada de migraţie, rezultând apariţia de posibile victime din cauza coliziunii cu vehiculele.</t>
  </si>
  <si>
    <t>Datorită faptului că specia este una migratoare iar situl este amplasat pe ruta de migraţie X Ruso - Adriatică (Drugescu şi Geacu, 2002) şi la o distanţă de cca. 13000 faţă de amplasamentul proiectului, există posibilitatea ca aceasta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Cu toate acestea, datorită faptului că specia este prezentă în sit o perioadă scurtă de timp, în perioada de migraţie, într-un număr mare, riscul de colizune cu vehiculele de pe amplasament, în oricare dintre etapele proiectului (execuţie sau operare) este scăzut, fapt care poate duce la afectarea nesemnificativă a mărimii populaţiei din sit. În perioada de operare a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</si>
  <si>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Tendinţa pe termen lung a populaţiei pentru toate speciile stabilă sau în creştere</t>
  </si>
  <si>
    <t>În perioada de migraţie a speciei proiectul poate cauza apariţia de victime accidentale.</t>
  </si>
  <si>
    <t xml:space="preserve">Fiind o specie migratoare, acesta se poate deplasa între situri în căutare de habitate specifice de hrănire, cuibărire sau odihnă, traversând ampalsamentul proiectului, existând astfel riscul de coliziune al indivizilor cu vehiculele. Cu atoate acestea, impactul este considerat nesemnificativ. </t>
  </si>
  <si>
    <t>Fără scădere semnificativă a tiparului spaţial, temporal sau a intensităţii utilizării habitatelor fiecărei specii altele decât cele rezultate din variaţii naturale</t>
  </si>
  <si>
    <t>Suprafaţa habitatului de hrănire</t>
  </si>
  <si>
    <t>Cel puţin
1616,84</t>
  </si>
  <si>
    <t>Considerând faptul că autostrada nu va intersecta limitele sitului, aceasta nu este în măsură să modifice suprafaţa habitatului de hrănire al speciei din sit.</t>
  </si>
  <si>
    <t>Starea ecologică a corpurilor de apă pe baza indicatorilor fizico-chimici (regimul de oxigen, nutrienţi, salinitate, metale, micro-poluanţi organici şi inorganici)</t>
  </si>
  <si>
    <t>Cel puţin stare bună (B)</t>
  </si>
  <si>
    <t>Considerând faptul că autostrada Paşcani - Suceava nu intersectează situl, nu există posibilitatea ca aceasta să conducă la afectarea acestui parametru. Datorită faptului că intersecţia amplasamentului proiectului cu Râul Şomuzul Mare (conectivitate hidrologică între acestea), se realizează în aval de sit, la o distanţă de aproximativ 27.5 km (pe cursul râului), calitatea apelor de suprafaţă din sit nu va fi afectă de proiect.</t>
  </si>
  <si>
    <t>Starea ecologică a corpurilor de apă pe baza indicatorilor ecologici (macronevertebrate, fitobentos, fitoplancton)</t>
  </si>
  <si>
    <t xml:space="preserve">Autostrada Paşcani - Suceava nu intersectează habitatul potenţial al speciei din sit. Habitatul speciei este situat la aproximativ 12880 m faţă de proiect. </t>
  </si>
  <si>
    <t>Amplasamentul proiectului se află la o distanţă suficient de mare de zona de distribuţie a speciei (aprox. 12800 km), astfel că nu există risc de coliziune al indivizilor cu vehiculele de pe carosabil în nici una dintre etapele proiectului. Fiind o specie dependentă de habitatele acvatice, indivizii care sunt prezenţi în perioada de cuibărire în sit sunt prezenţi în special în zonele unde există alte habitate specifice acesteia, deplasarea acestora spre alte zone fiind improbabilă. În perioada de operare a autostrăzii, pe DN2 care este un drum existent şi traversează situl în zona de sud, nivelul de trafic se va menţine similar cu situaţia actuală, fără a afecta mărimea populaţiei din sit prin provocarea de victime datorate coliziunii cu traficul auto.</t>
  </si>
  <si>
    <t>Trebuie stabilită în următorii 2 ani</t>
  </si>
  <si>
    <t>Considerând faptul că autostrada nu va intersecta limitele sitului, aceasta nu este în măsură să modifice suprafaţa habitatului speciei din sit.</t>
  </si>
  <si>
    <t>Starea ecologică a corpurilor de apă pe baza indicatorilor fizico-chimici
(regimul de oxigen, nutrienţi, salinitate, metale, micro-poluanţi organici şi inorganici)</t>
  </si>
  <si>
    <t>Cel puţin stare
ecologică bună (B)</t>
  </si>
  <si>
    <t>Starea ecologică a corpurilor de apă pe
baza indicatorilor ecologici (macronevertebrate,
fitobentos, fitoplancton)</t>
  </si>
  <si>
    <t xml:space="preserve">Autostrada Paşcani - Suceava nu intersectează habitatul potenţial al speciei din sit. Habitatul speciei este situat la aproximativ 15290 m faţă de proiect. </t>
  </si>
  <si>
    <t>Număr perechi
cuibăritoare</t>
  </si>
  <si>
    <t>Amplasamentul proiectului se află la o distanţă suficient de mare de zona de distribuţie a speciei (aprox. 15.3 km), iar confom lui Gwiazda şi  Ledwon, 2015, în perioada de cuibărire, indivizii nu se deplasează la o distanţă mai mare de 2 km pentru procurarea de hrană, astfel că nu există risc de coliziune al indivizilor cu vehiculele de pe carosabil în nici una dintre etapele proiectului. De asemenea, nici în afara perioadei de cuibărire aceştia nu au un homerange mai mare de 9 km (http://datazone.birdlife.org). Indivizii care sunt prezenţi în perioada de cuibărire în sit sunt într- număr mare, având cerinţă ecologică habitatele acvatice, fapt care poate conduce mai degrabă la cantonarea indiviziilor în zonele unde există alte habitate acvatice specifice acesteia. În perioada de operare, pe DN2 care este un drum existent şi traversează situl în zona de sud, nivelul de trafic se va menţine similar cu situaţia actuală, fără a afecta mărimea populaţiei din sit prin provocarea de victime datorate coliziunii cu traficul auto.</t>
  </si>
  <si>
    <t>Număr indivizi în
migraţie</t>
  </si>
  <si>
    <t>Chiar dacă amplasamentul proiectului se află la o distanţă suficient de mare de zona de distribuţie a speciei (aprox. 15,3 km), există posibilitatea ca specia să traverseze în zbor amplasamentul proiectului în perioada de migraţie, rezultând apariţia de posibile victime din cauza coliziunii cu vehiculele.</t>
  </si>
  <si>
    <t>Datorită faptului că specia este una migratoare, iar situl este amplasat pe ruta de migraţie X Ruso - Adriatică (Drugescu şi Geacu, 2002) şi la o distanţă de cca. 15300 m faţă de amplasamentul proiectului, există posibilitatea ca indivizi ai speciei să ajungă în zona amplasamentului în căutare de alte zone cu habitate favorabile pentru hrănire sau odihnă.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 perioada de migraţie,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</si>
  <si>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În perioada de migraţie a speciei, proiectul poate cauza apariţia de victime accidentale.</t>
  </si>
  <si>
    <t>Cel puţin 616,84</t>
  </si>
  <si>
    <t>Considerând faptul că autostrada nu va intersecta limitele sitului, aceasta nu este în măsură să modifice suprafaţa habitatului de hrănire din sit.</t>
  </si>
  <si>
    <t>Suprafaţa habitatului de cuibărit</t>
  </si>
  <si>
    <t>Trebuie definită în următorii 2 ani</t>
  </si>
  <si>
    <t>Considerând faptul că autostrada nu va intersecta limitele sitului, aceasta nu este în măsură să modifice suprafaţa habitatului de cuibărit din sit.</t>
  </si>
  <si>
    <t>Cel puţin stare ecologică bună (B)</t>
  </si>
  <si>
    <t>CLC (habitate favorabile pentru specie)</t>
  </si>
  <si>
    <t>Chiar dacă amplasamentul proiectului se află la o distanţă suficient de mare de zona de distribuţie a speciei (aprox. 12,88 km), există posibilitatea ca indivizi ai speciei să traverseze în zbor amplasamentul proiectului, rezultând apariţia de posibile victime din cauza coliziunii cu vehiculele.</t>
  </si>
  <si>
    <t>Datorită faptului că specia este una migratoare, iar situl este amplasat pe ruta de migraţie X Ruso - Adriatică (Drugescu şi Geacu, 2002) şi la o distanţă de cca. 12880 m faţă de amplasamentul proiectului, există posibilitatea ca indivizi ai speciei să ajungă în zona amplasamentului în căutare de alte zone cu habitate favorabile pentru hrănire sau odihnă.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 perioada de migraţie,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</si>
  <si>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Tendinţa pe termen lung a populaţiei stabilă sau în creştere</t>
  </si>
  <si>
    <t>Fără scădere semnificativă a tiparului spaţial, temporal sau a intensităţii utilizăriib habitatelor altele decât cele rezultate din variaţii naturale</t>
  </si>
  <si>
    <t>Considerând faptul că autostrada nu va intersecta limitele sitului, aceasta nu este în măsură să modifice suprafaţa habitatului specific speciei din sit.</t>
  </si>
  <si>
    <t xml:space="preserve">Autostrada Paşcani - Suceava nu intersectează habitatul potenţial al speciei din sit. Habitatul speciei este situat la aproximativ 17550 m faţă de proiect. </t>
  </si>
  <si>
    <t>Amplasamentul proiectului se află la o distanţă suficient de mare de zona de distribuţie a speciei (aprox. 17,55 km), astfel că nu există un posibil risc de coliziune al indivizilor cu vehiculele de pe carosabil. De asemenea, în perioada de cuibărire, indivizii speciei prezintă un homerange de maxim 2 - 3 km distanţă de cuib (http://datazone.birdlife.org), evitând astfel deplasările pe distanţe lungi, fără a exista victime provocate de vehiculele de pe amplasamentul autostrăzii. În perioada de operare a autostrăzii, pe DN2, drum deja existent în vestul corpului nordic al situlu, se va menţine nivelul de trafic similar cu situaţia actuală, fără a afecta mărimea populaţiei din sit prin provocarea de victime datorate coliziunii cu traficul auto.</t>
  </si>
  <si>
    <t>Număr indivizi
în migraţie</t>
  </si>
  <si>
    <t>Chiar dacă amplasamentul proiectului se află la o distanţă suficient de mare de zona de distribuţie a speciei (aprox. 17,55 km), există posibilitatea ca indivizi ai speciei să traverseze în zbor amplasamentul proiectului, rezultând apariţia de posibile victime din cauza coliziunii cu vehiculele.</t>
  </si>
  <si>
    <t>Datorită faptului că specia este una migratoare, iar situl este amplasat pe ruta de migraţie X Ruso - Adriatică (Drugescu şi Geacu, 2002) şi la o distanţă de cca. 17550 m faţă de amplasamentul proiectului, există posibilitatea ca indivizi ai speciei să ajungă în zona amplasamentului în căutare de alte zone cu habitate favorabile pentru hrănire sau odihnă.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 perioada de migraţie,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</si>
  <si>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Tendinţa pe termen
lung a populaţiei
stabilă sau în
creştere</t>
  </si>
  <si>
    <t>Fără scădere semnificativă a
tiparului spaţial, temporal sau a intensităţii utilizării
habitatelor altele decât cele rezultate din variaţii naturale</t>
  </si>
  <si>
    <t>Cel puţin 147,39</t>
  </si>
  <si>
    <t xml:space="preserve">Autostrada Paşcani - Suceava nu intersectează habitatul potenţial al speciei din sit. Habitatul speciei este situat la aproximativ 17750 m faţă de proiect. </t>
  </si>
  <si>
    <t>Chiar dacă amplasamentul proiectului se află la o distanţă suficient de mare de zona de distribuţie a speciei (aprox. 17,75 km), există posibilitatea ca specia să traverseze în zbor amplasamentul proiectului, rezultând apariţia de posibile victime din cauza coliziunii cu vehiculele.</t>
  </si>
  <si>
    <t>Datorită faptului că specia este una migratoare, iar situl este amplasat pe ruta de migraţie X Ruso - Adriatică (Drugescu şi Geacu, 2002) şi la o distanţă de cca. 17550 m faţă de amplasamentul proiectului, există posibilitatea ca indivizi ai speciei să ajungă în zona amplasamentului în căutare de alte zone cu habitate favorabile. Specia necesită întinderi mari de suprafeţe umede pentru cuibărire (http://datazone.birdlife.org), astfel că este posibilă traversarea zonei amplasamentului în căutare de zone specifice.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</si>
  <si>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 xml:space="preserve">Fiind o specie migratoare, acesta se poate deplasa între situri în căutare de habitate specifice de hrănire sau odihnă, traversând ampalsamentul proiectului, existând astfel riscul de coliziune al indivizilor cu vehiculele. Cu atoate acestea, impactul este considerat nesemnificativ. </t>
  </si>
  <si>
    <t>Fără scădere semnificativă a tiparului spaţial, temporal sau a intensităţii utilizării habitatelor altele decât cele rezultate din variaţii naturale</t>
  </si>
  <si>
    <t>Considerând faptul că autostrada nu va intersecta limitele sitului, aceasta nu este în măsură să modifice suprafaţa habitatului specific de hrănire speciei din sit.</t>
  </si>
  <si>
    <t>Trebuie stabilită în
următorii 2 ani</t>
  </si>
  <si>
    <t>Considerând faptul că autostrada nu va intersecta limitele sitului, aceasta nu este în măsură să modifice suprafaţa habitatului specific de cuibărit al speciei din sit.</t>
  </si>
  <si>
    <t>Număr indivizi în
migraţie</t>
  </si>
  <si>
    <t>Datorită faptului că specia este una migratoare, iar situl este amplasat pe ruta de migraţie X Ruso - Adriatică (Drugescu şi Geacu, 2002) şi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</si>
  <si>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Tendinţa pe termen lung a populaţiei pentru toate speciile stabil sau în creştere</t>
  </si>
  <si>
    <t>Considerând faptul că autostrada nu va intersecta limitele sitului, aceasta nu este în măsură să modifice suprafaţa habitatului specific de hrănire al speciei din sit.</t>
  </si>
  <si>
    <t>Starea ecologică a corpurilor de apă pe baza indicatorilor
fizico-chimici (regimul de oxigen, nutrienţi, salinitate, 
metale, micro-poluanţi organici şi inorganici)</t>
  </si>
  <si>
    <t>Starea ecologică a corpurilor de apă pe baza indicatorilor ecologici  (macronevertebrate, fitobentos, fitoplancton)</t>
  </si>
  <si>
    <t>Cel puţin 1 1</t>
  </si>
  <si>
    <t>Chiar dacă amplasamentul proiectului se află la o distanţă suficient de mare de zona de distribuţie a speciei (aprox. 12,88 km), există posibilitatea ca specia să traverseze în zbor amplasamentul proiectului, rezultând apariţia de posibile victime din cauza coliziunii cu vehiculele.</t>
  </si>
  <si>
    <t>Considerând faptul că autostrada nu va intersecta limitele sitului, aceasta nu este în măsură să modifice suprafaţa habitatului de hrănire al indiviziilor speciei din sit.</t>
  </si>
  <si>
    <t>Chiar dacă amplasamentul proiectului se află la o distanţă suficient de mare de zona de distribuţie a speciei (aprox. 12,8 km), există posibilitatea ca specia să traverseze în zbor amplasamentul proiectului, rezultând apariţia de posibile victime din cauza coliziunii cu vehiculele.</t>
  </si>
  <si>
    <t>Starea ecologică a corpurilor de apă pe baza indicatorilor fizico-chimici (regimul de oxigen, nutrienţi, salinitate, 
metale, micro-poluanţi organici şi inorganici)</t>
  </si>
  <si>
    <t>Cel puţin stare
ecologică bună (B)</t>
  </si>
  <si>
    <t>Ixohrycbrichus minutus</t>
  </si>
  <si>
    <t>Amplasamentul proiectului se află la o distanţă suficient de mare de zona de distribuţie a speciei (aprox. 12.8 km), astfel că nu există risc de coliziune al indivizilor cu vehiculele de pe carosabil în nici una dintre etapele proiectului. Specia are ca şi cerinţă ecologică habitatele acvatice, fapt care poate conduce mai degrabă la cantonarea indiviziilor în zonele unde există alte habitate acvatice specifice acesteia. De asemenea,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</si>
  <si>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Considerând faptul că autostrada nu va intersecta limitele sitului, aceasta nu este în măsură să modifice suprafaţa habitatului specific de cuibărit speciei din sit.</t>
  </si>
  <si>
    <t>Starea ecologică a corpurilor de apă pe baza indicatorilor fîzico-chimici (regimul de oxigen, nutrienţi, salinitate,  metale, micro- poluanţi organici şi inorganici)</t>
  </si>
  <si>
    <t xml:space="preserve">Autostrada Paşcani - Suceava nu intersectează habitatul potenţial al speciei din sit. Habitatul speciei este situat la aproximativ 17650 m faţă de proiect. </t>
  </si>
  <si>
    <t>Amplasamentul proiectului se află la o distanţă suficient de mare de zona de distribuţie a speciei (aprox. 17,65 km), astfel că nu există un posibil risc de coliziune al indivizilor cu vehiculele de pe carosabil. De asemenea, conform lui Armstrong (2015), specia are un homerange încadrat între 4 şi 22 ha, aceasta depinzând de cantitatea de hrană speifică care se regăseşte în arealul respectiv, motiv pentru care considerăm faptul că nu există risc de apariţie a victimelor din cauza accidentelor cu vehiculele de pe autostradă. În perioada de operare a autostrăzii, pe DN2, deja existent în vestul corpului nordic al situlu, se va menţine nivelul de trafic similar cu situaţia actuală, fără a afecta mărimea populaţiei din sit prin provocarea de victime datorate coliziunii cu traficul auto.</t>
  </si>
  <si>
    <t>Având în vedere faptul că proiectul se află la o distanţă mare faţă de zona de distribuţie a speciei, nu există riscul de coliziune a indivizilor speciei cu vehiculele în nici una dintre etapele proiectului (execuţie sau operare).</t>
  </si>
  <si>
    <t>Cel puţin 75,9</t>
  </si>
  <si>
    <t>Structuri importante în habitat pentru cuibăritul speciei</t>
  </si>
  <si>
    <t>% de acoperire a vegetaţiei arborescente - configuraţie dispersată</t>
  </si>
  <si>
    <t>Considerând faptul că autostrada nu va intersecta limitele sitului, nu se vor realiza nici un tip de lucrări care să afecteze numărul de structuri importane pentru cuibăritul spciei din sit.</t>
  </si>
  <si>
    <t>Mergellus albellus</t>
  </si>
  <si>
    <t>Autostrada Paşcani - Suceava nu intersectează habitatul potenţial al speciei din sit. Habitatul speciei este situat la aproximativ 12880 m faţă de proiect.</t>
  </si>
  <si>
    <t>Număr indivizi iarna</t>
  </si>
  <si>
    <t>Chiar dacă amplasamentul proiectului se află la o distanţă suficient de mare de zona de distribuţie a speciei (aprox. 12,8 km), există posibilitatea ca indivizi ai speciei să traverseze în zbor amplasamentul proiectului, rezultând apariţia de posibile victime din cauza coliziunii cu vehiculele.</t>
  </si>
  <si>
    <t>Datorită faptului că specia este una migratoare, fiind prezentă doar în perioada de iarnă, iar situl este amplasat pe ruta de migraţie X Ruso - Adriatică (Drugescu şi Geacu, 2002) şi la o distanţă de cca. 12880 m faţă de amplasamentul proiectului, există posibilitatea ca indivizi ai speciei să ajungă în zona amplasamentului în căutare de alte zone cu habitate favorabile pentru hrănire sau odihnă.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 perioada de iarnă,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</si>
  <si>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În perioada de iernare a speciei, proiectul poate cauza apariţia de victime accidentale.</t>
  </si>
  <si>
    <t xml:space="preserve">Fiind o specie prezentă doar în perioada de iarnă, realizând migraţii de lungă distanţă, acesta se poate deplasa între situri în căutare de habitate specifice de hrănire sau odihnă, traversând ampalsamentul proiectului, existând astfel riscul de coliziune al indivizilor cu vehiculele. Cu toate acestea, impactul este considerat nesemnificativ. </t>
  </si>
  <si>
    <t>Tipar de
distribuţie</t>
  </si>
  <si>
    <t>A023</t>
  </si>
  <si>
    <t xml:space="preserve">Cel puţin 25 </t>
  </si>
  <si>
    <t>Amplasamentul proiectului se află la o distanţă suficient de mare de habitatul de distribuţie a speciei (aprox. 12,8 km) din sit, astfel că nu există risc de coliziune al indivizilor cu vehiculele de pe carosabil în nici una dintre etapele proiectului (execuţie sau operare). Specia are ca şi cerinţă ecologică habitatele acvatice, fapt care poate conduce mai degrabă la cantonarea indiviziilor în zonele unde există alte habitate acvatice specifice acesteia. În perioada de operare a proiectului, după finalizarea autostrăzii, pe DN2 care este un drum existent şi traversează situl în zona de sud, nivelul de trafic se va menţine similar cu situaţia actuală, fără a afecta mărimea populaţiei din sit prin provocarea de victime datorate coliziunii cu traficul auto.</t>
  </si>
  <si>
    <t>Număr exemplare în migraţie</t>
  </si>
  <si>
    <t>Trebuie stabilită în următorii 2 ani.</t>
  </si>
  <si>
    <t>Chiar dacă amplasamentul proiectului se află la o distanţă suficient de mare de zona de distribuţie a speciei (aprox. 12,8 km), există posibilitatea ca în perioada de migraţie, indivizi ai speciei să traverseze în zbor amplasamentul proiectului, rezultând apariţia de posibile victime din cauza coliziunii cu vehiculele.</t>
  </si>
  <si>
    <t>Suprafaţa habitatului
de cuibărit</t>
  </si>
  <si>
    <t>Phalacrocorax pygmaeus</t>
  </si>
  <si>
    <t>Număr indivizi în migraţie</t>
  </si>
  <si>
    <t>Starea ecologică a corpurilor de apă pe baza indicatorilor ecologici (macronevertebra te, fitobentos, fitoplancton)</t>
  </si>
  <si>
    <t>Nu se poate cuantificat</t>
  </si>
  <si>
    <t>Chiar dacă amplasamentul proiectului se află la o distanţă suficient de mare de zona de distribuţie a speciei (aprox. 12,8 km), în perioada de migraţie există posibilitatea ca specia să traverseze în zbor amplasamentul proiectului, rezultând apariţia de posibile victime din cauza coliziunii cu vehiculele.</t>
  </si>
  <si>
    <t>Stabilă sau în 
creştere</t>
  </si>
  <si>
    <t>Sterna hirundo</t>
  </si>
  <si>
    <t>Amplasamentul proiectului se află la o distanţă suficient de mare de zona de distribuţie a speciei (aprox. 12,8 km), iar conform informaţilor referitoare la ecologia speciei, aceasta are un homerange cuprins între 5 şi 10 km (http://datazone.birdlife.org), astfel că nu există risc de coliziune al indivizilor cu vehiculele de pe carosabil în nici una dintre etapele proiectului. Specia este dependentă de habitatele acvatice, fapt care poate conduce mai degrabă la cantonarea indiviziilor în zonele unde există alte habitate specifice acestora. De asemenea, în perioada de operare a autostrăzii, pe DN2 care este un drum existent şi traversează situl în zona de sud, nivelul de trafic se va menţine similar cu situaţia actuală, fără a afecta mărimea populaţiei din sit prin provocarea de victime datorate coliziunii cu traficul auto.</t>
  </si>
  <si>
    <t>Număr indivizi în
pasaj</t>
  </si>
  <si>
    <t>Chiar dacă amplasamentul proiectului se află la o distanţă suficient de mare de zona de distribuţie a speciei (aprox. 12,8 km), există posibilitatea ca în perioada de pasaj, indivizi ai speciei să traverseze în zbor amplasamentul proiectului, rezultând apariţia de posibile victime din cauza coliziunii cu vehiculele.</t>
  </si>
  <si>
    <t>Datorită faptului că specia este una migratoare, iar situl este amplasat pe ruta de migraţie X Ruso - Adriatică (Drugescu şi Geacu, 2002) şi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 perioada de pasaj,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</si>
  <si>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În perioada de pasaj a speciei, proiectul poate cauza apariţia de victime accidentale.</t>
  </si>
  <si>
    <t xml:space="preserve">Fiind o specie care se află în pasaj în zona de interes, acesta se poate deplasa între situri în căutare de habitate specifice de hrănire sau odihnă, traversând ampalsamentul proiectului, existând astfel riscul de coliziune al indivizilor cu vehiculele. Cu toate acestea impactul este considerat nesemnificativ. </t>
  </si>
  <si>
    <t>Starea ecologică a corpurilor de apă pe baza indicatorilor fîzico-chimici (regimul de oxigen, nutrienţi, salinitate, metale, micro-poluanţi organici şi inorganici)</t>
  </si>
  <si>
    <t>Cel puţin 1500
exemplare</t>
  </si>
  <si>
    <t>Chiar dacă amplasamentul proiectului se află la o distanţă suficient de mare de zona de distribuţie a speciei (aprox. 12,88 km), există posibilitatea ca în perioada de migraţie, indivizi ai speciei să traverseze în zbor amplasamentul proiectului, rezultând apariţia de posibile victime din cauza coliziunii cu vehiculele.</t>
  </si>
  <si>
    <t>Proiectul poate cauza apariţia de victime accidentale.</t>
  </si>
  <si>
    <t xml:space="preserve">Fiind o specie migratoare, acesta se poate deplasa între situri în căutare de habitate specifice de hrănire, cuibărire sau odihnă, traversând ampalsamentul proiectului, existând astfel riscul de coliziune al indivizilor cu vehiculele. Cu toate acestea impactul este considerat nesemnificativ. </t>
  </si>
  <si>
    <t>Specii de păsări migratoare cu apariţie regulată în sit care nu sunt cuprinse în Anexa I a Directivei Păsări
Specii asociate cu habitate acvatice deschise şi stufăriş</t>
  </si>
  <si>
    <t>Nu sunt cuprinse în Anexa I</t>
  </si>
  <si>
    <t xml:space="preserve">Autostrada Paşcani - Suceava nu intersectează habitatul potenţial al speciei din sit. Habitatul speciei este situat la aproximativ 12880 m faţă de proiect.
</t>
  </si>
  <si>
    <t xml:space="preserve">CLC (habitate favorabile pentru specie)
</t>
  </si>
  <si>
    <t>Menţinerea sau îmbunătăţirea stării de
conservare</t>
  </si>
  <si>
    <t>Chiar dacă amplasamentul proiectului se află la o distanţă suficient de mare de zona de distribuţie a speciei (aprox. 12,88 km), în perioada de pasaj a speciei, există posibilitatea ca indivizi ai acesteia să traverseze în zbor amplasamentul proiectului, rezultând apariţia de posibile victime din cauza coliziunii cu vehiculele.</t>
  </si>
  <si>
    <t>Datorită faptului că specia se află în pasaj în sit, iar acesta este amplasat pe ruta de migraţie X Ruso - Adriatică (Drugescu şi Geacu, 2002), între alte situri de protecţie avifaunistică, la o distanţă de cca. 12880 m faţă de amplasamentul proiectului, între alte situri de protecţie avifaunistică,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 perioada de pasaj,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</si>
  <si>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Cel puţin 700</t>
  </si>
  <si>
    <t>Datorită faptului că specia se află în pasaj în sit, iar acesta este amplasat pe ruta de migraţie X Ruso - Adriatică (Drugescu şi Geacu, 2002), la o distanţă de cca. 12880 m faţă de amplasamentul proiectului, între alte situri de protecţie avifaunistică,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 perioada de pasaj,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</si>
  <si>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Cel puţin 650</t>
  </si>
  <si>
    <t>Datorită faptului că specia se află în pasaj în sit, iar acesta este amplasat pe ruta de migraţie X Ruso - Adriatică (Drugescu şi Geacu, 2002), între situri de protecţie avifaunistică, la o distanţă de cca. 12880 m faţă de amplasamentul proiectului, între alte situri de protecţie avifaunistică,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 perioada de pasaj,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</si>
  <si>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Cel puţin 12000</t>
  </si>
  <si>
    <t>Datorită faptului că specia este prezentă în pasaj în sit, iar acesta este amplasat pe ruta de migraţie X Ruso - Adriatică (Drugescu şi Geacu, 2002), între alte situri de protecţie avifaunistică,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</si>
  <si>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 xml:space="preserve">CLC (habitate favorabile pentru specie)
</t>
  </si>
  <si>
    <t>Datorită faptului că specia se află în pasaj în sit, iar acesta este amplasat pe ruta de migraţie X Ruso - Adriatică (Drugescu şi Geacu, 2002), între alte situri de protecţie avifaunistică,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</si>
  <si>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Datorită faptului că specia este prezentă în sit în perioada de pasaj, iar acesta este amplasat pe ruta de migraţie X Ruso - Adriatică (Drugescu şi Geacu, 2002), între alte situri de protecţie avifaunistică,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</si>
  <si>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Cel puţin 950</t>
  </si>
  <si>
    <t>Chiar dacă amplasamentul proiectului se află la o distanţă suficient de mare de zona de distribuţie a speciei (aprox. 12,88 km), în perioada de migraţie a speciei, există posibilitatea ca indivizi ai acesteia să traverseze în zbor amplasamentul proiectului, rezultând apariţia de posibile victime din cauza coliziunii cu vehiculele.</t>
  </si>
  <si>
    <t>Cel puţin 245</t>
  </si>
  <si>
    <t>A198</t>
  </si>
  <si>
    <t>Chlidonias leucopterus</t>
  </si>
  <si>
    <t>Datorită faptului că specia este prezentă în perioada de pasaj în sit, iar acesta este amplasat pe ruta de migraţie X Ruso - Adriatică (Drugescu şi Geacu, 2002), între alte situri de importanţă avifaunistică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</si>
  <si>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Datorită faptului că specia este prezentă în pasaj în sit, iar acesta este amplasat pe ruta de migraţie X Ruso - Adriatică (Drugescu şi Geacu, 2002), între alte situri de importanţă avifaunistică,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</si>
  <si>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Cel puţin 2100</t>
  </si>
  <si>
    <t>Datorită faptului că specia se află în pasaj în sit, iar acesta este amplasat pe ruta de migraţie X Ruso - Adriatică (Drugescu şi Geacu, 2002) şi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</si>
  <si>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Cel puţin 195</t>
  </si>
  <si>
    <t>Datorită faptului că specia este una migratoare, iar situl este amplasat pe ruta de migraţie X Ruso - Adriatică (Drugescu şi Geacu, 2002), între alte situri de importanţă avifaunistică, la o distanţă de cca. 12880 m faţă de amplasamentul proiectului, există posibilitatea ca indivizi ai speciei să ajungă în zona amplasamentului în căutare de alte zone cu habitate favorabile. Conform Planului de Management al sitului ROSPA0064, pentru speciile de păsări din sit există şi alte arii de protecţie avifaunistică importante în apropiere de situl ROSPA0064: ROSPA0116 Dorohoi-Șaua Bucecei, ROSPA0110 Acumulările Rogojești-Bucecea, ROSPA0083 Munţii Rarău-Giumalău, ROSPA0089 Obcina Feredeului și următoarele arii de protecție de interes comunitar: ROSCI0081 Fânețele seculare Frumoasa, ROSCI0082 Fânețele seculare Ponoare, ROSCI0365 Râul Moldova între Păltinoasa și Ruși, ROSCI0392 Slatina, ROSCI0380 Râul Suceva Liteni, unde pot fi se pot găsi habitate suplimentare prielnice de reproducere, hrănire şi odihnă pentru speciile de păsări, favorizând viabilitatea populaţiilor. Dintre acestea doar siturile ROSPA0116, ROSPA0110, ROSCI0081, ROSAC0082, ROSCI0365, ROSCI0380 sunt analizate în Evaluare, având în vedere că pot fi potenţial afectate de proiect. Astfel, este recomandată colaborarea între custozii siturilor pentru creşterea eficienţei conservării speciei. Cu toate acestea, datorită faptului că specia este prezentă în sit o perioadă scurtă de timp, într-un număr mare, riscul de colizune cu vehiculele de pe amplasament, în oricare dintre etapele proiectului (execuţie sau operare) este scăzut, fapt care poate duce la afectarea nesemnificativă a mărimii populaţiei din sit. În perioada de operare autostrăzii, pe DN2 care este un drum existent şi traversează situl în zona de sud, nivelul de trafic se va menţine similar cu situaţia actuală, fără a afecta semnificativ mărimea populaţiei din sit prin provocarea de victime din cauza coliziunii cu traficul auto.</t>
  </si>
  <si>
    <t xml:space="preserve">Larus ridibundus </t>
  </si>
  <si>
    <t>Cel puţin 3500</t>
  </si>
  <si>
    <t>În perioada de migraţie sau pasaj al speciilor, proiectul poate cauza apariţia de victime accidentale.</t>
  </si>
  <si>
    <t xml:space="preserve">Fiind specii migratoare sau care se află în pasaj, acestea se poate deplasa între situri în căutare de habitate specifice de hrănire, cuibărire sau odihnă, traversând ampalsamentul proiectului existând riscul de coliziune al indivizilor cu vehiculele. Cu toate acestea impactul este considerat nesemnificativ. </t>
  </si>
  <si>
    <t>Fără scădere semnificativă  a tiparului spaţial, temporal  sau a intensităţii utilizării habitatelor pentru fiecare  specie altele decât cele rezultate din variaţii naturale</t>
  </si>
  <si>
    <t>Considerând faptul că autostrada nu va intersecta limitele sitului, nu se vor realiza nici un tip de lucrări în interiorul acestuia care să conducă la modificarea sau afectarea suprafeţelor habitatelor acvatice deschise specifice speciei.</t>
  </si>
  <si>
    <t>Considerând faptul că autostrada nu va intersecta limitele sitului, nu se vor realiza nici un tip de lucrări în interiorul acestuia care să conducă la modificarea nivelului apelor.</t>
  </si>
  <si>
    <t>Considerând faptul că autostrada nu va intersecta limitele sitului, nu se vor realiza nici un tip de lucrări în interiorul acestuia care să conducă la modificarea sau afectarea suprafeţelor cu stufăriş şi a vegetaţiei palustre specifice speciei.</t>
  </si>
  <si>
    <t>Va fi definită în
termen de 2 an</t>
  </si>
  <si>
    <t>Considerând faptul că autostrada nu va intersecta limitele sitului, nu se vor realiza nici un tip de lucrări în interiorul acestuia care să conducă la modificarea sau afectarea suprafeţelor de vegetaţie lemnoasă de-a lungul malurilor.</t>
  </si>
  <si>
    <t>Starea ecologică a corpurilor de apă pe baza indicatorilor fizico-chimici (regimul de oxigen, nutrienţi, salinitate,  metale, micro-poluanţi organici şi inorganici)</t>
  </si>
  <si>
    <t>Specii asociate cu habitate litorale (zone de margine cu apă puţin adâncă)</t>
  </si>
  <si>
    <t>Cel puţin 200</t>
  </si>
  <si>
    <t>Chiar dacă amplasamentul proiectului se află la o distanţă suficient de mare de zona de distribuţie a speciei (aprox. 16 km), există posibilitatea ca specia să traverseze în zbor amplasamentul proiectului, rezultând apariţia de posibile victime din cauza coliziunii cu vehiculele.</t>
  </si>
  <si>
    <t>În peroada de migraţie a speciilor, proiectul poate cauza apariţia de victime accidentale.</t>
  </si>
  <si>
    <t xml:space="preserve">Fiind specii migratoare, acestea se poate deplasa între situri în căutare de habitate specifice de hrănire, cuibărire sau odihnă, traversând ampalsamentul proiectului, existând riscul de coliziune al indivizilor cu vehiculele. Cu toate acestea, impactul este considerat nesemnificativ. </t>
  </si>
  <si>
    <t>Suprafaţa habitatelor litorale</t>
  </si>
  <si>
    <t>Considerând faptul că autostrada nu va intersecta limitele sitului, nu se vor realiza nici un tip de lucrări în interiorul acestuia care să conducă la modificarea sau afectarea suprafeţelor habitatelor litorale.</t>
  </si>
  <si>
    <t>Considerând faptul că autostrada nu va intersecta limitele sitului, nu se vor realiza nici un tip de lucrări în interiorul acestuia care să conducă la modificarea sau afectarea nivelului apelor.</t>
  </si>
  <si>
    <t>Considerând faptul că autostrada nu va intersecta limitele sitului, nu se vor realiza nici un tip de lucrări în interiorul acestuia care să conducă la modificarea sau afectarea suprafeţelor cu stufăriş şi a vegetaţie palustră.</t>
  </si>
  <si>
    <t xml:space="preserve">Suprafaţa de vegetaţie lemnoasă de-a lungul malurilor </t>
  </si>
  <si>
    <t>Va fi definită în
termen de 2 ani</t>
  </si>
  <si>
    <t>ROSPA0016 Dorohoi - Şaua Bucecei</t>
  </si>
  <si>
    <t>Autostrada Paşcani - Suceava nu intersectează habitatul potenţial al speciei din sit. Habitatul speciei este situat la aproximativ 8200 m faţă de proiect.</t>
  </si>
  <si>
    <t>Chiar dacă autostrada Paşcani - Suceava nu intersectează situl, există totuşi posibilitatea ca juvenilii în perioada de toamnă să se deplaseze în zona proiectului datorită mobilităţii mari a speciei. Datorită faptului că nu se fac nici un tip de lucrări (defrişare sau de curăţare a vegetaţiei) în sit, şi prin urmare nici în zona potenţială de distribuţie a speciei, se consideră că proiectul nu va afecta cuiburile şi pontele din sit ale speciei.</t>
  </si>
  <si>
    <t>Circa 11 ind / an</t>
  </si>
  <si>
    <t xml:space="preserve">Proiectul se află la o distanţă suficient de mare de zona de distribuţie a speciei, astfel că riscul de coliziune al indivizilor cu vehiculele de pe carosabil este nesemnificativă. Luând în considerare şi faptul că numărul indivizilor care ar putea intra în coliziune cu vehiculele în timpul unui an este relativ mic, precum şi faptul că starea de conservare a speciei este favorabilă, concluzionăm că impactul potenţial este nesemnficativ asupra populaţiei speciei. </t>
  </si>
  <si>
    <t>Cel puţin 6983, 87</t>
  </si>
  <si>
    <t xml:space="preserve">Traseul propus al autostrăzii nu intersectează situl, şi prin urmare nu există posibilitatea ca suprafaţa habitatelor favorabile ale speciei în sit să fie redusă. </t>
  </si>
  <si>
    <t>Proiectul se află la o distanţă suficient de mare de zona de distribuţie a speciei. Riscul de coliziune al indivizilor este considerat nesemnificativ, fiind improbabilă afectarea semnificativă a tendinţei mărimii populaţiei.</t>
  </si>
  <si>
    <t>A089</t>
  </si>
  <si>
    <t>Aquila (Clanga) pomarina</t>
  </si>
  <si>
    <t>Autostrada Paşcani - Suceava nu intersectează habitatul potenţial al speciei din sit. Habitatul speciei este situat la aproximativ 1200 m faţă de proiect.</t>
  </si>
  <si>
    <t>Raportările României în baza Art. 12 DP</t>
  </si>
  <si>
    <t>Specia se poate deplasa şi în afara sitului pentru hrănire, existând astfel posibilitatea apariţiei riscului de coliziune.</t>
  </si>
  <si>
    <t>Luând în considerare distanţa relativ mică a habitatului favorabil al speciei faţă de proiect şi suprafaţa mare de habitat necesar pentru hrănire, există posibilitatea ca unii indivizi să traverseze amplasamentul proiectului în căutare de hrană, astfel existând riscul de coliziune. De asemenea, numărul redus al indivizilor în sit corelat cu existenţa unui risc de coliziune al indivizilor, poate conduce la afectarea valorii ţintă. Astfel, proiectul poate avea impact asupra mărimii populaţiei speciei atât în etapa de construcţie, cât şi în etapa de operare, iar acesta poate fi unul semnificativ.</t>
  </si>
  <si>
    <t>Cel puţin 550</t>
  </si>
  <si>
    <t>Proiectul poate avea impact asupra mărimii populaţiei speciei atât în etapa de construcţie, cât şi în etapa de operare.  Tinând cont de faptul că populaţia este una în migraţie, că numărul de indivizi este mare şi că specia are o stare de conservare favorabilă, potenţialul impact a fost considerat nesemnificativ.</t>
  </si>
  <si>
    <t>Având în vedere suprafaţa mare habitatului speciei şi faptul că proiectul se află la o distanţă relativ redusă faţă de zona de distribuţie a speciei, există riscul crescut de coliziune. Riscul de coliziune al indivizilor considerat semnificativ, împreună cu populaţia redusă din sit fac ca tendinţe mărimii populaţiei să poată fi de asemenea, afectată semnificativ.</t>
  </si>
  <si>
    <t>Cel puţin 18116,47</t>
  </si>
  <si>
    <t>Considerând faptul că autostrada nu va intersecta limitele sitului, aceasta nu este în măsură să afecteze suprafaţa habitatului din sit.</t>
  </si>
  <si>
    <t>3, 14 ha x nr. cuiburi</t>
  </si>
  <si>
    <t>Considerând faptul că autostrada nu va intersecta limitele sitului, aceasta nu este în măsură să afecteze zonele de protecţie strictă de 100 m în jurul cuiburilor din sit.</t>
  </si>
  <si>
    <t>28, 26 ha x nr. cuiburi</t>
  </si>
  <si>
    <t>Considerând faptul că autostrada nu va intersecta limitele sitului, aceasta nu este în măsură să afecteze zonele tampon de 300 m în jurul cuiburilor din sit.</t>
  </si>
  <si>
    <t xml:space="preserve">Numărul de perechi </t>
  </si>
  <si>
    <t>Specia se poate deplasa şi în afara sitului pentru hrănire, existând astfel un risc de coliziune.</t>
  </si>
  <si>
    <t>Circa 27 ind / an</t>
  </si>
  <si>
    <t>Nesemnficativ</t>
  </si>
  <si>
    <t>Proiectul poate avea impact asupra mărimii populaţiei speciei atât în etapa de construcţie, cât şi în etapa de operare. Luând în considerare, starea de conservare favorabilă a speciei în sit, numărul mare de indivizi potenţial prezenţi şi numărul relativ redus al impacturilor posibile într-un an, putem concluziona faptul că impactul potenţial al proiectului asupra populaţiei speciei este nesemnificativ.</t>
  </si>
  <si>
    <t>Proiectul se află la o distanţă mare de zona de distribuţie a speciei. Riscul de coliziune al indivizilor este redus, fiind improbabilă afectarea semnificativă a tendinţei mărimii populaţiei.</t>
  </si>
  <si>
    <t>Cel puţin 25100, 34</t>
  </si>
  <si>
    <t>Abudenţa şi suprafaţa poienilor în păduri</t>
  </si>
  <si>
    <t>Număr/ 100 ha
Suprafaţa totală (ha)</t>
  </si>
  <si>
    <t>Abudenţa şi suprafaţa zonelor umede în păduri</t>
  </si>
  <si>
    <t>Structuri de biodiversitate în habitat</t>
  </si>
  <si>
    <t>Procent tufişuri pe fâneţe</t>
  </si>
  <si>
    <t>Cel puţin 5%</t>
  </si>
  <si>
    <t>Proiectul nu va conduce la modificări ale structurilor de biodiversitate, neintersectând situl.</t>
  </si>
  <si>
    <t>Autostrada Paşcani - Suceava nu intersectează habitatul potenţial al speciei din sit. Habitatul speciei este situat la aproximativ 14600 m faţă de proiect.</t>
  </si>
  <si>
    <t>Numărul de indivizi în perioada de cuibărire</t>
  </si>
  <si>
    <t>Autostrada Paşcani - Suceava nu intersectează situl, iar distanţa dintre proiect şi zona de distribuţie a speciei este suficient de mare astfel încât specia să nu ajungă în zona de risc pentru coliziune. Cu toate acestea, există posibilitatea ca juvenilii să se deplaseze în zona proiectului şi să fie expuşi unui risc de coliziune.</t>
  </si>
  <si>
    <t>Cca. 1-2 indivizi (accidental)</t>
  </si>
  <si>
    <t>Proiectul poate avea impact asupra mărimii populaţiei speciei atât în etapa de construcţie, cât şi în etapa de operare. Având în vedere numărul relativ mare al indivizilor prezenţi în sit şi distanţa mare dintre habitatul specific speciei şi amplasamentul proiectului, putem concluziona faptul că există un impact potenţial asupra populaţiei speciei este nesemnificativ.</t>
  </si>
  <si>
    <t>Cel puţin 7052, 34</t>
  </si>
  <si>
    <t>Autostrada Paşcani - Suceava nu intersectează habitatul potenţial al speciei din sit. Habitatul speciei este situat la aproximativ 1400 m faţă de proiect.</t>
  </si>
  <si>
    <t>Cel puţin 43</t>
  </si>
  <si>
    <t>Indivizi ai speciei pot fi expuşi riscului de coliziune. Proiectul intersectează râuri şi zone umede, preferate de specie, care sunt incluse în sit în zona din amontele intersecţiei cu proiectul. Având în vedere faptul că specia poate fi întâlnită atât în zonele de pajişte umedă, dar şi în zonele cu culturi cerealiere, nu poate fi exclusă apariţia unor potenţiale victime accidentale.</t>
  </si>
  <si>
    <t>Proiectul poate avea impact asupra mărimii populaţiei speciei atât în etapa de construcţie, cât şi în etapa de operare. Având în vedere faptul că este o specie nocturnă, cu un tip de zbor realizat la distanţă mică de sol, este posibil să existe risc de coliziune ridicat. Cu toate acestea,  faptul că starea de conservare a speciei este favorabilă în sit, numărul perechilor prezente în sit este redus, iar numărul de indivizi care pot intra în coliziune cu vehiculele este mare, fapt care conduce la afectarea valorii ţintă propusă. Rezultă faptul că proiectul poate avea un impact semnificativ asupra populaţiei speciei.</t>
  </si>
  <si>
    <t>Amplasamentul proiectului se află la o distanţă relativ redusă faţă de zona de distribuţie a speciei iar riscul crescut de coliziune corelat cu numărul populaţional redus din sit conduce la afectarea semnificativă a tendinţei mărimii populaţiei.</t>
  </si>
  <si>
    <t>A238</t>
  </si>
  <si>
    <t>Dendrocopos medius</t>
  </si>
  <si>
    <t xml:space="preserve">Număr de perechi </t>
  </si>
  <si>
    <t>Cel puţin 240</t>
  </si>
  <si>
    <t>Autostrada Paşcani - Suceava nu intersectează situl, însă există posibilitatea ca indivizi ai speciei să se deplaseze în zona proiectului şi să fie expuşi riscului de coliziune.</t>
  </si>
  <si>
    <t>4 ind./an</t>
  </si>
  <si>
    <t>Proiectul poate avea impact asupra mărimii populaţiei speciei atât în etapa de construcţie, cât şi în etapa de operare. Având în vedere ecologia speciei, şi adnume faptul că este o specie care este dependentă de arbori (păduri, livezi etc.), starea ecologică favorabilă a speciei şi faptul că riscul de coliziune este redus, putem concluziona că impactul potenţial asupra populaţiei speciei este nesemnificativ.</t>
  </si>
  <si>
    <t>Cel puţin 18116, 47</t>
  </si>
  <si>
    <t>Arbori de biodiversitate</t>
  </si>
  <si>
    <t>Număr arbori maturi/ ha</t>
  </si>
  <si>
    <t>Număr de perechi permanent</t>
  </si>
  <si>
    <t>6 ind./an</t>
  </si>
  <si>
    <t xml:space="preserve">Deoarece nu se cunoaşte starea de conservare a speciei, pe motivul precauţiei, se consideră faptul că proiectul poate avea impact asupra mărimii populaţiei speciei atât în etapa de construcţie, cât şi în etapa de operare. Având în vedere rata de coliziune redusă, numărul relativ ridicat al perechilor în sit şi distanţa mare în care habitatul specific a fost identificat, putem concluziona faptul că este improbabilă apariţia unui impact semnficiativ asupra speciei. </t>
  </si>
  <si>
    <t>A379</t>
  </si>
  <si>
    <t>Emberiza hortulana</t>
  </si>
  <si>
    <t>1 ind./an</t>
  </si>
  <si>
    <t xml:space="preserve">Deşi distanţa între amplasamentul proiectului şi habitatul favorabil al speciei este mare, există posibilitatea ca acestea să traverseze amplasamentul în căutare de hrană, existând un risc de coliziune redus, atât în etapa de construcţie, cât şi în etapa de operare. Cu toate acestea, numărul mare de perechi prezente şi numărul redus indivizi care ar putea intra în colziune cu vehiculele, face ca impactul potenţial al proiectului asupra populaţiei speciei să fie nesemnficativ. </t>
  </si>
  <si>
    <t>Vegetaţia arbustivă/ arborescentă pe pajişti</t>
  </si>
  <si>
    <t>Între 5-20</t>
  </si>
  <si>
    <t>Proiectul nu intersectează situl şi nu este considerat a fi în măsură să afecteze parametri legaţi de suprafaţa de habitat favorabil pentru specie sau de nivelul de acoperire cu vegetaţie arbustivă din sit.</t>
  </si>
  <si>
    <t>Circa 9 ind./an</t>
  </si>
  <si>
    <t xml:space="preserve">Deşi distanţa între amplasamentul proiectului şi habitatul favorabil al speciei este mare, există posibilitatea ca acestea să traverseze amplasamentul în diferite stadii de dezvoltare (în special juvenilii în migraţie), existând un risc de coliziune redus, atât în etapa de construcţie, cât şi în etapa de operare. Cu toate acestea, numărul mare de perechi prezente şi numărul redus indivizi care ar putea muri în urma colziunii cu vehiculele, face ca impactul potenţial al proiectului asupra populaţiei speciei să fie nesemnficativ. </t>
  </si>
  <si>
    <t>Abundenţa subarboretului</t>
  </si>
  <si>
    <t>Acoperire %/ ha</t>
  </si>
  <si>
    <t>Proiectul nu intersectează situl şi nu este considerat a fi în măsură să afecteze parametri legaţi de suprafaţa de habitat favorabil pentru specie sau de abundenţa subarboretului.</t>
  </si>
  <si>
    <t>Circa 30 ind./an</t>
  </si>
  <si>
    <t xml:space="preserve">Proiectul poate avea impact asupra mărimii populaţiei speciei din sit atât în etapa de construcţie, cât şi în etapa de operare. Având în vedere faptul că nu se cunoaşte starea de conservare a speciei din sit, pe motivul precauţiei, se consideră că impactul asupra populaţiei speciei poate fi semnficativ. Chiar dacă mărimea populaţiei din sit este mare, distanţa este relativ redusă între habitatul favorabil al speciei şi amplasamentul proiectului, rezultând un impact semnificativ asupra mărimii populaţiei speciei prin reducerea numărului de indivizi din cauza coliziunii cu traficul de pe amplasament. </t>
  </si>
  <si>
    <t>Proiectul se află la o distanţă relativ redusă de zona de distribuţie a speciei. Având în vedere faptul că nu se cunoaşte starea de conservare a speciei, este posibil ca riscul de coliziune al indivizilor să conducă în timp la afectarea semnificativă a tendinţei mărimii populaţiei.</t>
  </si>
  <si>
    <t>24 ind./an</t>
  </si>
  <si>
    <t>Chiar dacă distanţa dintre habitatul specific al speciei şi amplasamentul proiectului este relativ mare, există totuşi un risc coliziune cu vehiculele, atât în perioada de execuţie, cât şi în perioada de operare. Deoarece nu se cunoaşte starea de conservare a speciei în sit, pe principiul precauţiei, se consideră că impactul proiectului este semnificativ asupra speciei. De asemenea, numărul mic al populaţiei în sit şi valoarea ridicată a indivizilor care pot intra în coliziune cu vehiculele, conduc la incapacitatea de a atinge valoarea ţintă. Conform celor evidenţiate, se consideră faptul că proiectul poate avea impact semnificativ asupra mărimii populaţiei speciei atât în etapa de construcţie, cât şi în etapa de operare.</t>
  </si>
  <si>
    <t>Proiectul se află la o distanţă relativ mare de zona de distribuţie a speciei, cu toate acestea riscul de coliziune al indivizilor este mare, existând astfel posibilitatea de afectare semnificativă a tendinţei mărimii populaţiei.</t>
  </si>
  <si>
    <t>Cel puţin 325</t>
  </si>
  <si>
    <t>Circa 2 ind./an</t>
  </si>
  <si>
    <t xml:space="preserve">Proiectul poate avea impact asupra mărimii populaţiei speciei atât în etapa de construcţie, cât şi în etapa de operare. Chiar dacă nu se cunoaşte starea de conservare a speciei în sit, în urma cuantificării impactului, se consideră că impactul potenţial al proiectului asupra mărimii populaţiei speciei din sit este nesemnificativ. </t>
  </si>
  <si>
    <t>Autostrada Paşcani - Suceava nu intersectează habitatul potenţial al speciei din sit. Habitatul speciei este situat la aproximativ 5000 m faţă de proiect.</t>
  </si>
  <si>
    <t>Cel puţin 33</t>
  </si>
  <si>
    <t>1 ind./ 2 ani</t>
  </si>
  <si>
    <t>Proiectul poate avea impact asupra mărimii populaţiei speciei atât în etapa de construcţie, cât şi în etapa de operare. Chiar dacă nu se cunoaşte starea de conservare a speciei în sit, faptul că numărul relativ mare a populaţiei şi numărul de indivizi care pot intra în coliziune cu vehiculele este redus, se consideră faptul că impactul potenţial al proiectului asupra speciei este nesemnificativ. De asemenea, se ia în considerare şi ecologia şi tipul de zbor înalt al speciei, fapt care duce de asemenea la un impact nesemnificativ asupra mărimii populaţiei din sit.</t>
  </si>
  <si>
    <t>Număr de indivizi în perioada de migraţie</t>
  </si>
  <si>
    <t>Proiectul poate avea impact asupra mărimii populaţiei speciei atât în etapa de construcţie, cât şi în etapa de operare. Deoarece numărul de indivizi aflaţi în migraţie este relativ crescut, iar timpul în care aceştia sunt prezenţi în zona amplasamentului sau împrejurul acestuia este redus, impactul potenţial asupra mărimii populaţiei speciei este nesemnificativ în perioada de migraţie.</t>
  </si>
  <si>
    <t>Zone de protecţie strictă</t>
  </si>
  <si>
    <t>3,14 ha x nr. cuiburi</t>
  </si>
  <si>
    <t>Proiectul nu conduce la modificarea unor suprafeţe din sit sau a zonelor de protecţie strictă, neintersectând aceste zone.</t>
  </si>
  <si>
    <t>Zone de tampon</t>
  </si>
  <si>
    <t>Proiectul nu conduce la modificarea unor suprafeţe din sit sau a zonelor tampon, neintersectând aceste zone.</t>
  </si>
  <si>
    <t>A234</t>
  </si>
  <si>
    <t>Picus canus</t>
  </si>
  <si>
    <t>16 ind./an</t>
  </si>
  <si>
    <t>Proiectul poate avea impact asupra mărimii populaţiei speciei atât în etapa de construcţie, cât şi în etapa de operare. Având în vedere faptul că starea de conservare a speciei în sit este necunoscută şi numărul redus al perechilor permanente prezente în sit, pe principiul precauţiei, se consideră că impactul proiectului asupra populaţiei speciei este semnificativ. De asemenea, faptul că specia poate traversa zona amplasamentului în căutare de habitate specifice de hrănire conduce la generarea unui risc crescut de coliziune cu vehiculele de pe amplasamentul proiectului, cu un număr ridicat de victime.</t>
  </si>
  <si>
    <t>Chiar dacă proiectul se află la o distanţă mare de zona de distribuţie a speciei, există posibilitatea ca indivizii să traverseze zona proiectului în căutare de habitat favorabil, fapt care poate duce la apariţia de victime prin coliziune. Mărimea redusă a populaţiei din sit poate fi afectată chiar dacă riscul de coliziune al indivizilor este redus, astfel fiind probabilă afectarea semnificativă a tendinţei mărimii populaţiei.</t>
  </si>
  <si>
    <t>Proiectul nu intersectează situl şi nu este considerat a fi în măsură să afecteze volumul de lemn mort din sit.</t>
  </si>
  <si>
    <t>A220</t>
  </si>
  <si>
    <t>Strix uralensis</t>
  </si>
  <si>
    <t>Proiectul poate avea impact asupra mărimii populaţiei speciei atât în etapa de construcţie, cât şi în etapa de operare. Faptul că nu se cunoaşte starea de conservare a populaţiei speciei în sit, corelat cu numărul redus al speciei, impactul proiectului asupra populaţiei speciei este unul semnificativ.</t>
  </si>
  <si>
    <t>Chiar dacă proiectul se află la o distanţă mare de zona de distribuţie a speciei, există riscul ca unii indivizi să se traverseze amplasamentul proiectului în căutare de habitate specifice pentru hrănire, astfel existând riscul de apariţie a victimelor prin coliziune. Chiar dacă riscul de coliziune al indivizilor este unul redus, numărul mic al indivizilor estimaţi în sit este redus de asemenea, iar reducerea populaţiei poate duce la afectarea semnificativă a tendinţei mărimii populaţiei.</t>
  </si>
  <si>
    <t>Sub - componenta</t>
  </si>
  <si>
    <t>Intensitatea impactului</t>
  </si>
  <si>
    <t>Sursa informaţiei</t>
  </si>
  <si>
    <t>Aplicabilitate</t>
  </si>
  <si>
    <t>Forma de impact</t>
  </si>
  <si>
    <t>Posibil să se cumuleze impactul? (Da/Nu)</t>
  </si>
  <si>
    <t>Mamifere (lilieci)</t>
  </si>
  <si>
    <t>Alte mamifere</t>
  </si>
  <si>
    <t>PH</t>
  </si>
  <si>
    <t>C01.01 Extragere de agregate minerale</t>
  </si>
  <si>
    <t>Medie</t>
  </si>
  <si>
    <t>X - habitate acvatice</t>
  </si>
  <si>
    <t>X - plante acvatice</t>
  </si>
  <si>
    <t>X - Speciile de amfibieni</t>
  </si>
  <si>
    <t>X  - specii acvatice</t>
  </si>
  <si>
    <t>H01. Poluarea apelor de suprafaţă - limnice, terestre, marine şi salmastre</t>
  </si>
  <si>
    <t>Scăzută</t>
  </si>
  <si>
    <t>I01. Specii invazive non - native</t>
  </si>
  <si>
    <t>J02.02. Înlăturarea de sedimente - mâl</t>
  </si>
  <si>
    <t>K01.03. Secare</t>
  </si>
  <si>
    <t>X - mamifere acvatice</t>
  </si>
  <si>
    <t>A05.01. Creşterea animalelor</t>
  </si>
  <si>
    <t>K01.02. Colmatare</t>
  </si>
  <si>
    <t>B07. Alte activităţi silvice</t>
  </si>
  <si>
    <t>D01.02. Drumuri auto</t>
  </si>
  <si>
    <t>Ridicată</t>
  </si>
  <si>
    <t>M01.02. Secete şi precipitaţii reduse</t>
  </si>
  <si>
    <t>E03.01. Depozitarea deşeurilor</t>
  </si>
  <si>
    <t>Medie-</t>
  </si>
  <si>
    <t>K01.02. Acumulare de materie organică</t>
  </si>
  <si>
    <t>I02. Hibridizare</t>
  </si>
  <si>
    <r>
      <rPr>
        <i/>
        <sz val="10"/>
        <color theme="1"/>
        <rFont val="Garamond"/>
      </rPr>
      <t>Bombina variegata</t>
    </r>
    <r>
      <rPr>
        <sz val="10"/>
        <color theme="1"/>
        <rFont val="Garamond"/>
      </rPr>
      <t xml:space="preserve"> şi </t>
    </r>
    <r>
      <rPr>
        <i/>
        <sz val="10"/>
        <color theme="1"/>
        <rFont val="Garamond"/>
      </rPr>
      <t>Bombina bombina</t>
    </r>
  </si>
  <si>
    <t>B02.02. Curăţarea pădurii</t>
  </si>
  <si>
    <t>A04.01.05. Păşunatul neintensiv în amestec de animale</t>
  </si>
  <si>
    <t>J03.02. Reducerea conectivităţii de habitat din cauze antropice</t>
  </si>
  <si>
    <t>M01.01. Schimbarea temperaturii, ex. creşterea temperaturii şi extremele</t>
  </si>
  <si>
    <t>D02.02. Conducte</t>
  </si>
  <si>
    <t>K01.04. Inundare</t>
  </si>
  <si>
    <t>Extindere rețea de apă în comuna Boroaia, județul Suceava</t>
  </si>
  <si>
    <t>Recorder</t>
  </si>
  <si>
    <t xml:space="preserve">X </t>
  </si>
  <si>
    <t>Reabilitarea infrastructurii rutiere afectate de calamități din comuna Boroaia, județul Suceava</t>
  </si>
  <si>
    <t>Reabilitare, modernizare "Pod Vad" în sat Râșca, comuna Râșca</t>
  </si>
  <si>
    <t>Poduri și punți pietonale peste pâraiele Rîșca, Rîșcuța, Rîșca Mare și Moișa</t>
  </si>
  <si>
    <t>Extinderea rețelei de alimentare cu apă și canalizare în comuna Baia, județul Suceava</t>
  </si>
  <si>
    <t>Extindere rețele de alimentare cu apă și canalizare, în comuna Baia, sat Baia.</t>
  </si>
  <si>
    <t>Modernizare drumuri comunale în comuna Baia, sat Baia</t>
  </si>
  <si>
    <t>Reabilitarea infrastructurii rutiere afectate de calamitățile din comuna Baia</t>
  </si>
  <si>
    <t>Înființare sistem de alimentare cu apă și extindere sistem de canalizare existent în comuna Mălini</t>
  </si>
  <si>
    <t>Autostrada Târgu Mureş – Târgu Neamţ, Secţiunea 3 Leghin – Târgu Neamţ (Moţca)</t>
  </si>
  <si>
    <t>MPGT (https://cestrin.maps.arcgis.com/apps/webappviewer/index.html?id=210f9dcdbeaf48349e3ed19e92ee2f21)</t>
  </si>
  <si>
    <t>ROSCI0159 Pădurea  Homiţa</t>
  </si>
  <si>
    <t>102 Cositul</t>
  </si>
  <si>
    <r>
      <rPr>
        <sz val="10"/>
        <color theme="1"/>
        <rFont val="Garamond"/>
      </rPr>
      <t>X (I</t>
    </r>
    <r>
      <rPr>
        <i/>
        <sz val="10"/>
        <color theme="1"/>
        <rFont val="Garamond"/>
      </rPr>
      <t>sophya stysi</t>
    </r>
    <r>
      <rPr>
        <sz val="10"/>
        <color theme="1"/>
        <rFont val="Garamond"/>
      </rPr>
      <t>)</t>
    </r>
  </si>
  <si>
    <t>104 Păşunatul</t>
  </si>
  <si>
    <r>
      <rPr>
        <sz val="10"/>
        <color theme="1"/>
        <rFont val="Garamond"/>
      </rPr>
      <t>X (I</t>
    </r>
    <r>
      <rPr>
        <i/>
        <sz val="10"/>
        <color theme="1"/>
        <rFont val="Garamond"/>
      </rPr>
      <t>sophya stysi</t>
    </r>
    <r>
      <rPr>
        <sz val="10"/>
        <color theme="1"/>
        <rFont val="Garamond"/>
      </rPr>
      <t>)</t>
    </r>
  </si>
  <si>
    <t>151 Eliminarea tufărişurilor şi arbuştilor</t>
  </si>
  <si>
    <r>
      <rPr>
        <sz val="10"/>
        <color theme="1"/>
        <rFont val="Garamond"/>
      </rPr>
      <t>X (I</t>
    </r>
    <r>
      <rPr>
        <i/>
        <sz val="10"/>
        <color theme="1"/>
        <rFont val="Garamond"/>
      </rPr>
      <t>sophya stysi</t>
    </r>
    <r>
      <rPr>
        <sz val="10"/>
        <color theme="1"/>
        <rFont val="Garamond"/>
      </rPr>
      <t>)</t>
    </r>
  </si>
  <si>
    <t xml:space="preserve">Seminţiş de stejar roşu </t>
  </si>
  <si>
    <t>X (Habitatul 91Y0)</t>
  </si>
  <si>
    <t>Alunecarea zonelor</t>
  </si>
  <si>
    <t xml:space="preserve">Colectarea speciilor de plante </t>
  </si>
  <si>
    <r>
      <rPr>
        <sz val="10"/>
        <color theme="1"/>
        <rFont val="Garamond"/>
      </rPr>
      <t xml:space="preserve">X (specia </t>
    </r>
    <r>
      <rPr>
        <i/>
        <sz val="10"/>
        <color theme="1"/>
        <rFont val="Garamond"/>
      </rPr>
      <t>Cypripedium calceolus</t>
    </r>
    <r>
      <rPr>
        <sz val="10"/>
        <color theme="1"/>
        <rFont val="Garamond"/>
      </rPr>
      <t>)</t>
    </r>
  </si>
  <si>
    <t>Lucrări silvice - iniţial rărituri ale arboretului tânăr</t>
  </si>
  <si>
    <r>
      <rPr>
        <sz val="10"/>
        <color theme="1"/>
        <rFont val="Garamond"/>
      </rPr>
      <t xml:space="preserve">X (specia </t>
    </r>
    <r>
      <rPr>
        <i/>
        <sz val="10"/>
        <color theme="1"/>
        <rFont val="Garamond"/>
      </rPr>
      <t>Cypripedium calceolus</t>
    </r>
    <r>
      <rPr>
        <sz val="10"/>
        <color theme="1"/>
        <rFont val="Garamond"/>
      </rPr>
      <t>)</t>
    </r>
  </si>
  <si>
    <t xml:space="preserve">Aplicabilitatea tratamentelor pentru recoltarea produselor principale - exploatare forestieră </t>
  </si>
  <si>
    <r>
      <rPr>
        <sz val="10"/>
        <color theme="1"/>
        <rFont val="Garamond"/>
      </rPr>
      <t xml:space="preserve">X (specia </t>
    </r>
    <r>
      <rPr>
        <i/>
        <sz val="10"/>
        <color theme="1"/>
        <rFont val="Garamond"/>
      </rPr>
      <t>Cypripedium calceolus</t>
    </r>
    <r>
      <rPr>
        <sz val="10"/>
        <color theme="1"/>
        <rFont val="Garamond"/>
      </rPr>
      <t>)</t>
    </r>
  </si>
  <si>
    <t>100 Cultivarea plantelor de cultură</t>
  </si>
  <si>
    <r>
      <rPr>
        <sz val="10"/>
        <color theme="1"/>
        <rFont val="Garamond"/>
      </rPr>
      <t>X (I</t>
    </r>
    <r>
      <rPr>
        <i/>
        <sz val="10"/>
        <color theme="1"/>
        <rFont val="Garamond"/>
      </rPr>
      <t>sophya stysi</t>
    </r>
    <r>
      <rPr>
        <sz val="10"/>
        <color theme="1"/>
        <rFont val="Garamond"/>
      </rPr>
      <t>)</t>
    </r>
  </si>
  <si>
    <t>Proiectare și execuție pentru alimentare cu apă în comuna Tătăruși, județul Iași</t>
  </si>
  <si>
    <t>Modernizare drumuri de interes local în comuna Tătăruși</t>
  </si>
  <si>
    <t>Înființare rețea de apă în satele Hârtoape și Gura Bâdiliței, comuna Vânători, județul Iași</t>
  </si>
  <si>
    <t>Amenajare drumuri sătești în comuna Moțca</t>
  </si>
  <si>
    <t>Modernizare drumuri de interes local în comuna Moțca, județul Iași</t>
  </si>
  <si>
    <t>Drum Expres proiect: Drum de conectivitate, C55 indicativ-C55
Denumire - Drum de conectivitate
Lungime (km) 7.28
Sector - DX5-DX5B-DX5</t>
  </si>
  <si>
    <t>MPGT (https://support-mpgt.ro/harta-proiectelor-din-mpgt/)</t>
  </si>
  <si>
    <t>Reabilitare stații de tratare apă și modernizare rețea existentă, oraș Dolhasca, judeţul Suceava</t>
  </si>
  <si>
    <t>Înființare rețea publică de apă și apă uzată în satele Stamate, Bănești și Fântânele din comuna Fântânele.</t>
  </si>
  <si>
    <t>Modernizare a 4,4 km drumuri de interes local în comuna Dolhești, județul Suceava</t>
  </si>
  <si>
    <t>Înființare rețea de apă în sat Vânători, comuna Vânători, județul Iași</t>
  </si>
  <si>
    <t>Sistem de alimentare cu apă a comunelor Vorona și Tudora, județul Botoșani</t>
  </si>
  <si>
    <t>Modernizare DJ 208 H, Vorona-Oneaga-Pădureni, km 21+450-34+150</t>
  </si>
  <si>
    <t>Asfaltare DC 55G (DC 386+DS 316), DC 812 și DC 638, comuna Vorona, județul Botoșani</t>
  </si>
  <si>
    <t>Asfaltare drum comunal DC 55 și drum sătesc DS 370 comuna Vorona, județul Botoșani</t>
  </si>
  <si>
    <t xml:space="preserve">Drum Expres proiect: Siret Expres, DX5B Suceava - Botosani </t>
  </si>
  <si>
    <t>MPGT (https://support-mpgt.ro/harta-proiectelor-din-mpgt/ )</t>
  </si>
  <si>
    <t>Modernizare cale ferată Paşcani - Dărmăneşti</t>
  </si>
  <si>
    <t>Extindere rețea de alimentare cu apă și rețea de canalizare în comuna Ipotești, județul Suceava</t>
  </si>
  <si>
    <t>Amenajare alei pietonale pe strada Ștefan cel Mare în sat/comuna Ipotești</t>
  </si>
  <si>
    <t>Extindere rețea de apă potabilă și canalizare, în satul Bosanci, comuna Bosanci, județul Suceava</t>
  </si>
  <si>
    <t>Modernizare drumuri de interes local în comuna Bosanci</t>
  </si>
  <si>
    <t>Modernizare și asfaltare drumuri comunale în comuna Bosanci, județul Suceava</t>
  </si>
  <si>
    <t>Înființarea sistemului de alimentare cu apă și a sistemului de canalizare în comuna Udești</t>
  </si>
  <si>
    <t>Reabilitare și modernizare drumuri comunale în localitățile Reuseni, Plăvălari, Luncușoara și Udești, comuna Udești, județul Suceava</t>
  </si>
  <si>
    <t>Modernizare infrastructură rutieră de interes local în comuna Udești</t>
  </si>
  <si>
    <t>Înființare infrastructură de apă și apă uzată în comuna Verești.</t>
  </si>
  <si>
    <t>Modernizare drumuri de interes local în comuna Verești</t>
  </si>
  <si>
    <t>Reabilitarea infrastructurii rutiere afectate de inundațiile din 2018, în satele Bursuceni, Corocaiesti, Verești din comuna Verești</t>
  </si>
  <si>
    <t>Extindere rețea de canalizare în sat Prelipca, oraș Salcea, județul Suceava</t>
  </si>
  <si>
    <t>Extindere terminal pasageri la Aeroportul "Ștefan cel Mare" Suceava</t>
  </si>
  <si>
    <t>Extindere infrastructură de apă și apă uzată în comuna Dumbrăveni.</t>
  </si>
  <si>
    <t>Construire platformă comunală de depozitare și gospodărire a gunoiului de grajd în comuna Dumbrăveni, județul Suceava</t>
  </si>
  <si>
    <t>Alimentare cu apă în satele Rotunda, Siliştea, Corni şi Roşcani-oraș Liteni</t>
  </si>
  <si>
    <t>Extindere infrastructură de apă uzată în oraș Liteni, județul Suceava</t>
  </si>
  <si>
    <t>AUTOSTRADA SUCEAVA - DN2H şi DRUM EXPRES DN2H - FRONTIERA Siret</t>
  </si>
  <si>
    <t>MPGT (https://cestrin.maps.arcgis.com/apps/webappviewer/index.html?id=210f9dcdbeaf48349e3ed19e92ee2f19)</t>
  </si>
  <si>
    <t>ROSCI0378 Râul Siret între Pașcani și Roman</t>
  </si>
  <si>
    <t>Proiectul Sistem de Management Integrat al Deşeurilor în judeţul Iaşi</t>
  </si>
  <si>
    <r>
      <rPr>
        <sz val="10"/>
        <color rgb="FF000000"/>
        <rFont val="Garamond"/>
      </rPr>
      <t xml:space="preserve">Recorder </t>
    </r>
    <r>
      <rPr>
        <u/>
        <sz val="10"/>
        <color rgb="FF1155CC"/>
        <rFont val="Garamond"/>
      </rPr>
      <t>https://recorder.ro/investitii/iasi/pascani/</t>
    </r>
  </si>
  <si>
    <t>Reabilitare str. Gării, municipiul Pașcani, judeţul Iași</t>
  </si>
  <si>
    <t>Autostrada Târgu Neamţ - Iaşi - Ungheni</t>
  </si>
  <si>
    <t xml:space="preserve">ROSPA0116  Dorohoi - Șaua Bucecei
</t>
  </si>
  <si>
    <t>Extinderea și modernizarea sistemelor de alimentare cu apă și canalizare-epurarea apelor uzate în județul Botoșani (fazarea proiectului) - Botoșani, Cătămărăști, Dorohoi, Broscăuți, Flămânzi, Frumușica, Vorona, Tudora, Ștefănești, Săveni</t>
  </si>
  <si>
    <t>Modernizare 3 punți pietonale peste pârâul Pleșu și construire pod peste pârâul Zarna, în comuna Tudora, județul Botoșani</t>
  </si>
  <si>
    <t>Recorder, https://comunatudora.ro/wp-content/uploads/2021/07/Strategia-de-Dezvoltare-Economico-Sociala-a-Comunei-Tudora-2021-2027-iulie-2021-1.pdf</t>
  </si>
  <si>
    <t>Construcţii</t>
  </si>
  <si>
    <r>
      <rPr>
        <sz val="10"/>
        <color theme="1"/>
        <rFont val="Garamond"/>
      </rPr>
      <t xml:space="preserve">X - </t>
    </r>
    <r>
      <rPr>
        <i/>
        <sz val="10"/>
        <color theme="1"/>
        <rFont val="Garamond"/>
      </rPr>
      <t>Ursus arctos, Canis lupus</t>
    </r>
  </si>
  <si>
    <t xml:space="preserve">Infrastructură pentru turism şi recreere </t>
  </si>
  <si>
    <t>X - 91D0*, 9410, 7110*</t>
  </si>
  <si>
    <r>
      <rPr>
        <sz val="10"/>
        <color theme="1"/>
        <rFont val="Garamond"/>
      </rPr>
      <t xml:space="preserve">X - </t>
    </r>
    <r>
      <rPr>
        <i/>
        <sz val="10"/>
        <color theme="1"/>
        <rFont val="Garamond"/>
      </rPr>
      <t>Salamandra salamandra, Triturus cristatus, Ichthyosaura alpestris, Lissotriton vulgaris ampelensis, Bombina variegata, Rana temporaria, Lacerta agilis, Zootoca vivipara</t>
    </r>
  </si>
  <si>
    <t xml:space="preserve">Agricultură </t>
  </si>
  <si>
    <t xml:space="preserve">X - 91D0* 9410, 7110* </t>
  </si>
  <si>
    <t xml:space="preserve">Creşterea animalelor şi zootehnia </t>
  </si>
  <si>
    <t xml:space="preserve">X - 91D0*, 9410 </t>
  </si>
  <si>
    <r>
      <rPr>
        <sz val="10"/>
        <color theme="1"/>
        <rFont val="Garamond"/>
      </rPr>
      <t xml:space="preserve">X - </t>
    </r>
    <r>
      <rPr>
        <i/>
        <sz val="10"/>
        <color theme="1"/>
        <rFont val="Garamond"/>
      </rPr>
      <t>Ursus arctos, Canis lupus</t>
    </r>
  </si>
  <si>
    <t xml:space="preserve">Şosele şi căi ferate </t>
  </si>
  <si>
    <t>X - 91D0* 9410, 7110*</t>
  </si>
  <si>
    <t>Vânătoare, uciderea şi colectarea animalelor terestre, legal sau ilegal</t>
  </si>
  <si>
    <t>X - Specii de mamifere mari</t>
  </si>
  <si>
    <t>Colectarea plantelor terestre şi a produselor din plante, altele decât cheresteaua</t>
  </si>
  <si>
    <t>X - 91D0* 9410, 7110</t>
  </si>
  <si>
    <t>X - Specii de plante de interes conservativ pe toată suprafaţa sitului</t>
  </si>
  <si>
    <t xml:space="preserve">Activităţi de recreere şi turism </t>
  </si>
  <si>
    <t>X - 7110*, 9410</t>
  </si>
  <si>
    <t xml:space="preserve">Alte forme de perturbări: pătrunderea ilegală, accesul, vandalismul şi altele. </t>
  </si>
  <si>
    <t>Incendii şi stingerea acestora</t>
  </si>
  <si>
    <t>X - 7110*,91D0*, 9410</t>
  </si>
  <si>
    <t xml:space="preserve">Baraje, management hidrologic şi gestionarea/utilizarea resurselor de apă </t>
  </si>
  <si>
    <t>X - 91D0*, 7110*</t>
  </si>
  <si>
    <t>X - Specii de plante de interes conservativ</t>
  </si>
  <si>
    <t>Exploatarea izvoarelor de apă</t>
  </si>
  <si>
    <t xml:space="preserve">Introducere a unor boli - patogeni microbieni. </t>
  </si>
  <si>
    <r>
      <rPr>
        <sz val="10"/>
        <color theme="1"/>
        <rFont val="Garamond"/>
      </rPr>
      <t xml:space="preserve">X - </t>
    </r>
    <r>
      <rPr>
        <i/>
        <sz val="10"/>
        <color theme="1"/>
        <rFont val="Garamond"/>
      </rPr>
      <t>Ursus arctos, Canis lupus</t>
    </r>
  </si>
  <si>
    <t xml:space="preserve">Izolarea de alte habitate naturale </t>
  </si>
  <si>
    <t xml:space="preserve">X - 91D0*, 7110* </t>
  </si>
  <si>
    <t xml:space="preserve">Plante invazive străine/care nu sunt native </t>
  </si>
  <si>
    <t xml:space="preserve">X - 91D0* </t>
  </si>
  <si>
    <r>
      <rPr>
        <sz val="10"/>
        <color theme="1"/>
        <rFont val="Garamond"/>
      </rPr>
      <t xml:space="preserve">X - </t>
    </r>
    <r>
      <rPr>
        <i/>
        <sz val="10"/>
        <color theme="1"/>
        <rFont val="Garamond"/>
      </rPr>
      <t xml:space="preserve">Pinus sylvestris, Vaccinium </t>
    </r>
    <r>
      <rPr>
        <sz val="10"/>
        <color theme="1"/>
        <rFont val="Garamond"/>
      </rPr>
      <t>sp., molidul</t>
    </r>
  </si>
  <si>
    <t xml:space="preserve">Specii native problematice </t>
  </si>
  <si>
    <r>
      <rPr>
        <sz val="10"/>
        <color theme="1"/>
        <rFont val="Garamond"/>
      </rPr>
      <t xml:space="preserve">X - Specii de plante de interes comunitar </t>
    </r>
    <r>
      <rPr>
        <i/>
        <sz val="10"/>
        <color theme="1"/>
        <rFont val="Garamond"/>
      </rPr>
      <t>Angelica palustris, Ligularia sibirica, Saxifraga hirulus</t>
    </r>
  </si>
  <si>
    <t xml:space="preserve">Hibridizarea speciilor </t>
  </si>
  <si>
    <r>
      <rPr>
        <sz val="10"/>
        <color theme="1"/>
        <rFont val="Garamond"/>
      </rPr>
      <t xml:space="preserve">X - </t>
    </r>
    <r>
      <rPr>
        <i/>
        <sz val="10"/>
        <color theme="1"/>
        <rFont val="Garamond"/>
      </rPr>
      <t>Canis lupus</t>
    </r>
  </si>
  <si>
    <t xml:space="preserve">Gunoi şi deşeuri solide </t>
  </si>
  <si>
    <r>
      <rPr>
        <sz val="10"/>
        <color theme="1"/>
        <rFont val="Garamond"/>
      </rPr>
      <t xml:space="preserve">X - </t>
    </r>
    <r>
      <rPr>
        <i/>
        <sz val="10"/>
        <color theme="1"/>
        <rFont val="Garamond"/>
      </rPr>
      <t>Ursus arctos</t>
    </r>
  </si>
  <si>
    <t>Secete</t>
  </si>
  <si>
    <t xml:space="preserve">X - Mlaştini cu valoare conservativă ridicată 7110*, 91D0* </t>
  </si>
  <si>
    <t xml:space="preserve">Pierderea legăturilor culturale, a cunoştinţelor şi/sau a practicilor de management tradiţionale </t>
  </si>
  <si>
    <t>Reabilitare și modernizare strada Sf.Ioan Romanul, mun. Dorohoi, jud. Botoșani</t>
  </si>
  <si>
    <r>
      <rPr>
        <sz val="10"/>
        <color rgb="FF000000"/>
        <rFont val="Garamond"/>
      </rPr>
      <t xml:space="preserve">Recorder, </t>
    </r>
    <r>
      <rPr>
        <u/>
        <sz val="10"/>
        <color rgb="FF1155CC"/>
        <rFont val="Garamond"/>
      </rPr>
      <t>https://recorder.ro/investitii/botosani/dorohoi/</t>
    </r>
  </si>
  <si>
    <t>Reabilitare și modernizare strada Horia, municipiul Dorohoi, județul Botoșani</t>
  </si>
  <si>
    <t>Creșterea suprafeței spațiilor verzi din Municipiul Dorohoi, prin reconversia și refuncționalizarea terenurilor din zona „Polonic”.</t>
  </si>
  <si>
    <t>Bazine de înot - Construire bazin de înot didactic</t>
  </si>
  <si>
    <t>Modernizare drum județean, DJ 208F Heci (intersectie DJ 208) – Tătăruși – Iorcani − lim.jud.Suceava, km.0+000 - 12+462</t>
  </si>
  <si>
    <t>Doar dacă intersectează corpuri de apă sau afectează în vreun fel prin poluare vreun corp de apă</t>
  </si>
  <si>
    <t>Drum Expres proiect: Siret Expres, DX5B Suceava - Botosani</t>
  </si>
  <si>
    <t>ROSPA0110 Acumulările Rogojeşti - Bucecea</t>
  </si>
  <si>
    <t>F02 Pescuit şi recoltarea resurselor acvatice</t>
  </si>
  <si>
    <t>J01.01 Incendii</t>
  </si>
  <si>
    <t>X - Speciile de sol</t>
  </si>
  <si>
    <t>K01.04 Inundare</t>
  </si>
  <si>
    <t>K01.03 Secare</t>
  </si>
  <si>
    <t>X - Habitate acvatice</t>
  </si>
  <si>
    <t>A07 Utilizarea produselor biocide, hormoni şi substanţe chimice</t>
  </si>
  <si>
    <t>A10.01 Îndepărtarea gardurilor vii şi a tufişurilor</t>
  </si>
  <si>
    <t>B02.04 Îndepărtarea arborilor uscaţi sau în curs de uscare</t>
  </si>
  <si>
    <t>G05. 06. Curăţarea copacilor, tăierea pentru siguranţă publică, îndepărtarea copacilor de pe marginea drumurilor.</t>
  </si>
  <si>
    <t>F03.01. Vânătoare</t>
  </si>
  <si>
    <t>G01 Sport în aer liber şi activităţi de petrecere a timpului liber</t>
  </si>
  <si>
    <t xml:space="preserve">J02.01 Umplerea bazinelor acvatice cu pământ, îndiguirea şi asanarea: generalităţi </t>
  </si>
  <si>
    <t>X - plantele acvatice</t>
  </si>
  <si>
    <t>J02.04. Modificări de inundare</t>
  </si>
  <si>
    <t>X - Speciile acvatice</t>
  </si>
  <si>
    <t>A04.01. Pășunatul intensiv</t>
  </si>
  <si>
    <t>A02.01 Agricultură intensivă</t>
  </si>
  <si>
    <t>E03.01 depozitarea deşeurilor menajere/deşeuri provenite din baze de agrement</t>
  </si>
  <si>
    <t>J02.04.02 Lipsa de inundaţii</t>
  </si>
  <si>
    <t>H01. Poluarea apelor de suprafaţă</t>
  </si>
  <si>
    <t>Extindere rețele de canalizare în orașul Siret-Vama Siret, județul Suceava</t>
  </si>
  <si>
    <t>Revitalizarea zonei de agrement urbane din zona lacului de acumulare Siret-Rogojesti</t>
  </si>
  <si>
    <t>Modernizare drumuri sătești în satul Pârâu Negru, comuna Mihăileni, județul Botoșani</t>
  </si>
  <si>
    <t>Înființare sistem de alimentare cu apă și sistem de canalizare cu stație de epurare în comuna Grămești.</t>
  </si>
  <si>
    <t>Reabilitare drum comunal DC 35 și modernizare drum comunal DC 35B în comuna Grămești, județul Suceava</t>
  </si>
  <si>
    <t>Extindere sistem de canalizare ape uzate și extindere alimentare cu apă în comuna Zvoriștea.</t>
  </si>
  <si>
    <t>Reabilitare drumuri sătești în comuna Vârfu Câmpului, județul Botoșani</t>
  </si>
  <si>
    <t>Înființare infrastructură de apă uzată în comuna Hănțești, județul Suceava</t>
  </si>
  <si>
    <t>Alimentare cu apă sat Hănțești</t>
  </si>
  <si>
    <t>Modernizare drumuri de interes local în ADI Pleșă din jud. Suceava</t>
  </si>
  <si>
    <t>Construire a două poduri peste pârâul Valea Mare, din satul Hănțești, comuna Hănțești</t>
  </si>
  <si>
    <t>X - specii acvatice</t>
  </si>
  <si>
    <t>Amenajare podețe în comuna Hănțești, județul Suceava</t>
  </si>
  <si>
    <t>Modernizarea și eficientizarea sistemului de iluminat public în comuna Hănțești, județ Suceava</t>
  </si>
  <si>
    <t>Secete prelungite înregistrate în regiune</t>
  </si>
  <si>
    <t>Depozitarea ilegală a deșeurilor menajere și din construcții</t>
  </si>
  <si>
    <t>Secarea simultană a amenajărilor piscicole pentru pescuit în perioada migraţiei de toamnă</t>
  </si>
  <si>
    <t>Utilizarea îngrăşămintelor chimice</t>
  </si>
  <si>
    <t>Arderea stufărișurilor pentru curățarea terenurilor agricole și a pășunilor</t>
  </si>
  <si>
    <t>Umplerea totală a acumulării în perioada pasajul de primăvară</t>
  </si>
  <si>
    <t>Păşunat în perioada de cuibărit - Distrugerea cuiburilor și reducerea populației</t>
  </si>
  <si>
    <t>Curățarea pășunilor și îndepărtarea integrală a tufişurilor - Distrugerea habitatelor de cuibărire a speciilor</t>
  </si>
  <si>
    <t>Suprapăşunat - Distrugerea habitatelor importante pentru speciile acvatice și reducerea populațiilor</t>
  </si>
  <si>
    <t>Suprapăşuanat - Eutrofizarea habitatelor acvatice, apar specii de plante nitrofile</t>
  </si>
  <si>
    <t>Electrocutare şi coliziuni cu linii electrice - mortalitate</t>
  </si>
  <si>
    <t>Prădare și deranj cauzat de câinii și pisicile hoinare</t>
  </si>
  <si>
    <t>Braconajul, vânătoarea</t>
  </si>
  <si>
    <t>Îndepărtarea arborilor de pe marginea drumurilor pentru reducerea accidentelor</t>
  </si>
  <si>
    <t>Deranjul în perioada de cuibărire</t>
  </si>
  <si>
    <t>Deranjarea antropică în perioada de cuibărire prin bărci cu motor, pescari, pescuit sportiv</t>
  </si>
  <si>
    <t>Modernizare drumuri afectate de inundații în comuna Moara Județul Suceava</t>
  </si>
  <si>
    <t>Modernizare drumuri de interes local în comuna Moara prin Măsura 7.2 jud. Suceava</t>
  </si>
  <si>
    <t>Reabilitarea infrastructurii rutiere afectate de fenomenele hidrometeorologice din perioada 27-30.07.2019 din comuna Moara</t>
  </si>
  <si>
    <t>Rețele de canalizare în localitățile Moara Nica, Bulai și Moara Carp, comuna Moara, județul Suceava</t>
  </si>
  <si>
    <t>Înființare infrastructură de apă și apă uzată în comuna Horodniceni, județul Suceava</t>
  </si>
  <si>
    <t>Modernizare drumuri comunale din sat Rădășeni, comuna Rădășeni</t>
  </si>
  <si>
    <t>Modernizare prin asfaltare drum comunal în comuna Rădășeni, județul Suceava în lungime de 8 km</t>
  </si>
  <si>
    <t>Înființare sistem de alimentare cu apă și rețea de apă uzată menajeră în sat Rădășeni, comuna Rădășeni.</t>
  </si>
  <si>
    <t>Reabilitare, extindere și modernizare sistem de iluminat public din municipiul Fălticeni</t>
  </si>
  <si>
    <t>Reabilitare pod-B-dul 2 Grăniceri, DN 2 km 410+345-Municipiul Fălticeni</t>
  </si>
  <si>
    <t>Reabilitare rețea de străzi urbane în Municipiul Fălticeni (Nicolae Beldiceanu, Cuza Vodă, Anton Holban, Pietrari, Ștefan cel Mare, Ion Dragoslav, 1 Mai, Ana Ipătescu-parțial)</t>
  </si>
  <si>
    <t>L08 Inundaţii (proces natural)</t>
  </si>
  <si>
    <t xml:space="preserve">F02.03 Pescuit de agrement
</t>
  </si>
  <si>
    <t xml:space="preserve">E03.01 Eliminarea deșeurilor menajere/de recreere
</t>
  </si>
  <si>
    <t>C01.01 Extracția nisipului și pietrișului</t>
  </si>
  <si>
    <t>Mare</t>
  </si>
  <si>
    <t>A01 Cultivarea</t>
  </si>
  <si>
    <t>Tăierea pădurilor bătrâne</t>
  </si>
  <si>
    <t>Vânătoarea</t>
  </si>
  <si>
    <t>Deranjul cauzat de activităţile umane</t>
  </si>
  <si>
    <t>Intensificarea agriculturii</t>
  </si>
  <si>
    <t>Pierderea habitatelor</t>
  </si>
  <si>
    <t>Otrăvirea</t>
  </si>
  <si>
    <t>Poluări cu petrol sau produse petroliere</t>
  </si>
  <si>
    <t>Asanarea zonelor umede</t>
  </si>
  <si>
    <t>Poluărea cu diferite pesticide</t>
  </si>
  <si>
    <t>Degradarea calităţii corpurilor de apă</t>
  </si>
  <si>
    <t>Persecuţia</t>
  </si>
  <si>
    <t>Colectarea de ouă</t>
  </si>
  <si>
    <t>Tăierea sau incendierea stufărişului</t>
  </si>
  <si>
    <t>Secarea zonelor umede</t>
  </si>
  <si>
    <t>Distrugerea cuiburilor</t>
  </si>
  <si>
    <t>Extindere rețea de alimentare cu apă și canalizare în sat Cozmești, comuna Stolniceni-Prăjescu, județul Iași</t>
  </si>
  <si>
    <t>Modernizare drumuri sătești DS87 și DS97, în comuna Hălăucești</t>
  </si>
  <si>
    <t>Modernizare drumuri de interes local în comuna Mircești</t>
  </si>
  <si>
    <t>Înființare sistem de canalizare în comuna Răchiteni</t>
  </si>
  <si>
    <t>Modernizare drum județean DJ 201C, km 0+000 - 3+250, Județul Neamț</t>
  </si>
  <si>
    <t>Modernizare drum județean DJ 201C, km 9+000-10+500, Adjudeni, județul Neamț</t>
  </si>
  <si>
    <t>Modernizare drum județean DJ 207D, km 1+250-6+800, județul Neamț</t>
  </si>
  <si>
    <t>Modernizare drum județean DJ 207K, km 0+000 - 2+000, județul Neamț</t>
  </si>
  <si>
    <t>Reabilitare pod pe DJ 207A km 6+591, peste râul Siret, la Luțca, județul Neamț</t>
  </si>
  <si>
    <t>Modernizare drumuri comunale și sătești, comuna Sagna, județul Neamț</t>
  </si>
  <si>
    <t>Reabilitare pod pe DJ 207A km 8+884, peste râul Sagna, județul Neamț</t>
  </si>
  <si>
    <t>Reabilitare pod pe DJ 207A km 6+183, la Luțca, județul Neamț</t>
  </si>
  <si>
    <t>Modernizare drum județean DJ 207C, km 7+000-11+600, județul Neamț</t>
  </si>
  <si>
    <t>Reabilitare DC87, Secuieni-Butnărești, km 0+000.00-km 3+664, comuna Secuieni, județul Neamț</t>
  </si>
  <si>
    <t>Alimentare cu apă în localitățile Onișcani, Boanța, Cornești și Hârlești comuna Filipești, județul Bacău</t>
  </si>
  <si>
    <t>Canalizare și stații de pompare în localitățile Onișcani, Boanța, Cornești și Hârlești - comuna Filipești, județul Bacău</t>
  </si>
  <si>
    <t>Proiect axa rutieră strategică 3: Neamț-Bacău, DJ 207D (limita județ Neamț-Traian - DN 2F, km 28+000-50+254), DJ 241 (limita județ Vrancea-Podu Turcului-Izvoru Berheciului, km 20+000-83+368) și DJ 241A (Izvoru Berheciului-Secuieni, km 64+250-78+114) - P.O.R.</t>
  </si>
  <si>
    <t>Modernizare drum județean DJ 159, km 23+500-27+400, Bătrînești, județul Neamț</t>
  </si>
  <si>
    <t>Modernizare drum județean DJ 207D, km 11+400- 12+000, Județul Neamț</t>
  </si>
  <si>
    <t>Înființare sistem de alimentare cu apă și înființare rețea de canalizare menajeră în sat Gâdinți, comuna Gâdinți, județul Neamț</t>
  </si>
  <si>
    <t>Modernizare drum județean DJ 207K, km 2+000-9+500, județul Neamț</t>
  </si>
  <si>
    <t>Înființare sistem de canalizare în comuna Butea</t>
  </si>
  <si>
    <t>Modernizare drumuri de interes local în comuna Butea</t>
  </si>
  <si>
    <t>Modernizare pod peste pârâul Țigăncilor, extravilan comuna Al.I.Cuza, județul Iași</t>
  </si>
  <si>
    <t xml:space="preserve">A03.02. Cosire ne-intensivă </t>
  </si>
  <si>
    <t>A04. Păşunatul</t>
  </si>
  <si>
    <t>C01.01 Extragere de pietriş şi nisip</t>
  </si>
  <si>
    <t>X - Habitatele acvatice</t>
  </si>
  <si>
    <t>E03.03 Depozitarea materialelor inerte - nereactive</t>
  </si>
  <si>
    <t>E03.04 Alte tipuri de depozitări</t>
  </si>
  <si>
    <t>H05.01 Gunoiul şi deşeurile solide</t>
  </si>
  <si>
    <t>K01.01 Eroziune</t>
  </si>
  <si>
    <t>K01.02 Colmatare</t>
  </si>
  <si>
    <t>K02 Evoluţie biocenotică, succesiune</t>
  </si>
  <si>
    <t>L08 Inundaţii - procese naturale</t>
  </si>
  <si>
    <t>F02.03.02 Pescuitul cu undiţa</t>
  </si>
  <si>
    <t>J02.04 Modificari de inundare</t>
  </si>
  <si>
    <t>Modernizare străzi oraș Bucecea, județul Botoșani</t>
  </si>
  <si>
    <t>J03.02. Reducerea conectivităţii de habitat, din cauze antropice</t>
  </si>
  <si>
    <t>C01.01. Extragere de pietriş</t>
  </si>
  <si>
    <t>Slabă</t>
  </si>
  <si>
    <t>I01. Specii invazive non-natice</t>
  </si>
  <si>
    <t>A05.01 Creşterea animalelor</t>
  </si>
  <si>
    <t>A04.02.05. Păşunatul neintensiv în amestec de animale</t>
  </si>
  <si>
    <t xml:space="preserve">E03.01. Depozitarea deşeurilor </t>
  </si>
  <si>
    <t>D01.02. Trafic auto</t>
  </si>
  <si>
    <t>K01.02. Acumularea de materie organică</t>
  </si>
  <si>
    <t>I.02.  Hibridizare</t>
  </si>
  <si>
    <r>
      <rPr>
        <sz val="10"/>
        <color theme="1"/>
        <rFont val="Garamond"/>
      </rPr>
      <t xml:space="preserve">X - </t>
    </r>
    <r>
      <rPr>
        <i/>
        <sz val="10"/>
        <color theme="1"/>
        <rFont val="Garamond"/>
      </rPr>
      <t>Bombina bombina</t>
    </r>
    <r>
      <rPr>
        <sz val="10"/>
        <color theme="1"/>
        <rFont val="Garamond"/>
      </rPr>
      <t xml:space="preserve"> şi </t>
    </r>
    <r>
      <rPr>
        <i/>
        <sz val="10"/>
        <color theme="1"/>
        <rFont val="Garamond"/>
      </rPr>
      <t>Bombina variegata</t>
    </r>
  </si>
  <si>
    <t>D01.01. Drumuri, poteci</t>
  </si>
  <si>
    <r>
      <rPr>
        <sz val="10"/>
        <color theme="1"/>
        <rFont val="Garamond"/>
      </rPr>
      <t>X -</t>
    </r>
    <r>
      <rPr>
        <i/>
        <sz val="10"/>
        <color theme="1"/>
        <rFont val="Garamond"/>
      </rPr>
      <t xml:space="preserve"> Spermophyllus citellus</t>
    </r>
  </si>
  <si>
    <t xml:space="preserve">J02.02. Înlăturarea de sedimente - mâl </t>
  </si>
  <si>
    <t>Alimentare cu apă potabilă, comuna Drăgănești, județul Neamț</t>
  </si>
  <si>
    <t>Modernizare drum județean DJ 155B, km 45+400 – 47+600, județul Neamț</t>
  </si>
  <si>
    <t>Modernizare drumuri de interes local în comuna Drăgănești, județul Neamț</t>
  </si>
  <si>
    <t>Modernizare DJ 155B Bodești - Urecheni - Drăgănești, km 9+500-11+500; 17+000-19+250, județul Neamț</t>
  </si>
  <si>
    <t>Extindere alimentare cu apă, satele Oglinzi și Săvești, comuna Răucești, județul Neamț</t>
  </si>
  <si>
    <t>Reabilitare și modernizare drum județean DJ 157G, km 0+000 - 3+000, jud. Neamț</t>
  </si>
  <si>
    <t>Modernizare drumuri de interes local în comuna Răucești, județul Neamț</t>
  </si>
  <si>
    <t>Reabilitare pod pe DJ 157G km 5+750, peste pârâul Sarata, comuna Răucești</t>
  </si>
  <si>
    <t>Extindere și modernizare sistem de canalizare și epurare a apei uzate, în comuna Timișești, județul Neamț</t>
  </si>
  <si>
    <t>Modernizare drum județean DJ 155B, km 34+324 - 39+400, Preutești, județul Neamț</t>
  </si>
  <si>
    <t>Modernizare drumuri locale Sat Dumbrava, comuna Timișești, județul Neamț</t>
  </si>
  <si>
    <t>Reabilitare și modernizare drumuri comunale și sătești DC21, DS1, DS2, DS4, DS 164 în lungime totală de 6,145 k</t>
  </si>
  <si>
    <t>Reabilitare pod peste râul Ozana în sat Dumbrava, comuna Timișești, județul Neamț</t>
  </si>
  <si>
    <t>Modernizare drum județean DJ 155B, km 11+500 – 17+000, județul Neamț</t>
  </si>
  <si>
    <t>Modernizare DJ155B Bodești - Urecheni km 0+000 - 6+000, județul Neamț</t>
  </si>
  <si>
    <t>Modernizare drumuri comunale și sătești din satele Urecheni și Ingărești comuna Urecheni, jud. Neamț</t>
  </si>
  <si>
    <t>Reabilitare pod pe DJ 155I de la km 19+317 peste pârâul Rădeanca, localitatea Păstrăveni, județul Neamț</t>
  </si>
  <si>
    <t>Reabilitarea, modernizare și extindere poduri în comuna Păstrăveni, județul Neamț</t>
  </si>
  <si>
    <t>Consolidare punte pietonală peste râul Moldova din satul Verșeni, comuna Miroslovești, jdețul Iași</t>
  </si>
  <si>
    <t>Înființare sistem de alimentare cu apă și canalizare în comuna Drăgușeni, județul Iași</t>
  </si>
  <si>
    <t>Extindere rețea de canalizare în satele Manolea și Boura</t>
  </si>
  <si>
    <t>Reabilitarea infrastructurii rutiere afectate de inundații din comuna Forăști</t>
  </si>
  <si>
    <t>Autostrada Târgu Mureş - Târgu Neamţ</t>
  </si>
  <si>
    <t>A01. Cultivarea</t>
  </si>
  <si>
    <t>ROSCI0184 Pădurea Zamostes - Lunca</t>
  </si>
  <si>
    <t>J02. Modificări induse de om în condițiile hidraulice</t>
  </si>
  <si>
    <t>Modernizare infrastructură rutieră în sat Vitcani, comuna Cândești, județul Botoșani</t>
  </si>
  <si>
    <t>Înființarea, extinderea, modernizarea rețelei publice de iluminat public în comuna Cândești.</t>
  </si>
  <si>
    <t>Înființare infrastructură de apă și apă uzată în comuna Zamostea.</t>
  </si>
  <si>
    <t>Modernizare drumuri de interes local prin programul PNDL în comuna Zamostea, județul Suceava</t>
  </si>
  <si>
    <t>Reabilitare drumuri comunale în comuna Zamostea, județul Suceava</t>
  </si>
  <si>
    <t>ROSCI0176 Pădurea Tătăruşi şi al rezervaţiei naturale Pădurea Tătăruşi</t>
  </si>
  <si>
    <t>Păşunatul</t>
  </si>
  <si>
    <t>Trecerea animalelor domestice</t>
  </si>
  <si>
    <t>Seminţişul şi tineretul bine dezvoltat care asigură o acoperire de 80% din suprafaţa celor 2 parcele</t>
  </si>
  <si>
    <t>Insuficienţa lemnului mort din pădure</t>
  </si>
  <si>
    <t>Eliminarea tufărişurilor şi arbuştilor</t>
  </si>
  <si>
    <t>Fenomenul de uscare</t>
  </si>
  <si>
    <t>Scăderea regimului hidric</t>
  </si>
  <si>
    <t>Înţelenirea pajiştii</t>
  </si>
  <si>
    <t>Restrângerea suprafeţelor înmlăştinite</t>
  </si>
  <si>
    <t>Colectarea speciilor</t>
  </si>
  <si>
    <t>Schimbările climatice</t>
  </si>
  <si>
    <t>Activităţi agricole</t>
  </si>
  <si>
    <t>Alunecări de teren</t>
  </si>
  <si>
    <t>Indtroducerea de specii alogene, potenţial invazive</t>
  </si>
  <si>
    <t>Restrângerea habitatelor stepice</t>
  </si>
  <si>
    <t xml:space="preserve">Scăderea suprafeţelor cu condiţii staţionale temporar favorabile speciiLOR </t>
  </si>
  <si>
    <t>Oscilaţii ale nivelului apei</t>
  </si>
  <si>
    <t>Managementul defectuos al deşeurilor</t>
  </si>
  <si>
    <t>Desţelenirea unor suprafeţe de stepă şi cultivarea lor</t>
  </si>
  <si>
    <t>ROSCI0081 Fâneţele seculare Frumoasa</t>
  </si>
  <si>
    <t>I01. Specii invazive non-native</t>
  </si>
  <si>
    <t>A05.01 Creșterea animalelor</t>
  </si>
  <si>
    <t xml:space="preserve">K01.02 Colmatare </t>
  </si>
  <si>
    <t>D01.02 Trafic auto</t>
  </si>
  <si>
    <t>E03.01 Depozitarea deşeurilor</t>
  </si>
  <si>
    <t>K01.02 Acumularea de materie organică</t>
  </si>
  <si>
    <r>
      <rPr>
        <sz val="10"/>
        <color theme="1"/>
        <rFont val="Garamond"/>
      </rPr>
      <t xml:space="preserve">X - </t>
    </r>
    <r>
      <rPr>
        <i/>
        <sz val="10"/>
        <color theme="1"/>
        <rFont val="Garamond"/>
      </rPr>
      <t>Bombina bombina</t>
    </r>
    <r>
      <rPr>
        <sz val="10"/>
        <color theme="1"/>
        <rFont val="Garamond"/>
      </rPr>
      <t xml:space="preserve"> şi </t>
    </r>
    <r>
      <rPr>
        <i/>
        <sz val="10"/>
        <color theme="1"/>
        <rFont val="Garamond"/>
      </rPr>
      <t>Bombina variegata</t>
    </r>
  </si>
  <si>
    <t>D01.01 Drumuri, poteci</t>
  </si>
  <si>
    <r>
      <rPr>
        <sz val="10"/>
        <color theme="1"/>
        <rFont val="Garamond"/>
      </rPr>
      <t xml:space="preserve">X - </t>
    </r>
    <r>
      <rPr>
        <i/>
        <sz val="10"/>
        <color theme="1"/>
        <rFont val="Garamond"/>
      </rPr>
      <t>Spermophillus citellus</t>
    </r>
  </si>
  <si>
    <t>E04.01. Infrastructuri agricole, construcții în peisaj</t>
  </si>
  <si>
    <r>
      <rPr>
        <sz val="10"/>
        <color theme="1"/>
        <rFont val="Garamond"/>
      </rPr>
      <t xml:space="preserve">X - în special </t>
    </r>
    <r>
      <rPr>
        <i/>
        <sz val="10"/>
        <color theme="1"/>
        <rFont val="Garamond"/>
      </rPr>
      <t>Triturus cristatus</t>
    </r>
  </si>
  <si>
    <t>B02. Gestionarea şi utilizarea pădurii şi plantaţiei</t>
  </si>
  <si>
    <t>B03. Exploatările forestiere</t>
  </si>
  <si>
    <t>A04.02.05 Pășunatul ne-intensiv în amestec de animale</t>
  </si>
  <si>
    <t>H01. Poluarea apelor de suprafaţă - limnice, terestre, marine și salmastre</t>
  </si>
  <si>
    <t>Scăută</t>
  </si>
  <si>
    <t>Modernizare DJ 155I: Târgu Neamț - Tupilați – Bîrgăuani, km. 31+000 – 36+500</t>
  </si>
  <si>
    <t>Lucrări de punere în siguranța a podului de pe DJ 208G, km 34+315, peste râul Moldova, comuna Tupilați, județul Neamț</t>
  </si>
  <si>
    <t>Reabilitare pod pe DJ 208G, km 32+308, județul Neamț</t>
  </si>
  <si>
    <t>Reabilitare pod pe DJ 208G, km 33+694, Județul Neamț</t>
  </si>
  <si>
    <t>Reabilitare pod pe DJ 208G, km 41+445, localitatea Războieni, Județul Neamț</t>
  </si>
  <si>
    <t>Reabilitare pod pe DJ 208G, km 40+588, localitatea Borșeni, Județul Neamț</t>
  </si>
  <si>
    <t>Înființare sistem de alimentare cu apă și sistem de canalizare ape uzate în satul Văleni, comuna Văleni, județul Neamț</t>
  </si>
  <si>
    <t>Modernizare drumuri comunale DC 180 și DC 181 în comuna Văleni, județul Neamț</t>
  </si>
  <si>
    <t>Modernizare DJ 157A Dulcești - Talpa km 0+000 - 12+000, județul Neamț</t>
  </si>
  <si>
    <t>Modernizarea DJ 157A Dulcești - Talpa km 12+000 - 19+960, județul Neamț</t>
  </si>
  <si>
    <t>Modernizare drumuri de interes local în comuna Cordun, județul Neamț</t>
  </si>
  <si>
    <t>Modernizare străzi în sat Simionesti, comuna Cordun, județul Neamț</t>
  </si>
  <si>
    <t>Modernizare drumuri de interes local în comuna Gherăești, județul Neamț</t>
  </si>
  <si>
    <t>Modernizare drumuri de interes local în comuna Botești județul Neamț</t>
  </si>
  <si>
    <t>B06 Pășunatul în pădure/în zonă împădurită</t>
  </si>
  <si>
    <t>E03.01 Depozitarea deșeurilor menajere/deșeuri provenite din baze de agrement</t>
  </si>
  <si>
    <t>F03.02.03 Capcane, otrăvire, braconaj</t>
  </si>
  <si>
    <t>L10 Alte catastrofe naturale (doborâturile de vânt)</t>
  </si>
  <si>
    <t>M01.02 Secete și precipitații reduse</t>
  </si>
  <si>
    <t>A10. Restructurarea terenurilor agricole</t>
  </si>
  <si>
    <t>B02.02. Defrișare forestieră</t>
  </si>
  <si>
    <t>B03. Exploatarea pădurilor fără replantări sau refacere naturală</t>
  </si>
  <si>
    <t>Extindere rețea de canalizare și extindere alimentare cu apă în localitatea Calafindești, comuna Calafindești.</t>
  </si>
  <si>
    <t>Reabilitare drumuri comunale în comuna Calafindești, județul Suceava</t>
  </si>
  <si>
    <t>Reabilitare drum comunal DC 39 km 0+000-5+672 în comuna Calafindești, județul Suceava</t>
  </si>
  <si>
    <t>Înființare infrastructură de apă și apă uzată în comuna Șerbăuți, județul Suceava</t>
  </si>
  <si>
    <t>Modernizare drum comunal în sat Serbăuți, comuna Serbăuți.</t>
  </si>
  <si>
    <t>Înființare infrastructură de apă și extindere infrastructură de apă uzată în comuna Dărmănești</t>
  </si>
  <si>
    <t>Modernizare drumuri comunale în comuna Dărmănești</t>
  </si>
  <si>
    <t>Modernizare drum de interes local prin măsura 4/6b în comuna Dărmănești</t>
  </si>
  <si>
    <t>Înființare infrastructură de apă uzată și stație de epurare în comuna Pătrăuți, județul Suceava</t>
  </si>
  <si>
    <t>Extindere rețele de canalizare și alimentare cu apă în comuna Mitocu Dragomirnei, județul Suceava</t>
  </si>
  <si>
    <t>Legendă:</t>
  </si>
  <si>
    <t>CF modernizare: Pascani - Darmanesti  TIP - Dubla/Simpla Electrificata</t>
  </si>
  <si>
    <t>Proiect în aşteptare</t>
  </si>
  <si>
    <t>Proiecte EPC</t>
  </si>
  <si>
    <t>CF electrificare: Darmanesti - Vicsani  TIP - Simpla Neelectrificata</t>
  </si>
  <si>
    <t>Proiecte sursă : Recorder</t>
  </si>
  <si>
    <t>Proiecte EPC în aşteptare</t>
  </si>
  <si>
    <t>Modernizare DN 28B Targu Frumos – Botosani, km 0+000 – 76+758</t>
  </si>
  <si>
    <t>#REF!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</si>
</sst>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rgb="FF000000"/>
      <name val="Arial"/>
      <scheme val="minor"/>
    </font>
    <font>
      <sz val="10"/>
      <color theme="1"/>
      <name val="Arial"/>
      <scheme val="minor"/>
    </font>
    <font>
      <b/>
      <sz val="10"/>
      <color theme="1"/>
      <name val="Garamond"/>
    </font>
    <font>
      <sz val="10"/>
      <color theme="1"/>
      <name val="Garamond"/>
    </font>
    <font>
      <i/>
      <sz val="10"/>
      <color theme="1"/>
      <name val="Garamond"/>
    </font>
    <font>
      <i/>
      <sz val="10"/>
      <color rgb="FF000000"/>
      <name val="Garamond"/>
    </font>
    <font>
      <sz val="10"/>
      <name val="Arial"/>
    </font>
    <font>
      <b/>
      <sz val="10"/>
      <color theme="1"/>
      <name val="Garamond"/>
    </font>
    <font>
      <b/>
      <u/>
      <sz val="10"/>
      <color theme="1"/>
      <name val="Garamond"/>
    </font>
    <font>
      <sz val="10"/>
      <color theme="1"/>
      <name val="Garamond"/>
    </font>
    <font>
      <i/>
      <sz val="10"/>
      <color theme="1"/>
      <name val="Garamond"/>
    </font>
    <font>
      <b/>
      <u/>
      <sz val="10"/>
      <color theme="1"/>
      <name val="Garamond"/>
    </font>
    <font>
      <sz val="10"/>
      <color rgb="FF000000"/>
      <name val="Garamond"/>
    </font>
    <font>
      <sz val="10"/>
      <color theme="1"/>
      <name val="Arial"/>
      <scheme val="minor"/>
    </font>
    <font>
      <b/>
      <sz val="10"/>
      <color rgb="FF000000"/>
      <name val="Garamond"/>
    </font>
    <font>
      <sz val="10"/>
      <color rgb="FF000000"/>
      <name val="Garamond"/>
    </font>
    <font>
      <sz val="10"/>
      <color rgb="FF000000"/>
      <name val="Docs-Garamond"/>
    </font>
    <font>
      <b/>
      <sz val="10"/>
      <color rgb="FF000000"/>
      <name val="Garamond"/>
    </font>
    <font>
      <sz val="10"/>
      <color theme="1"/>
      <name val="Arial"/>
    </font>
    <font>
      <sz val="10"/>
      <color rgb="FF434343"/>
      <name val="Garamond"/>
    </font>
    <font>
      <sz val="9"/>
      <color rgb="FF000000"/>
      <name val="Garamond"/>
    </font>
    <font>
      <sz val="10"/>
      <color rgb="FF212529"/>
      <name val="Garamond"/>
    </font>
    <font>
      <u/>
      <sz val="10"/>
      <color rgb="FF000000"/>
      <name val="Garamond"/>
    </font>
    <font>
      <u/>
      <sz val="10"/>
      <color rgb="FF0000FF"/>
      <name val="Garamond"/>
    </font>
    <font>
      <sz val="11"/>
      <color rgb="FF70AD47"/>
      <name val="Garamond"/>
    </font>
    <font>
      <sz val="10"/>
      <color rgb="FFFF0000"/>
      <name val="Garamond"/>
    </font>
    <font>
      <u/>
      <sz val="10"/>
      <color rgb="FF1155CC"/>
      <name val="Garamond"/>
    </font>
  </fonts>
  <fills count="10">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EFEFEF"/>
        <bgColor rgb="FFEFEFEF"/>
      </patternFill>
    </fill>
    <fill>
      <patternFill patternType="solid">
        <fgColor rgb="FFF3F3F3"/>
        <bgColor rgb="FFF3F3F3"/>
      </patternFill>
    </fill>
    <fill>
      <patternFill patternType="solid">
        <fgColor rgb="FFFF0000"/>
        <bgColor rgb="FFFF0000"/>
      </patternFill>
    </fill>
    <fill>
      <patternFill patternType="solid">
        <fgColor rgb="FFF9CB9C"/>
        <bgColor rgb="FFF9CB9C"/>
      </patternFill>
    </fill>
    <fill>
      <patternFill patternType="solid">
        <fgColor theme="9"/>
        <bgColor theme="9"/>
      </patternFill>
    </fill>
    <fill>
      <patternFill patternType="solid">
        <fgColor rgb="FFB6D7A8"/>
        <bgColor rgb="FFB6D7A8"/>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s>
  <cellStyleXfs count="1">
    <xf numFmtId="0" fontId="0" fillId="0" borderId="0"/>
  </cellStyleXfs>
  <cellXfs count="197">
    <xf numFmtId="0" fontId="0" fillId="0" borderId="0" xfId="0"/>
    <xf numFmtId="0" fontId="1" fillId="0" borderId="1" xfId="0" applyFont="1" applyBorder="1"/>
    <xf numFmtId="0" fontId="2" fillId="0" borderId="1" xfId="0" applyFont="1" applyBorder="1"/>
    <xf numFmtId="0" fontId="3" fillId="0" borderId="1" xfId="0" applyFont="1" applyBorder="1" applyAlignment="1">
      <alignment vertical="center" wrapText="1"/>
    </xf>
    <xf numFmtId="0" fontId="4" fillId="0" borderId="1" xfId="0" applyFont="1" applyBorder="1" applyAlignment="1">
      <alignment vertical="center" wrapText="1"/>
    </xf>
    <xf numFmtId="0" fontId="1" fillId="0" borderId="0" xfId="0" applyFont="1"/>
    <xf numFmtId="0" fontId="7"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left" vertical="center" wrapText="1"/>
    </xf>
    <xf numFmtId="0" fontId="10" fillId="0" borderId="1" xfId="0" applyFont="1" applyBorder="1" applyAlignment="1">
      <alignment vertical="center" wrapText="1"/>
    </xf>
    <xf numFmtId="0" fontId="9" fillId="0" borderId="1" xfId="0" applyFont="1" applyBorder="1"/>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left" vertical="center"/>
    </xf>
    <xf numFmtId="0" fontId="9" fillId="0" borderId="3" xfId="0" applyFont="1" applyBorder="1" applyAlignment="1">
      <alignment horizontal="left" vertical="center" wrapText="1"/>
    </xf>
    <xf numFmtId="0" fontId="9" fillId="0" borderId="6" xfId="0" applyFont="1" applyBorder="1" applyAlignment="1">
      <alignment vertical="center" wrapText="1"/>
    </xf>
    <xf numFmtId="0" fontId="12" fillId="0" borderId="1" xfId="0" applyFont="1" applyBorder="1" applyAlignment="1">
      <alignment vertical="center" wrapText="1"/>
    </xf>
    <xf numFmtId="0" fontId="9" fillId="0" borderId="1" xfId="0" applyFont="1" applyBorder="1" applyAlignment="1">
      <alignment wrapText="1"/>
    </xf>
    <xf numFmtId="0" fontId="3" fillId="0" borderId="1"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wrapText="1"/>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xf numFmtId="0" fontId="13" fillId="0" borderId="1" xfId="0" applyFont="1" applyBorder="1" applyAlignment="1">
      <alignment horizontal="center" vertical="center" wrapText="1"/>
    </xf>
    <xf numFmtId="0" fontId="14" fillId="0" borderId="0" xfId="0" applyFont="1" applyAlignment="1">
      <alignment horizontal="left" vertic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0" xfId="0" applyFont="1" applyAlignment="1">
      <alignment horizontal="left" vertical="center" wrapText="1"/>
    </xf>
    <xf numFmtId="0" fontId="9"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center" vertical="center"/>
    </xf>
    <xf numFmtId="0" fontId="15" fillId="2" borderId="0" xfId="0" applyFont="1" applyFill="1" applyAlignment="1">
      <alignment horizontal="left" vertical="center" wrapText="1"/>
    </xf>
    <xf numFmtId="0" fontId="3" fillId="0" borderId="10" xfId="0" applyFont="1" applyBorder="1" applyAlignment="1">
      <alignment horizontal="center" vertical="center" wrapText="1"/>
    </xf>
    <xf numFmtId="0" fontId="15" fillId="2" borderId="1" xfId="0" applyFont="1" applyFill="1" applyBorder="1" applyAlignment="1">
      <alignment horizontal="left" vertical="center" wrapText="1"/>
    </xf>
    <xf numFmtId="0" fontId="3" fillId="0" borderId="10" xfId="0" applyFont="1" applyBorder="1" applyAlignment="1">
      <alignment horizontal="left" vertical="center" wrapText="1"/>
    </xf>
    <xf numFmtId="0" fontId="16" fillId="2" borderId="1" xfId="0" applyFont="1" applyFill="1" applyBorder="1" applyAlignment="1">
      <alignment horizontal="left" vertical="center" wrapText="1"/>
    </xf>
    <xf numFmtId="0" fontId="15" fillId="2" borderId="0" xfId="0" applyFont="1" applyFill="1" applyAlignment="1">
      <alignment horizontal="left" wrapText="1"/>
    </xf>
    <xf numFmtId="0" fontId="12" fillId="2" borderId="1" xfId="0" applyFont="1" applyFill="1" applyBorder="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left" vertical="center" wrapText="1"/>
    </xf>
    <xf numFmtId="0" fontId="16" fillId="2" borderId="0" xfId="0" applyFont="1" applyFill="1" applyAlignment="1">
      <alignment horizontal="center" vertical="center" wrapText="1"/>
    </xf>
    <xf numFmtId="0" fontId="2" fillId="0" borderId="0" xfId="0" applyFont="1" applyAlignment="1">
      <alignment horizontal="center"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7" fillId="0" borderId="0" xfId="0" applyFont="1"/>
    <xf numFmtId="0" fontId="16" fillId="2" borderId="0" xfId="0" applyFont="1" applyFill="1" applyAlignment="1">
      <alignment horizontal="left"/>
    </xf>
    <xf numFmtId="0" fontId="3" fillId="0" borderId="1" xfId="0" applyFont="1" applyBorder="1" applyAlignment="1">
      <alignment horizontal="left" vertical="center"/>
    </xf>
    <xf numFmtId="0" fontId="3" fillId="0" borderId="1" xfId="0" applyFont="1" applyBorder="1"/>
    <xf numFmtId="0" fontId="1" fillId="0" borderId="1" xfId="0" applyFont="1" applyBorder="1" applyAlignment="1">
      <alignment horizontal="left" vertical="center" wrapText="1"/>
    </xf>
    <xf numFmtId="0" fontId="3" fillId="0" borderId="1" xfId="0" applyFont="1" applyBorder="1" applyAlignment="1">
      <alignment vertical="center"/>
    </xf>
    <xf numFmtId="0" fontId="2" fillId="0" borderId="0" xfId="0" applyFont="1"/>
    <xf numFmtId="0" fontId="3" fillId="0" borderId="0" xfId="0" applyFont="1"/>
    <xf numFmtId="0" fontId="3" fillId="0" borderId="1" xfId="0" applyFont="1" applyBorder="1" applyAlignment="1">
      <alignment wrapText="1"/>
    </xf>
    <xf numFmtId="0" fontId="3" fillId="0" borderId="0" xfId="0" applyFont="1" applyAlignment="1">
      <alignment horizontal="center" vertical="center" wrapText="1"/>
    </xf>
    <xf numFmtId="0" fontId="19" fillId="0" borderId="1" xfId="0" applyFont="1" applyBorder="1" applyAlignment="1">
      <alignment vertical="center" wrapText="1"/>
    </xf>
    <xf numFmtId="0" fontId="15" fillId="2" borderId="1" xfId="0" applyFont="1" applyFill="1" applyBorder="1" applyAlignment="1">
      <alignment horizontal="left" wrapText="1"/>
    </xf>
    <xf numFmtId="0" fontId="3" fillId="0" borderId="0" xfId="0" applyFont="1" applyAlignment="1">
      <alignment wrapText="1"/>
    </xf>
    <xf numFmtId="9" fontId="3" fillId="0" borderId="1" xfId="0" applyNumberFormat="1" applyFont="1" applyBorder="1" applyAlignment="1">
      <alignment horizontal="left" vertical="center" wrapText="1"/>
    </xf>
    <xf numFmtId="0" fontId="3" fillId="0" borderId="0" xfId="0" applyFont="1" applyAlignment="1">
      <alignment vertical="center"/>
    </xf>
    <xf numFmtId="0" fontId="7" fillId="0" borderId="0" xfId="0" applyFont="1" applyAlignment="1">
      <alignment vertical="center"/>
    </xf>
    <xf numFmtId="0" fontId="12" fillId="0" borderId="0" xfId="0" applyFont="1" applyAlignment="1">
      <alignment horizontal="left" wrapText="1"/>
    </xf>
    <xf numFmtId="0" fontId="2" fillId="0" borderId="0" xfId="0" applyFont="1" applyAlignment="1">
      <alignment vertical="center"/>
    </xf>
    <xf numFmtId="0" fontId="3" fillId="0" borderId="1" xfId="0" applyFont="1" applyBorder="1" applyAlignment="1">
      <alignment horizontal="right"/>
    </xf>
    <xf numFmtId="0" fontId="2" fillId="0" borderId="1" xfId="0" applyFont="1" applyBorder="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Alignment="1">
      <alignment horizontal="left" vertical="center"/>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2" fillId="0" borderId="11" xfId="0" applyFont="1" applyBorder="1" applyAlignment="1">
      <alignment horizontal="left" vertical="center"/>
    </xf>
    <xf numFmtId="0" fontId="1" fillId="0" borderId="1" xfId="0" applyFont="1" applyBorder="1" applyAlignment="1">
      <alignment horizontal="left" vertical="center"/>
    </xf>
    <xf numFmtId="0" fontId="20" fillId="2" borderId="0" xfId="0" applyFont="1" applyFill="1" applyAlignment="1">
      <alignment horizontal="center" vertical="center" wrapText="1"/>
    </xf>
    <xf numFmtId="0" fontId="9" fillId="2"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 fillId="4" borderId="0" xfId="0" applyFont="1" applyFill="1"/>
    <xf numFmtId="0" fontId="1" fillId="0" borderId="0" xfId="0" applyFont="1" applyAlignment="1">
      <alignment horizontal="left"/>
    </xf>
    <xf numFmtId="0" fontId="12" fillId="4" borderId="1" xfId="0" applyFont="1" applyFill="1" applyBorder="1" applyAlignment="1">
      <alignment horizontal="left" vertical="center" wrapText="1"/>
    </xf>
    <xf numFmtId="0" fontId="1" fillId="4" borderId="1" xfId="0" applyFont="1" applyFill="1" applyBorder="1"/>
    <xf numFmtId="0" fontId="1" fillId="4" borderId="1" xfId="0" applyFont="1" applyFill="1" applyBorder="1" applyAlignment="1">
      <alignment horizontal="left"/>
    </xf>
    <xf numFmtId="0" fontId="3" fillId="5" borderId="1" xfId="0" applyFont="1" applyFill="1" applyBorder="1" applyAlignment="1">
      <alignment horizontal="center" vertical="center" wrapText="1"/>
    </xf>
    <xf numFmtId="0" fontId="2" fillId="0" borderId="9" xfId="0" applyFont="1" applyBorder="1" applyAlignment="1">
      <alignment horizontal="left" vertical="center"/>
    </xf>
    <xf numFmtId="0" fontId="2" fillId="0" borderId="3" xfId="0" applyFont="1" applyBorder="1" applyAlignment="1">
      <alignment horizontal="left" vertical="center"/>
    </xf>
    <xf numFmtId="0" fontId="12" fillId="0" borderId="0" xfId="0" applyFont="1" applyAlignment="1">
      <alignment horizontal="left" vertical="center" wrapText="1"/>
    </xf>
    <xf numFmtId="0" fontId="15"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6" fillId="2" borderId="0" xfId="0" applyFont="1" applyFill="1" applyAlignment="1">
      <alignment horizontal="left" vertical="center"/>
    </xf>
    <xf numFmtId="0" fontId="16" fillId="2" borderId="1" xfId="0" applyFont="1" applyFill="1" applyBorder="1" applyAlignment="1">
      <alignment horizontal="center" vertical="center" wrapText="1"/>
    </xf>
    <xf numFmtId="0" fontId="15" fillId="2" borderId="0" xfId="0" applyFont="1" applyFill="1" applyAlignment="1">
      <alignment horizontal="left" vertical="center"/>
    </xf>
    <xf numFmtId="0" fontId="9" fillId="6" borderId="0" xfId="0" applyFont="1" applyFill="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wrapText="1"/>
    </xf>
    <xf numFmtId="0" fontId="7" fillId="0" borderId="3" xfId="0" applyFont="1" applyBorder="1" applyAlignment="1">
      <alignment horizontal="center" vertical="center" wrapText="1"/>
    </xf>
    <xf numFmtId="0" fontId="12"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12"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lignment horizontal="left" wrapText="1"/>
    </xf>
    <xf numFmtId="0" fontId="9" fillId="0" borderId="1" xfId="0" applyFont="1" applyBorder="1" applyAlignment="1">
      <alignment horizontal="center"/>
    </xf>
    <xf numFmtId="0" fontId="7" fillId="0" borderId="0" xfId="0" applyFont="1" applyAlignment="1">
      <alignment horizontal="center" vertical="center" textRotation="90" wrapText="1"/>
    </xf>
    <xf numFmtId="0" fontId="9" fillId="0" borderId="0" xfId="0" applyFont="1" applyAlignment="1">
      <alignment horizontal="left"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24" fillId="0" borderId="0" xfId="0" applyFont="1" applyAlignment="1">
      <alignment vertical="center" wrapText="1"/>
    </xf>
    <xf numFmtId="0" fontId="6" fillId="0" borderId="6" xfId="0" applyFont="1" applyBorder="1"/>
    <xf numFmtId="0" fontId="6" fillId="0" borderId="5" xfId="0" applyFont="1" applyBorder="1"/>
    <xf numFmtId="0" fontId="6" fillId="0" borderId="8" xfId="0" applyFont="1" applyBorder="1"/>
    <xf numFmtId="0" fontId="6" fillId="0" borderId="7" xfId="0" applyFont="1" applyBorder="1"/>
    <xf numFmtId="0" fontId="6" fillId="0" borderId="2" xfId="0" applyFont="1" applyBorder="1"/>
    <xf numFmtId="0" fontId="6" fillId="0" borderId="3" xfId="0" applyFont="1" applyBorder="1"/>
    <xf numFmtId="0" fontId="6" fillId="0" borderId="9" xfId="0" applyFont="1" applyBorder="1"/>
    <xf numFmtId="0" fontId="8"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5" fillId="2" borderId="8"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9" fillId="0" borderId="10" xfId="0" applyFont="1" applyBorder="1" applyAlignment="1">
      <alignment horizontal="left" vertical="center" wrapText="1"/>
    </xf>
    <xf numFmtId="0" fontId="16" fillId="2" borderId="8"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9" fillId="0" borderId="10" xfId="0" applyFont="1" applyBorder="1" applyAlignment="1">
      <alignment vertical="center" wrapText="1"/>
    </xf>
    <xf numFmtId="0" fontId="3" fillId="0" borderId="10" xfId="0" applyFont="1" applyBorder="1" applyAlignment="1">
      <alignment vertical="center" wrapText="1"/>
    </xf>
    <xf numFmtId="0" fontId="9" fillId="0" borderId="10" xfId="0" applyFont="1" applyBorder="1" applyAlignment="1">
      <alignment vertical="center"/>
    </xf>
    <xf numFmtId="0" fontId="4" fillId="0" borderId="10" xfId="0" applyFont="1" applyBorder="1" applyAlignment="1">
      <alignment vertical="center" wrapText="1"/>
    </xf>
    <xf numFmtId="0" fontId="16" fillId="2" borderId="8" xfId="0" applyFont="1" applyFill="1" applyBorder="1" applyAlignment="1">
      <alignment horizontal="left" vertical="center" wrapText="1"/>
    </xf>
    <xf numFmtId="0" fontId="3" fillId="2" borderId="10" xfId="0" applyFont="1" applyFill="1" applyBorder="1" applyAlignment="1">
      <alignment vertical="center" wrapText="1"/>
    </xf>
    <xf numFmtId="0" fontId="3" fillId="0" borderId="10" xfId="0" applyFont="1" applyBorder="1" applyAlignment="1">
      <alignment vertical="center"/>
    </xf>
    <xf numFmtId="0" fontId="15" fillId="2" borderId="8" xfId="0" applyFont="1" applyFill="1" applyBorder="1" applyAlignment="1">
      <alignment horizontal="left" vertical="center" wrapText="1"/>
    </xf>
    <xf numFmtId="0" fontId="4" fillId="0" borderId="10" xfId="0" applyFont="1" applyBorder="1" applyAlignment="1">
      <alignment vertical="center"/>
    </xf>
    <xf numFmtId="0" fontId="15" fillId="2"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1" fillId="0" borderId="10" xfId="0" applyFont="1" applyBorder="1" applyAlignment="1">
      <alignment vertical="center" wrapText="1"/>
    </xf>
    <xf numFmtId="0" fontId="3" fillId="0" borderId="10"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vertical="center" wrapText="1"/>
    </xf>
    <xf numFmtId="0" fontId="9" fillId="0" borderId="10" xfId="0" applyFont="1" applyBorder="1" applyAlignment="1">
      <alignment wrapText="1"/>
    </xf>
    <xf numFmtId="0" fontId="9" fillId="0" borderId="10" xfId="0" applyFont="1" applyBorder="1" applyAlignment="1">
      <alignment vertical="top"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17" fillId="2" borderId="10" xfId="0" applyFont="1" applyFill="1" applyBorder="1" applyAlignment="1">
      <alignment horizontal="center" vertical="center" wrapText="1"/>
    </xf>
    <xf numFmtId="0" fontId="3" fillId="2" borderId="10" xfId="0" applyFont="1" applyFill="1" applyBorder="1" applyAlignment="1">
      <alignment horizontal="left" vertical="center"/>
    </xf>
    <xf numFmtId="0" fontId="4" fillId="0" borderId="10" xfId="0" applyFont="1" applyBorder="1" applyAlignment="1">
      <alignment horizontal="center" vertical="center"/>
    </xf>
    <xf numFmtId="0" fontId="3" fillId="2"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1" fillId="0" borderId="12" xfId="0" applyFont="1" applyBorder="1" applyAlignment="1">
      <alignment horizontal="center" vertical="center"/>
    </xf>
    <xf numFmtId="0" fontId="6" fillId="0" borderId="13" xfId="0" applyFont="1" applyBorder="1"/>
    <xf numFmtId="0" fontId="6" fillId="0" borderId="14" xfId="0" applyFont="1" applyBorder="1"/>
    <xf numFmtId="0" fontId="6" fillId="0" borderId="15" xfId="0" applyFont="1" applyBorder="1"/>
    <xf numFmtId="0" fontId="0" fillId="0" borderId="0" xfId="0"/>
    <xf numFmtId="0" fontId="6" fillId="0" borderId="4" xfId="0" applyFont="1" applyBorder="1"/>
    <xf numFmtId="0" fontId="2"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2" fillId="0" borderId="11" xfId="0" applyFont="1" applyBorder="1" applyAlignment="1">
      <alignment horizontal="left" vertical="center" wrapText="1"/>
    </xf>
    <xf numFmtId="0" fontId="15" fillId="0" borderId="10" xfId="0" applyFont="1" applyBorder="1" applyAlignment="1">
      <alignment horizontal="left" vertical="center" wrapText="1"/>
    </xf>
    <xf numFmtId="0" fontId="16" fillId="2" borderId="10" xfId="0" applyFont="1" applyFill="1" applyBorder="1" applyAlignment="1">
      <alignment horizontal="center" vertical="center"/>
    </xf>
    <xf numFmtId="0" fontId="14"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10"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3" borderId="10" xfId="0" applyFont="1" applyFill="1" applyBorder="1" applyAlignment="1">
      <alignment horizontal="center" vertical="center" textRotation="90" wrapText="1"/>
    </xf>
  </cellXfs>
  <cellStyles count="1">
    <cellStyle name="Normal" xfId="0" builtinId="0"/>
  </cellStyles>
  <dxfs count="36">
    <dxf>
      <font>
        <b/>
      </font>
      <fill>
        <patternFill patternType="none"/>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ill>
        <patternFill patternType="solid">
          <fgColor rgb="FFD9D9D9"/>
          <bgColor rgb="FFD9D9D9"/>
        </patternFill>
      </fill>
    </dxf>
    <dxf>
      <font>
        <b/>
      </font>
      <fill>
        <patternFill patternType="none"/>
      </fill>
    </dxf>
    <dxf>
      <fill>
        <patternFill patternType="solid">
          <fgColor rgb="FFEFEFEF"/>
          <bgColor rgb="FFEFEFEF"/>
        </patternFill>
      </fill>
    </dxf>
    <dxf>
      <fill>
        <patternFill patternType="solid">
          <fgColor rgb="FFEFEFEF"/>
          <bgColor rgb="FFEFEFEF"/>
        </patternFill>
      </fill>
    </dxf>
    <dxf>
      <font>
        <b/>
      </font>
      <fill>
        <patternFill patternType="none"/>
      </fill>
    </dxf>
    <dxf>
      <font>
        <b/>
      </font>
      <fill>
        <patternFill patternType="none"/>
      </fill>
    </dxf>
    <dxf>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hyperlink" Target="https://recorder.ro/investitii/botosani/dorohoi/" TargetMode="External"/><Relationship Id="rId1" Type="http://schemas.openxmlformats.org/officeDocument/2006/relationships/hyperlink" Target="https://recorder.ro/investitii/iasi/pascan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00FF"/>
    <outlinePr summaryBelow="0" summaryRight="0"/>
  </sheetPr>
  <dimension ref="A1:U55"/>
  <sheetViews>
    <sheetView tabSelected="1" workbookViewId="0">
      <pane xSplit="4" ySplit="2" topLeftCell="E3" activePane="bottomRight" state="frozen"/>
      <selection pane="topRight" activeCell="E1" sqref="E1"/>
      <selection pane="bottomLeft" activeCell="A3" sqref="A3"/>
      <selection pane="bottomRight" activeCell="D35" sqref="D35:D38"/>
    </sheetView>
  </sheetViews>
  <sheetFormatPr defaultColWidth="12.5703125" defaultRowHeight="15.75" customHeight="1"/>
  <cols>
    <col min="1" max="1" width="10.28515625" customWidth="1"/>
    <col min="2" max="2" width="11.42578125" customWidth="1"/>
    <col min="3" max="3" width="7.42578125" customWidth="1"/>
    <col min="4" max="4" width="13.42578125" customWidth="1"/>
    <col min="5" max="5" width="33" customWidth="1"/>
    <col min="6" max="6" width="12" customWidth="1"/>
    <col min="7" max="7" width="10.140625" customWidth="1"/>
    <col min="8" max="8" width="9.42578125" customWidth="1"/>
    <col min="9" max="9" width="14" customWidth="1"/>
    <col min="10" max="10" width="15.28515625" customWidth="1"/>
    <col min="11" max="11" width="11" customWidth="1"/>
    <col min="12" max="12" width="7" customWidth="1"/>
    <col min="13" max="13" width="7.140625" customWidth="1"/>
    <col min="14" max="14" width="15.140625" customWidth="1"/>
    <col min="15" max="15" width="8.85546875" customWidth="1"/>
    <col min="16" max="16" width="113.5703125" customWidth="1"/>
    <col min="19" max="19" width="96" customWidth="1"/>
    <col min="20" max="20" width="31.28515625" customWidth="1"/>
  </cols>
  <sheetData>
    <row r="1" spans="1:21" ht="12.75">
      <c r="A1" s="33" t="s">
        <v>11</v>
      </c>
      <c r="B1" s="34"/>
      <c r="C1" s="34"/>
      <c r="D1" s="34"/>
      <c r="E1" s="34"/>
      <c r="F1" s="34"/>
      <c r="G1" s="34"/>
      <c r="H1" s="34"/>
      <c r="I1" s="34"/>
      <c r="J1" s="34"/>
      <c r="K1" s="34"/>
      <c r="L1" s="34"/>
      <c r="M1" s="34"/>
      <c r="N1" s="34"/>
      <c r="O1" s="34"/>
      <c r="P1" s="34"/>
      <c r="Q1" s="34"/>
      <c r="R1" s="34"/>
      <c r="S1" s="34"/>
      <c r="T1" s="34"/>
      <c r="U1" s="34"/>
    </row>
    <row r="2" spans="1:21" ht="51">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25.5">
      <c r="A3" s="142" t="s">
        <v>174</v>
      </c>
      <c r="B3" s="142" t="s">
        <v>175</v>
      </c>
      <c r="C3" s="142">
        <v>9130</v>
      </c>
      <c r="D3" s="142" t="s">
        <v>176</v>
      </c>
      <c r="E3" s="142" t="s">
        <v>177</v>
      </c>
      <c r="F3" s="142" t="s">
        <v>178</v>
      </c>
      <c r="G3" s="142" t="s">
        <v>179</v>
      </c>
      <c r="H3" s="142" t="s">
        <v>180</v>
      </c>
      <c r="I3" s="142" t="s">
        <v>181</v>
      </c>
      <c r="J3" s="10" t="s">
        <v>182</v>
      </c>
      <c r="K3" s="13" t="s">
        <v>183</v>
      </c>
      <c r="L3" s="13">
        <v>8395</v>
      </c>
      <c r="M3" s="13"/>
      <c r="N3" s="13" t="s">
        <v>184</v>
      </c>
      <c r="O3" s="13" t="s">
        <v>185</v>
      </c>
      <c r="P3" s="36" t="s">
        <v>186</v>
      </c>
      <c r="Q3" s="13"/>
      <c r="R3" s="13"/>
      <c r="S3" s="10"/>
      <c r="T3" s="32"/>
      <c r="U3" s="32"/>
    </row>
    <row r="4" spans="1:21" ht="102">
      <c r="A4" s="136"/>
      <c r="B4" s="136"/>
      <c r="C4" s="136"/>
      <c r="D4" s="136"/>
      <c r="E4" s="136"/>
      <c r="F4" s="136"/>
      <c r="G4" s="136"/>
      <c r="H4" s="136"/>
      <c r="I4" s="136"/>
      <c r="J4" s="10" t="s">
        <v>187</v>
      </c>
      <c r="K4" s="13" t="s">
        <v>188</v>
      </c>
      <c r="L4" s="13"/>
      <c r="M4" s="13"/>
      <c r="N4" s="13" t="s">
        <v>189</v>
      </c>
      <c r="O4" s="13" t="s">
        <v>185</v>
      </c>
      <c r="P4" s="36" t="s">
        <v>190</v>
      </c>
      <c r="Q4" s="13"/>
      <c r="R4" s="13"/>
      <c r="S4" s="10"/>
      <c r="T4" s="32"/>
      <c r="U4" s="32"/>
    </row>
    <row r="5" spans="1:21" ht="102">
      <c r="A5" s="136"/>
      <c r="B5" s="136"/>
      <c r="C5" s="136"/>
      <c r="D5" s="136"/>
      <c r="E5" s="136"/>
      <c r="F5" s="136"/>
      <c r="G5" s="136"/>
      <c r="H5" s="136"/>
      <c r="I5" s="136"/>
      <c r="J5" s="10" t="s">
        <v>191</v>
      </c>
      <c r="K5" s="13" t="s">
        <v>192</v>
      </c>
      <c r="L5" s="13"/>
      <c r="M5" s="13"/>
      <c r="N5" s="13" t="s">
        <v>193</v>
      </c>
      <c r="O5" s="13" t="s">
        <v>185</v>
      </c>
      <c r="P5" s="36" t="s">
        <v>194</v>
      </c>
      <c r="Q5" s="13"/>
      <c r="R5" s="13"/>
      <c r="S5" s="10"/>
      <c r="T5" s="32"/>
      <c r="U5" s="32"/>
    </row>
    <row r="6" spans="1:21" ht="63.75">
      <c r="A6" s="136"/>
      <c r="B6" s="136"/>
      <c r="C6" s="136"/>
      <c r="D6" s="136"/>
      <c r="E6" s="136"/>
      <c r="F6" s="136"/>
      <c r="G6" s="136"/>
      <c r="H6" s="136"/>
      <c r="I6" s="136"/>
      <c r="J6" s="10" t="s">
        <v>195</v>
      </c>
      <c r="K6" s="13" t="s">
        <v>196</v>
      </c>
      <c r="L6" s="13"/>
      <c r="M6" s="13"/>
      <c r="N6" s="13" t="s">
        <v>197</v>
      </c>
      <c r="O6" s="13" t="s">
        <v>185</v>
      </c>
      <c r="P6" s="36" t="s">
        <v>198</v>
      </c>
      <c r="Q6" s="13"/>
      <c r="R6" s="13"/>
      <c r="S6" s="10"/>
      <c r="T6" s="32"/>
      <c r="U6" s="32"/>
    </row>
    <row r="7" spans="1:21" ht="25.5">
      <c r="A7" s="136"/>
      <c r="B7" s="136"/>
      <c r="C7" s="137"/>
      <c r="D7" s="137"/>
      <c r="E7" s="137"/>
      <c r="F7" s="137"/>
      <c r="G7" s="137"/>
      <c r="H7" s="137"/>
      <c r="I7" s="137"/>
      <c r="J7" s="10" t="s">
        <v>199</v>
      </c>
      <c r="K7" s="13" t="s">
        <v>200</v>
      </c>
      <c r="L7" s="13"/>
      <c r="M7" s="13"/>
      <c r="N7" s="13" t="s">
        <v>201</v>
      </c>
      <c r="O7" s="13" t="s">
        <v>185</v>
      </c>
      <c r="P7" s="36" t="s">
        <v>202</v>
      </c>
      <c r="Q7" s="13"/>
      <c r="R7" s="13"/>
      <c r="S7" s="10"/>
      <c r="T7" s="32"/>
      <c r="U7" s="32"/>
    </row>
    <row r="8" spans="1:21" ht="25.5">
      <c r="A8" s="136"/>
      <c r="B8" s="136"/>
      <c r="C8" s="142">
        <v>9170</v>
      </c>
      <c r="D8" s="142" t="s">
        <v>203</v>
      </c>
      <c r="E8" s="142" t="s">
        <v>204</v>
      </c>
      <c r="F8" s="142" t="s">
        <v>205</v>
      </c>
      <c r="G8" s="142" t="s">
        <v>206</v>
      </c>
      <c r="H8" s="142" t="s">
        <v>180</v>
      </c>
      <c r="I8" s="142" t="s">
        <v>181</v>
      </c>
      <c r="J8" s="10" t="s">
        <v>182</v>
      </c>
      <c r="K8" s="13" t="s">
        <v>183</v>
      </c>
      <c r="L8" s="13">
        <v>275</v>
      </c>
      <c r="M8" s="13"/>
      <c r="N8" s="13" t="s">
        <v>207</v>
      </c>
      <c r="O8" s="13" t="s">
        <v>185</v>
      </c>
      <c r="P8" s="36" t="s">
        <v>186</v>
      </c>
      <c r="Q8" s="13"/>
      <c r="R8" s="13"/>
      <c r="S8" s="10"/>
      <c r="T8" s="32"/>
      <c r="U8" s="32"/>
    </row>
    <row r="9" spans="1:21" ht="102">
      <c r="A9" s="136"/>
      <c r="B9" s="136"/>
      <c r="C9" s="136"/>
      <c r="D9" s="136"/>
      <c r="E9" s="136"/>
      <c r="F9" s="136"/>
      <c r="G9" s="136"/>
      <c r="H9" s="136"/>
      <c r="I9" s="136"/>
      <c r="J9" s="10" t="s">
        <v>208</v>
      </c>
      <c r="K9" s="13" t="s">
        <v>188</v>
      </c>
      <c r="L9" s="13"/>
      <c r="M9" s="13"/>
      <c r="N9" s="13" t="s">
        <v>189</v>
      </c>
      <c r="O9" s="13" t="s">
        <v>185</v>
      </c>
      <c r="P9" s="36" t="s">
        <v>209</v>
      </c>
      <c r="Q9" s="13"/>
      <c r="R9" s="13"/>
      <c r="S9" s="10"/>
      <c r="T9" s="32"/>
      <c r="U9" s="32"/>
    </row>
    <row r="10" spans="1:21" ht="102">
      <c r="A10" s="136"/>
      <c r="B10" s="136"/>
      <c r="C10" s="136"/>
      <c r="D10" s="136"/>
      <c r="E10" s="136"/>
      <c r="F10" s="136"/>
      <c r="G10" s="136"/>
      <c r="H10" s="136"/>
      <c r="I10" s="136"/>
      <c r="J10" s="10" t="s">
        <v>191</v>
      </c>
      <c r="K10" s="13" t="s">
        <v>192</v>
      </c>
      <c r="L10" s="13"/>
      <c r="M10" s="13"/>
      <c r="N10" s="13" t="s">
        <v>193</v>
      </c>
      <c r="O10" s="13" t="s">
        <v>185</v>
      </c>
      <c r="P10" s="36" t="s">
        <v>210</v>
      </c>
      <c r="Q10" s="13"/>
      <c r="R10" s="13"/>
      <c r="S10" s="10"/>
      <c r="T10" s="32"/>
      <c r="U10" s="32"/>
    </row>
    <row r="11" spans="1:21" ht="57" customHeight="1">
      <c r="A11" s="136"/>
      <c r="B11" s="136"/>
      <c r="C11" s="136"/>
      <c r="D11" s="136"/>
      <c r="E11" s="136"/>
      <c r="F11" s="136"/>
      <c r="G11" s="136"/>
      <c r="H11" s="136"/>
      <c r="I11" s="136"/>
      <c r="J11" s="10" t="s">
        <v>195</v>
      </c>
      <c r="K11" s="13" t="s">
        <v>196</v>
      </c>
      <c r="L11" s="13"/>
      <c r="M11" s="13"/>
      <c r="N11" s="13" t="s">
        <v>211</v>
      </c>
      <c r="O11" s="13" t="s">
        <v>185</v>
      </c>
      <c r="P11" s="36" t="s">
        <v>212</v>
      </c>
      <c r="Q11" s="13"/>
      <c r="R11" s="13"/>
      <c r="S11" s="10"/>
      <c r="T11" s="32"/>
      <c r="U11" s="32"/>
    </row>
    <row r="12" spans="1:21" ht="25.5">
      <c r="A12" s="136"/>
      <c r="B12" s="136"/>
      <c r="C12" s="137"/>
      <c r="D12" s="137"/>
      <c r="E12" s="137"/>
      <c r="F12" s="137"/>
      <c r="G12" s="137"/>
      <c r="H12" s="137"/>
      <c r="I12" s="137"/>
      <c r="J12" s="10" t="s">
        <v>199</v>
      </c>
      <c r="K12" s="13" t="s">
        <v>200</v>
      </c>
      <c r="L12" s="13"/>
      <c r="M12" s="13"/>
      <c r="N12" s="13" t="s">
        <v>201</v>
      </c>
      <c r="O12" s="13" t="s">
        <v>185</v>
      </c>
      <c r="P12" s="36" t="s">
        <v>213</v>
      </c>
      <c r="Q12" s="13"/>
      <c r="R12" s="13"/>
      <c r="S12" s="10"/>
      <c r="T12" s="32"/>
      <c r="U12" s="32"/>
    </row>
    <row r="13" spans="1:21" ht="76.5">
      <c r="A13" s="136"/>
      <c r="B13" s="136"/>
      <c r="C13" s="142" t="s">
        <v>214</v>
      </c>
      <c r="D13" s="142" t="s">
        <v>215</v>
      </c>
      <c r="E13" s="142" t="s">
        <v>216</v>
      </c>
      <c r="F13" s="142" t="s">
        <v>205</v>
      </c>
      <c r="G13" s="142" t="s">
        <v>206</v>
      </c>
      <c r="H13" s="142" t="s">
        <v>180</v>
      </c>
      <c r="I13" s="142" t="s">
        <v>181</v>
      </c>
      <c r="J13" s="10" t="s">
        <v>182</v>
      </c>
      <c r="K13" s="13" t="s">
        <v>183</v>
      </c>
      <c r="L13" s="13">
        <v>25</v>
      </c>
      <c r="M13" s="13"/>
      <c r="N13" s="13" t="s">
        <v>217</v>
      </c>
      <c r="O13" s="13" t="s">
        <v>185</v>
      </c>
      <c r="P13" s="36" t="s">
        <v>218</v>
      </c>
      <c r="Q13" s="13"/>
      <c r="R13" s="13"/>
      <c r="S13" s="10"/>
      <c r="T13" s="32"/>
      <c r="U13" s="32"/>
    </row>
    <row r="14" spans="1:21" ht="89.25">
      <c r="A14" s="136"/>
      <c r="B14" s="136"/>
      <c r="C14" s="136"/>
      <c r="D14" s="136"/>
      <c r="E14" s="136"/>
      <c r="F14" s="136"/>
      <c r="G14" s="136"/>
      <c r="H14" s="136"/>
      <c r="I14" s="136"/>
      <c r="J14" s="10" t="s">
        <v>208</v>
      </c>
      <c r="K14" s="13" t="s">
        <v>188</v>
      </c>
      <c r="L14" s="13"/>
      <c r="M14" s="13"/>
      <c r="N14" s="13" t="s">
        <v>189</v>
      </c>
      <c r="O14" s="13" t="s">
        <v>185</v>
      </c>
      <c r="P14" s="36" t="s">
        <v>219</v>
      </c>
      <c r="Q14" s="13"/>
      <c r="R14" s="13"/>
      <c r="S14" s="36"/>
      <c r="T14" s="32"/>
      <c r="U14" s="32"/>
    </row>
    <row r="15" spans="1:21" ht="89.25">
      <c r="A15" s="136"/>
      <c r="B15" s="136"/>
      <c r="C15" s="136"/>
      <c r="D15" s="136"/>
      <c r="E15" s="136"/>
      <c r="F15" s="136"/>
      <c r="G15" s="136"/>
      <c r="H15" s="136"/>
      <c r="I15" s="136"/>
      <c r="J15" s="10" t="s">
        <v>191</v>
      </c>
      <c r="K15" s="13" t="s">
        <v>192</v>
      </c>
      <c r="L15" s="13"/>
      <c r="M15" s="13"/>
      <c r="N15" s="13" t="s">
        <v>193</v>
      </c>
      <c r="O15" s="13" t="s">
        <v>185</v>
      </c>
      <c r="P15" s="36" t="s">
        <v>220</v>
      </c>
      <c r="Q15" s="13"/>
      <c r="R15" s="13"/>
      <c r="S15" s="10"/>
      <c r="T15" s="32"/>
      <c r="U15" s="32"/>
    </row>
    <row r="16" spans="1:21" ht="63.75">
      <c r="A16" s="136"/>
      <c r="B16" s="136"/>
      <c r="C16" s="136"/>
      <c r="D16" s="136"/>
      <c r="E16" s="136"/>
      <c r="F16" s="136"/>
      <c r="G16" s="136"/>
      <c r="H16" s="136"/>
      <c r="I16" s="136"/>
      <c r="J16" s="10" t="s">
        <v>195</v>
      </c>
      <c r="K16" s="13" t="s">
        <v>196</v>
      </c>
      <c r="L16" s="13"/>
      <c r="M16" s="13"/>
      <c r="N16" s="13" t="s">
        <v>197</v>
      </c>
      <c r="O16" s="13" t="s">
        <v>185</v>
      </c>
      <c r="P16" s="36" t="s">
        <v>221</v>
      </c>
      <c r="Q16" s="13"/>
      <c r="R16" s="13"/>
      <c r="S16" s="10"/>
      <c r="T16" s="32"/>
      <c r="U16" s="32"/>
    </row>
    <row r="17" spans="1:21" ht="25.5">
      <c r="A17" s="136"/>
      <c r="B17" s="136"/>
      <c r="C17" s="137"/>
      <c r="D17" s="137"/>
      <c r="E17" s="137"/>
      <c r="F17" s="137"/>
      <c r="G17" s="137"/>
      <c r="H17" s="137"/>
      <c r="I17" s="137"/>
      <c r="J17" s="10" t="s">
        <v>199</v>
      </c>
      <c r="K17" s="13" t="s">
        <v>200</v>
      </c>
      <c r="L17" s="13"/>
      <c r="M17" s="13"/>
      <c r="N17" s="13" t="s">
        <v>201</v>
      </c>
      <c r="O17" s="13" t="s">
        <v>185</v>
      </c>
      <c r="P17" s="36" t="s">
        <v>222</v>
      </c>
      <c r="Q17" s="13"/>
      <c r="R17" s="13"/>
      <c r="S17" s="10"/>
      <c r="T17" s="32"/>
      <c r="U17" s="32"/>
    </row>
    <row r="18" spans="1:21" ht="89.25">
      <c r="A18" s="136"/>
      <c r="B18" s="136"/>
      <c r="C18" s="142" t="s">
        <v>223</v>
      </c>
      <c r="D18" s="142" t="s">
        <v>224</v>
      </c>
      <c r="E18" s="142" t="s">
        <v>225</v>
      </c>
      <c r="F18" s="142" t="s">
        <v>205</v>
      </c>
      <c r="G18" s="142" t="s">
        <v>206</v>
      </c>
      <c r="H18" s="142" t="s">
        <v>180</v>
      </c>
      <c r="I18" s="142" t="s">
        <v>181</v>
      </c>
      <c r="J18" s="10" t="s">
        <v>182</v>
      </c>
      <c r="K18" s="13" t="s">
        <v>183</v>
      </c>
      <c r="L18" s="13">
        <v>25</v>
      </c>
      <c r="M18" s="13"/>
      <c r="N18" s="13" t="s">
        <v>217</v>
      </c>
      <c r="O18" s="13" t="s">
        <v>185</v>
      </c>
      <c r="P18" s="36" t="s">
        <v>226</v>
      </c>
      <c r="Q18" s="13"/>
      <c r="R18" s="13"/>
      <c r="S18" s="10"/>
      <c r="T18" s="32"/>
      <c r="U18" s="32"/>
    </row>
    <row r="19" spans="1:21" ht="89.25">
      <c r="A19" s="136"/>
      <c r="B19" s="136"/>
      <c r="C19" s="136"/>
      <c r="D19" s="136"/>
      <c r="E19" s="136"/>
      <c r="F19" s="136"/>
      <c r="G19" s="136"/>
      <c r="H19" s="136"/>
      <c r="I19" s="136"/>
      <c r="J19" s="10" t="s">
        <v>187</v>
      </c>
      <c r="K19" s="13" t="s">
        <v>188</v>
      </c>
      <c r="L19" s="13"/>
      <c r="M19" s="13"/>
      <c r="N19" s="13" t="s">
        <v>189</v>
      </c>
      <c r="O19" s="13" t="s">
        <v>185</v>
      </c>
      <c r="P19" s="36" t="s">
        <v>219</v>
      </c>
      <c r="Q19" s="13"/>
      <c r="R19" s="13"/>
      <c r="S19" s="10"/>
      <c r="T19" s="32"/>
      <c r="U19" s="32"/>
    </row>
    <row r="20" spans="1:21" ht="102">
      <c r="A20" s="136"/>
      <c r="B20" s="136"/>
      <c r="C20" s="136"/>
      <c r="D20" s="136"/>
      <c r="E20" s="136"/>
      <c r="F20" s="136"/>
      <c r="G20" s="136"/>
      <c r="H20" s="136"/>
      <c r="I20" s="136"/>
      <c r="J20" s="10" t="s">
        <v>191</v>
      </c>
      <c r="K20" s="13" t="s">
        <v>192</v>
      </c>
      <c r="L20" s="32"/>
      <c r="M20" s="13"/>
      <c r="N20" s="13" t="s">
        <v>193</v>
      </c>
      <c r="O20" s="13" t="s">
        <v>185</v>
      </c>
      <c r="P20" s="36" t="s">
        <v>227</v>
      </c>
      <c r="Q20" s="13"/>
      <c r="R20" s="13"/>
      <c r="S20" s="10"/>
      <c r="T20" s="32"/>
      <c r="U20" s="32"/>
    </row>
    <row r="21" spans="1:21" ht="63.75">
      <c r="A21" s="136"/>
      <c r="B21" s="136"/>
      <c r="C21" s="136"/>
      <c r="D21" s="136"/>
      <c r="E21" s="136"/>
      <c r="F21" s="136"/>
      <c r="G21" s="136"/>
      <c r="H21" s="136"/>
      <c r="I21" s="136"/>
      <c r="J21" s="10" t="s">
        <v>195</v>
      </c>
      <c r="K21" s="13" t="s">
        <v>196</v>
      </c>
      <c r="L21" s="32"/>
      <c r="M21" s="13"/>
      <c r="N21" s="13" t="s">
        <v>197</v>
      </c>
      <c r="O21" s="13" t="s">
        <v>185</v>
      </c>
      <c r="P21" s="36" t="s">
        <v>228</v>
      </c>
      <c r="Q21" s="13"/>
      <c r="R21" s="13"/>
      <c r="S21" s="10"/>
      <c r="T21" s="32"/>
      <c r="U21" s="32"/>
    </row>
    <row r="22" spans="1:21" ht="25.5">
      <c r="A22" s="136"/>
      <c r="B22" s="136"/>
      <c r="C22" s="137"/>
      <c r="D22" s="137"/>
      <c r="E22" s="137"/>
      <c r="F22" s="137"/>
      <c r="G22" s="137"/>
      <c r="H22" s="137"/>
      <c r="I22" s="137"/>
      <c r="J22" s="10" t="s">
        <v>199</v>
      </c>
      <c r="K22" s="13" t="s">
        <v>200</v>
      </c>
      <c r="L22" s="32"/>
      <c r="M22" s="13"/>
      <c r="N22" s="13" t="s">
        <v>201</v>
      </c>
      <c r="O22" s="13" t="s">
        <v>185</v>
      </c>
      <c r="P22" s="36" t="s">
        <v>229</v>
      </c>
      <c r="Q22" s="13"/>
      <c r="R22" s="13"/>
      <c r="S22" s="10"/>
      <c r="T22" s="32"/>
      <c r="U22" s="32"/>
    </row>
    <row r="23" spans="1:21" ht="25.5">
      <c r="A23" s="136"/>
      <c r="B23" s="136"/>
      <c r="C23" s="146" t="s">
        <v>230</v>
      </c>
      <c r="D23" s="144" t="s">
        <v>231</v>
      </c>
      <c r="E23" s="142" t="s">
        <v>232</v>
      </c>
      <c r="F23" s="142" t="s">
        <v>205</v>
      </c>
      <c r="G23" s="142" t="s">
        <v>206</v>
      </c>
      <c r="H23" s="142" t="s">
        <v>180</v>
      </c>
      <c r="I23" s="142" t="s">
        <v>181</v>
      </c>
      <c r="J23" s="10" t="s">
        <v>182</v>
      </c>
      <c r="K23" s="13" t="s">
        <v>183</v>
      </c>
      <c r="L23" s="13">
        <v>4385</v>
      </c>
      <c r="M23" s="13"/>
      <c r="N23" s="13" t="s">
        <v>233</v>
      </c>
      <c r="O23" s="13" t="s">
        <v>185</v>
      </c>
      <c r="P23" s="36" t="s">
        <v>186</v>
      </c>
      <c r="Q23" s="13"/>
      <c r="R23" s="13"/>
      <c r="S23" s="10"/>
      <c r="T23" s="32"/>
      <c r="U23" s="32"/>
    </row>
    <row r="24" spans="1:21" ht="52.5" customHeight="1">
      <c r="A24" s="136"/>
      <c r="B24" s="136"/>
      <c r="C24" s="136"/>
      <c r="D24" s="136"/>
      <c r="E24" s="136"/>
      <c r="F24" s="136"/>
      <c r="G24" s="136"/>
      <c r="H24" s="136"/>
      <c r="I24" s="136"/>
      <c r="J24" s="10" t="s">
        <v>208</v>
      </c>
      <c r="K24" s="13" t="s">
        <v>196</v>
      </c>
      <c r="L24" s="32"/>
      <c r="M24" s="13"/>
      <c r="N24" s="13" t="s">
        <v>234</v>
      </c>
      <c r="O24" s="13" t="s">
        <v>185</v>
      </c>
      <c r="P24" s="36" t="s">
        <v>190</v>
      </c>
      <c r="Q24" s="13"/>
      <c r="R24" s="13"/>
      <c r="S24" s="10"/>
      <c r="T24" s="32"/>
      <c r="U24" s="32"/>
    </row>
    <row r="25" spans="1:21" ht="102">
      <c r="A25" s="136"/>
      <c r="B25" s="136"/>
      <c r="C25" s="136"/>
      <c r="D25" s="136"/>
      <c r="E25" s="136"/>
      <c r="F25" s="136"/>
      <c r="G25" s="136"/>
      <c r="H25" s="136"/>
      <c r="I25" s="136"/>
      <c r="J25" s="10" t="s">
        <v>191</v>
      </c>
      <c r="K25" s="13" t="s">
        <v>235</v>
      </c>
      <c r="L25" s="13"/>
      <c r="M25" s="13"/>
      <c r="N25" s="13" t="s">
        <v>193</v>
      </c>
      <c r="O25" s="13" t="s">
        <v>185</v>
      </c>
      <c r="P25" s="36" t="s">
        <v>236</v>
      </c>
      <c r="Q25" s="13"/>
      <c r="R25" s="6"/>
      <c r="S25" s="10"/>
      <c r="T25" s="32"/>
      <c r="U25" s="32"/>
    </row>
    <row r="26" spans="1:21" ht="63.75">
      <c r="A26" s="136"/>
      <c r="B26" s="136"/>
      <c r="C26" s="136"/>
      <c r="D26" s="136"/>
      <c r="E26" s="136"/>
      <c r="F26" s="136"/>
      <c r="G26" s="136"/>
      <c r="H26" s="136"/>
      <c r="I26" s="136"/>
      <c r="J26" s="10" t="s">
        <v>237</v>
      </c>
      <c r="K26" s="13" t="s">
        <v>196</v>
      </c>
      <c r="L26" s="13"/>
      <c r="M26" s="13"/>
      <c r="N26" s="13" t="s">
        <v>238</v>
      </c>
      <c r="O26" s="13" t="s">
        <v>185</v>
      </c>
      <c r="P26" s="36" t="s">
        <v>239</v>
      </c>
      <c r="Q26" s="13"/>
      <c r="R26" s="13"/>
      <c r="S26" s="10"/>
      <c r="T26" s="32"/>
      <c r="U26" s="32"/>
    </row>
    <row r="27" spans="1:21" ht="38.25">
      <c r="A27" s="136"/>
      <c r="B27" s="137"/>
      <c r="C27" s="137"/>
      <c r="D27" s="137"/>
      <c r="E27" s="137"/>
      <c r="F27" s="137"/>
      <c r="G27" s="137"/>
      <c r="H27" s="137"/>
      <c r="I27" s="137"/>
      <c r="J27" s="10" t="s">
        <v>240</v>
      </c>
      <c r="K27" s="13" t="s">
        <v>200</v>
      </c>
      <c r="L27" s="13"/>
      <c r="M27" s="13"/>
      <c r="N27" s="13" t="s">
        <v>201</v>
      </c>
      <c r="O27" s="13" t="s">
        <v>185</v>
      </c>
      <c r="P27" s="36" t="s">
        <v>241</v>
      </c>
      <c r="Q27" s="13"/>
      <c r="R27" s="13"/>
      <c r="S27" s="10"/>
      <c r="T27" s="32"/>
      <c r="U27" s="32"/>
    </row>
    <row r="28" spans="1:21" ht="63.75">
      <c r="A28" s="136"/>
      <c r="B28" s="142" t="s">
        <v>64</v>
      </c>
      <c r="C28" s="142">
        <v>1902</v>
      </c>
      <c r="D28" s="145" t="s">
        <v>242</v>
      </c>
      <c r="E28" s="142" t="s">
        <v>243</v>
      </c>
      <c r="F28" s="142" t="s">
        <v>205</v>
      </c>
      <c r="G28" s="142" t="s">
        <v>244</v>
      </c>
      <c r="H28" s="142" t="s">
        <v>180</v>
      </c>
      <c r="I28" s="142" t="s">
        <v>181</v>
      </c>
      <c r="J28" s="10" t="s">
        <v>245</v>
      </c>
      <c r="K28" s="13" t="s">
        <v>246</v>
      </c>
      <c r="L28" s="13"/>
      <c r="M28" s="13"/>
      <c r="N28" s="13" t="s">
        <v>247</v>
      </c>
      <c r="O28" s="13" t="s">
        <v>185</v>
      </c>
      <c r="P28" s="36" t="s">
        <v>248</v>
      </c>
      <c r="Q28" s="13"/>
      <c r="R28" s="13"/>
      <c r="S28" s="10"/>
      <c r="T28" s="32"/>
      <c r="U28" s="32"/>
    </row>
    <row r="29" spans="1:21" ht="89.25" customHeight="1">
      <c r="A29" s="136"/>
      <c r="B29" s="137"/>
      <c r="C29" s="137"/>
      <c r="D29" s="137"/>
      <c r="E29" s="137"/>
      <c r="F29" s="137"/>
      <c r="G29" s="137"/>
      <c r="H29" s="137"/>
      <c r="I29" s="137"/>
      <c r="J29" s="10" t="s">
        <v>249</v>
      </c>
      <c r="K29" s="13" t="s">
        <v>183</v>
      </c>
      <c r="L29" s="13"/>
      <c r="M29" s="13"/>
      <c r="N29" s="13" t="s">
        <v>247</v>
      </c>
      <c r="O29" s="13" t="s">
        <v>185</v>
      </c>
      <c r="P29" s="36" t="s">
        <v>250</v>
      </c>
      <c r="Q29" s="13"/>
      <c r="R29" s="13"/>
      <c r="S29" s="10"/>
      <c r="T29" s="32"/>
      <c r="U29" s="32"/>
    </row>
    <row r="30" spans="1:21" ht="63.75">
      <c r="A30" s="136"/>
      <c r="B30" s="142" t="s">
        <v>24</v>
      </c>
      <c r="C30" s="142">
        <v>1060</v>
      </c>
      <c r="D30" s="145" t="s">
        <v>251</v>
      </c>
      <c r="E30" s="142" t="s">
        <v>252</v>
      </c>
      <c r="F30" s="142" t="s">
        <v>253</v>
      </c>
      <c r="G30" s="142" t="s">
        <v>206</v>
      </c>
      <c r="H30" s="142" t="s">
        <v>254</v>
      </c>
      <c r="I30" s="142" t="s">
        <v>255</v>
      </c>
      <c r="J30" s="10" t="s">
        <v>245</v>
      </c>
      <c r="K30" s="13" t="s">
        <v>246</v>
      </c>
      <c r="L30" s="13"/>
      <c r="M30" s="13"/>
      <c r="N30" s="13" t="s">
        <v>247</v>
      </c>
      <c r="O30" s="13" t="s">
        <v>256</v>
      </c>
      <c r="P30" s="21" t="s">
        <v>257</v>
      </c>
      <c r="Q30" s="37" t="s">
        <v>258</v>
      </c>
      <c r="R30" s="37" t="s">
        <v>259</v>
      </c>
      <c r="S30" s="36" t="s">
        <v>260</v>
      </c>
      <c r="T30" s="13" t="str">
        <f>CONCATENATE(Masuri!A4, " , ", Masuri!A5, " , ", Masuri!A6, " , ", Masuri!A8, " , ", Masuri!A10, " , ", Masuri!A11, " , ", Masuri!A34)</f>
        <v>M2 , M3 , M4 , M5 , M7 , M8 , M31</v>
      </c>
      <c r="U30" s="32"/>
    </row>
    <row r="31" spans="1:21" ht="38.25">
      <c r="A31" s="136"/>
      <c r="B31" s="136"/>
      <c r="C31" s="136"/>
      <c r="D31" s="136"/>
      <c r="E31" s="136"/>
      <c r="F31" s="136"/>
      <c r="G31" s="136"/>
      <c r="H31" s="136"/>
      <c r="I31" s="136"/>
      <c r="J31" s="10" t="s">
        <v>249</v>
      </c>
      <c r="K31" s="13" t="s">
        <v>183</v>
      </c>
      <c r="L31" s="13"/>
      <c r="M31" s="13"/>
      <c r="N31" s="13" t="s">
        <v>247</v>
      </c>
      <c r="O31" s="13" t="s">
        <v>185</v>
      </c>
      <c r="P31" s="36" t="s">
        <v>261</v>
      </c>
      <c r="Q31" s="13"/>
      <c r="R31" s="13"/>
      <c r="S31" s="10"/>
      <c r="T31" s="32"/>
      <c r="U31" s="32"/>
    </row>
    <row r="32" spans="1:21" ht="51">
      <c r="A32" s="136"/>
      <c r="B32" s="136"/>
      <c r="C32" s="136"/>
      <c r="D32" s="136"/>
      <c r="E32" s="136"/>
      <c r="F32" s="136"/>
      <c r="G32" s="136"/>
      <c r="H32" s="136"/>
      <c r="I32" s="136"/>
      <c r="J32" s="10" t="s">
        <v>262</v>
      </c>
      <c r="K32" s="13" t="s">
        <v>263</v>
      </c>
      <c r="L32" s="13"/>
      <c r="M32" s="13"/>
      <c r="N32" s="13" t="s">
        <v>264</v>
      </c>
      <c r="O32" s="13" t="s">
        <v>185</v>
      </c>
      <c r="P32" s="36" t="s">
        <v>265</v>
      </c>
      <c r="Q32" s="13"/>
      <c r="R32" s="13"/>
      <c r="S32" s="10"/>
      <c r="T32" s="32"/>
      <c r="U32" s="32"/>
    </row>
    <row r="33" spans="1:21" ht="25.5">
      <c r="A33" s="136"/>
      <c r="B33" s="136"/>
      <c r="C33" s="137"/>
      <c r="D33" s="137"/>
      <c r="E33" s="137"/>
      <c r="F33" s="137"/>
      <c r="G33" s="137"/>
      <c r="H33" s="137"/>
      <c r="I33" s="137"/>
      <c r="J33" s="10" t="s">
        <v>266</v>
      </c>
      <c r="K33" s="13" t="s">
        <v>267</v>
      </c>
      <c r="L33" s="13"/>
      <c r="M33" s="13"/>
      <c r="N33" s="13" t="s">
        <v>197</v>
      </c>
      <c r="O33" s="13" t="s">
        <v>185</v>
      </c>
      <c r="P33" s="36" t="s">
        <v>268</v>
      </c>
      <c r="Q33" s="13"/>
      <c r="R33" s="13"/>
      <c r="S33" s="10"/>
      <c r="T33" s="32"/>
      <c r="U33" s="32"/>
    </row>
    <row r="34" spans="1:21" ht="204">
      <c r="A34" s="136"/>
      <c r="B34" s="137"/>
      <c r="C34" s="13">
        <v>4027</v>
      </c>
      <c r="D34" s="38" t="s">
        <v>269</v>
      </c>
      <c r="E34" s="13" t="s">
        <v>270</v>
      </c>
      <c r="F34" s="13" t="s">
        <v>205</v>
      </c>
      <c r="G34" s="13" t="s">
        <v>206</v>
      </c>
      <c r="H34" s="13" t="s">
        <v>180</v>
      </c>
      <c r="I34" s="13" t="s">
        <v>271</v>
      </c>
      <c r="J34" s="143" t="s">
        <v>272</v>
      </c>
      <c r="K34" s="139"/>
      <c r="L34" s="139"/>
      <c r="M34" s="139"/>
      <c r="N34" s="138"/>
      <c r="O34" s="13" t="s">
        <v>185</v>
      </c>
      <c r="P34" s="10" t="s">
        <v>273</v>
      </c>
      <c r="Q34" s="13"/>
      <c r="R34" s="13"/>
      <c r="S34" s="10"/>
      <c r="T34" s="13"/>
      <c r="U34" s="13"/>
    </row>
    <row r="35" spans="1:21" ht="38.25">
      <c r="A35" s="136"/>
      <c r="B35" s="142" t="s">
        <v>274</v>
      </c>
      <c r="C35" s="142">
        <v>1193</v>
      </c>
      <c r="D35" s="145" t="s">
        <v>275</v>
      </c>
      <c r="E35" s="142" t="s">
        <v>276</v>
      </c>
      <c r="F35" s="142" t="s">
        <v>277</v>
      </c>
      <c r="G35" s="142" t="s">
        <v>206</v>
      </c>
      <c r="H35" s="142" t="s">
        <v>254</v>
      </c>
      <c r="I35" s="142" t="s">
        <v>255</v>
      </c>
      <c r="J35" s="10" t="s">
        <v>245</v>
      </c>
      <c r="K35" s="13" t="s">
        <v>246</v>
      </c>
      <c r="L35" s="13"/>
      <c r="M35" s="13"/>
      <c r="N35" s="13" t="s">
        <v>247</v>
      </c>
      <c r="O35" s="13" t="s">
        <v>185</v>
      </c>
      <c r="P35" s="36" t="s">
        <v>278</v>
      </c>
      <c r="Q35" s="13"/>
      <c r="R35" s="37"/>
      <c r="S35" s="39"/>
      <c r="T35" s="32"/>
      <c r="U35" s="32"/>
    </row>
    <row r="36" spans="1:21" ht="25.5">
      <c r="A36" s="136"/>
      <c r="B36" s="136"/>
      <c r="C36" s="136"/>
      <c r="D36" s="136"/>
      <c r="E36" s="136"/>
      <c r="F36" s="136"/>
      <c r="G36" s="136"/>
      <c r="H36" s="136"/>
      <c r="I36" s="136"/>
      <c r="J36" s="10" t="s">
        <v>249</v>
      </c>
      <c r="K36" s="13" t="s">
        <v>183</v>
      </c>
      <c r="L36" s="13"/>
      <c r="M36" s="13"/>
      <c r="N36" s="13" t="s">
        <v>247</v>
      </c>
      <c r="O36" s="13" t="s">
        <v>185</v>
      </c>
      <c r="P36" s="36" t="s">
        <v>186</v>
      </c>
      <c r="Q36" s="13"/>
      <c r="R36" s="13"/>
      <c r="S36" s="10"/>
      <c r="T36" s="32"/>
      <c r="U36" s="32"/>
    </row>
    <row r="37" spans="1:21" ht="63.75">
      <c r="A37" s="136"/>
      <c r="B37" s="136"/>
      <c r="C37" s="136"/>
      <c r="D37" s="136"/>
      <c r="E37" s="136"/>
      <c r="F37" s="136"/>
      <c r="G37" s="136"/>
      <c r="H37" s="136"/>
      <c r="I37" s="136"/>
      <c r="J37" s="10" t="s">
        <v>279</v>
      </c>
      <c r="K37" s="13" t="s">
        <v>280</v>
      </c>
      <c r="L37" s="13"/>
      <c r="M37" s="13"/>
      <c r="N37" s="13" t="s">
        <v>281</v>
      </c>
      <c r="O37" s="13" t="s">
        <v>185</v>
      </c>
      <c r="P37" s="36" t="s">
        <v>282</v>
      </c>
      <c r="Q37" s="13"/>
      <c r="R37" s="13"/>
      <c r="S37" s="10"/>
      <c r="T37" s="32"/>
      <c r="U37" s="32"/>
    </row>
    <row r="38" spans="1:21" ht="76.5">
      <c r="A38" s="136"/>
      <c r="B38" s="136"/>
      <c r="C38" s="137"/>
      <c r="D38" s="137"/>
      <c r="E38" s="137"/>
      <c r="F38" s="137"/>
      <c r="G38" s="137"/>
      <c r="H38" s="137"/>
      <c r="I38" s="137"/>
      <c r="J38" s="10" t="s">
        <v>283</v>
      </c>
      <c r="K38" s="13" t="s">
        <v>284</v>
      </c>
      <c r="L38" s="13"/>
      <c r="M38" s="13"/>
      <c r="N38" s="13" t="s">
        <v>285</v>
      </c>
      <c r="O38" s="13" t="s">
        <v>185</v>
      </c>
      <c r="P38" s="36" t="s">
        <v>286</v>
      </c>
      <c r="Q38" s="13"/>
      <c r="R38" s="13"/>
      <c r="S38" s="10"/>
      <c r="T38" s="32"/>
      <c r="U38" s="32"/>
    </row>
    <row r="39" spans="1:21" ht="102">
      <c r="A39" s="136"/>
      <c r="B39" s="136"/>
      <c r="C39" s="142">
        <v>1220</v>
      </c>
      <c r="D39" s="145" t="s">
        <v>287</v>
      </c>
      <c r="E39" s="142" t="s">
        <v>288</v>
      </c>
      <c r="F39" s="142" t="s">
        <v>205</v>
      </c>
      <c r="G39" s="142" t="s">
        <v>206</v>
      </c>
      <c r="H39" s="142" t="s">
        <v>254</v>
      </c>
      <c r="I39" s="142" t="s">
        <v>255</v>
      </c>
      <c r="J39" s="10" t="s">
        <v>245</v>
      </c>
      <c r="K39" s="13" t="s">
        <v>246</v>
      </c>
      <c r="L39" s="13"/>
      <c r="M39" s="13"/>
      <c r="N39" s="13" t="s">
        <v>247</v>
      </c>
      <c r="O39" s="13" t="s">
        <v>256</v>
      </c>
      <c r="P39" s="36" t="s">
        <v>257</v>
      </c>
      <c r="Q39" s="13" t="s">
        <v>258</v>
      </c>
      <c r="R39" s="37" t="s">
        <v>259</v>
      </c>
      <c r="S39" s="36" t="s">
        <v>289</v>
      </c>
      <c r="T39" s="13" t="str">
        <f>CONCATENATE(Masuri!A4, " , ", Masuri!A5, " , ", Masuri!A6, " , ", Masuri!A8, " , ", Masuri!A10, " , ", Masuri!A11, " , ", Masuri!A34)</f>
        <v>M2 , M3 , M4 , M5 , M7 , M8 , M31</v>
      </c>
      <c r="U39" s="32"/>
    </row>
    <row r="40" spans="1:21" ht="25.5">
      <c r="A40" s="136"/>
      <c r="B40" s="136"/>
      <c r="C40" s="136"/>
      <c r="D40" s="136"/>
      <c r="E40" s="136"/>
      <c r="F40" s="136"/>
      <c r="G40" s="136"/>
      <c r="H40" s="136"/>
      <c r="I40" s="136"/>
      <c r="J40" s="10" t="s">
        <v>249</v>
      </c>
      <c r="K40" s="13" t="s">
        <v>183</v>
      </c>
      <c r="L40" s="13"/>
      <c r="M40" s="13"/>
      <c r="N40" s="13" t="s">
        <v>247</v>
      </c>
      <c r="O40" s="13" t="s">
        <v>185</v>
      </c>
      <c r="P40" s="36" t="s">
        <v>186</v>
      </c>
      <c r="Q40" s="13"/>
      <c r="R40" s="13"/>
      <c r="S40" s="10"/>
      <c r="T40" s="32"/>
      <c r="U40" s="32"/>
    </row>
    <row r="41" spans="1:21" ht="38.25">
      <c r="A41" s="136"/>
      <c r="B41" s="136"/>
      <c r="C41" s="136"/>
      <c r="D41" s="136"/>
      <c r="E41" s="136"/>
      <c r="F41" s="136"/>
      <c r="G41" s="136"/>
      <c r="H41" s="136"/>
      <c r="I41" s="136"/>
      <c r="J41" s="10" t="s">
        <v>290</v>
      </c>
      <c r="K41" s="13" t="s">
        <v>291</v>
      </c>
      <c r="L41" s="13"/>
      <c r="M41" s="13"/>
      <c r="N41" s="13" t="s">
        <v>292</v>
      </c>
      <c r="O41" s="13" t="s">
        <v>185</v>
      </c>
      <c r="P41" s="36" t="s">
        <v>293</v>
      </c>
      <c r="Q41" s="13"/>
      <c r="R41" s="13"/>
      <c r="S41" s="10"/>
      <c r="T41" s="32"/>
      <c r="U41" s="32"/>
    </row>
    <row r="42" spans="1:21" ht="51">
      <c r="A42" s="136"/>
      <c r="B42" s="136"/>
      <c r="C42" s="136"/>
      <c r="D42" s="136"/>
      <c r="E42" s="136"/>
      <c r="F42" s="136"/>
      <c r="G42" s="136"/>
      <c r="H42" s="136"/>
      <c r="I42" s="136"/>
      <c r="J42" s="10" t="s">
        <v>294</v>
      </c>
      <c r="K42" s="13" t="s">
        <v>284</v>
      </c>
      <c r="L42" s="13"/>
      <c r="M42" s="13"/>
      <c r="N42" s="13" t="s">
        <v>295</v>
      </c>
      <c r="O42" s="13" t="s">
        <v>185</v>
      </c>
      <c r="P42" s="36" t="s">
        <v>296</v>
      </c>
      <c r="Q42" s="13"/>
      <c r="R42" s="13"/>
      <c r="S42" s="10"/>
      <c r="T42" s="32"/>
      <c r="U42" s="32"/>
    </row>
    <row r="43" spans="1:21" ht="38.25">
      <c r="A43" s="136"/>
      <c r="B43" s="136"/>
      <c r="C43" s="136"/>
      <c r="D43" s="136"/>
      <c r="E43" s="136"/>
      <c r="F43" s="136"/>
      <c r="G43" s="136"/>
      <c r="H43" s="136"/>
      <c r="I43" s="136"/>
      <c r="J43" s="10" t="s">
        <v>297</v>
      </c>
      <c r="K43" s="13" t="s">
        <v>284</v>
      </c>
      <c r="L43" s="13"/>
      <c r="M43" s="13"/>
      <c r="N43" s="13" t="s">
        <v>298</v>
      </c>
      <c r="O43" s="13" t="s">
        <v>185</v>
      </c>
      <c r="P43" s="36" t="s">
        <v>299</v>
      </c>
      <c r="Q43" s="13"/>
      <c r="R43" s="13"/>
      <c r="S43" s="10"/>
      <c r="T43" s="32"/>
      <c r="U43" s="32"/>
    </row>
    <row r="44" spans="1:21" ht="89.25">
      <c r="A44" s="136"/>
      <c r="B44" s="136"/>
      <c r="C44" s="136"/>
      <c r="D44" s="136"/>
      <c r="E44" s="136"/>
      <c r="F44" s="136"/>
      <c r="G44" s="136"/>
      <c r="H44" s="136"/>
      <c r="I44" s="136"/>
      <c r="J44" s="10" t="s">
        <v>300</v>
      </c>
      <c r="K44" s="13" t="s">
        <v>284</v>
      </c>
      <c r="L44" s="13"/>
      <c r="M44" s="13"/>
      <c r="N44" s="13" t="s">
        <v>301</v>
      </c>
      <c r="O44" s="13" t="s">
        <v>185</v>
      </c>
      <c r="P44" s="36" t="s">
        <v>302</v>
      </c>
      <c r="Q44" s="13"/>
      <c r="R44" s="13"/>
      <c r="S44" s="10"/>
      <c r="T44" s="32"/>
      <c r="U44" s="32"/>
    </row>
    <row r="45" spans="1:21" ht="63.75">
      <c r="A45" s="136"/>
      <c r="B45" s="137"/>
      <c r="C45" s="137"/>
      <c r="D45" s="137"/>
      <c r="E45" s="137"/>
      <c r="F45" s="137"/>
      <c r="G45" s="137"/>
      <c r="H45" s="137"/>
      <c r="I45" s="137"/>
      <c r="J45" s="10" t="s">
        <v>303</v>
      </c>
      <c r="K45" s="13" t="s">
        <v>284</v>
      </c>
      <c r="L45" s="13"/>
      <c r="M45" s="13"/>
      <c r="N45" s="13" t="s">
        <v>304</v>
      </c>
      <c r="O45" s="13" t="s">
        <v>185</v>
      </c>
      <c r="P45" s="36" t="s">
        <v>305</v>
      </c>
      <c r="Q45" s="13"/>
      <c r="R45" s="13"/>
      <c r="S45" s="10"/>
      <c r="T45" s="32"/>
      <c r="U45" s="32"/>
    </row>
    <row r="46" spans="1:21" ht="114.75">
      <c r="A46" s="136"/>
      <c r="B46" s="142" t="s">
        <v>26</v>
      </c>
      <c r="C46" s="142">
        <v>1335</v>
      </c>
      <c r="D46" s="145" t="s">
        <v>9</v>
      </c>
      <c r="E46" s="142" t="s">
        <v>306</v>
      </c>
      <c r="F46" s="142" t="s">
        <v>307</v>
      </c>
      <c r="G46" s="142" t="s">
        <v>206</v>
      </c>
      <c r="H46" s="142" t="s">
        <v>254</v>
      </c>
      <c r="I46" s="142" t="s">
        <v>255</v>
      </c>
      <c r="J46" s="10" t="s">
        <v>245</v>
      </c>
      <c r="K46" s="13" t="s">
        <v>246</v>
      </c>
      <c r="L46" s="13"/>
      <c r="M46" s="13"/>
      <c r="N46" s="13" t="s">
        <v>247</v>
      </c>
      <c r="O46" s="13" t="s">
        <v>256</v>
      </c>
      <c r="P46" s="36" t="s">
        <v>308</v>
      </c>
      <c r="Q46" s="13" t="s">
        <v>258</v>
      </c>
      <c r="R46" s="40" t="s">
        <v>309</v>
      </c>
      <c r="S46" s="36" t="s">
        <v>310</v>
      </c>
      <c r="T46" s="13" t="str">
        <f>CONCATENATE(Masuri!A4, " , ", Masuri!A5, " , ", Masuri!A6, " , ", Masuri!A8, " , ", Masuri!A10, " , ", Masuri!A11, " , ", Masuri!A20, " , ", Masuri!A22, " , ", Masuri!A24, " , ", Masuri!A25, " , ", Masuri!A26, " , ", Masuri!A29, " , ", Masuri!A33, " , ",Masuri!A34)</f>
        <v>M2 , M3 , M4 , M5 , M7 , M8 , M17 , M19 , M21 , M22 , M23 , M26 , M30 , M31</v>
      </c>
      <c r="U46" s="32"/>
    </row>
    <row r="47" spans="1:21" ht="25.5">
      <c r="A47" s="136"/>
      <c r="B47" s="136"/>
      <c r="C47" s="136"/>
      <c r="D47" s="136"/>
      <c r="E47" s="136"/>
      <c r="F47" s="136"/>
      <c r="G47" s="136"/>
      <c r="H47" s="136"/>
      <c r="I47" s="136"/>
      <c r="J47" s="10" t="s">
        <v>249</v>
      </c>
      <c r="K47" s="13" t="s">
        <v>183</v>
      </c>
      <c r="L47" s="13"/>
      <c r="M47" s="13"/>
      <c r="N47" s="13" t="s">
        <v>247</v>
      </c>
      <c r="O47" s="13" t="s">
        <v>185</v>
      </c>
      <c r="P47" s="36" t="s">
        <v>311</v>
      </c>
      <c r="Q47" s="13"/>
      <c r="R47" s="13"/>
      <c r="S47" s="10"/>
      <c r="T47" s="32"/>
      <c r="U47" s="32"/>
    </row>
    <row r="48" spans="1:21" ht="51">
      <c r="A48" s="136"/>
      <c r="B48" s="136"/>
      <c r="C48" s="136"/>
      <c r="D48" s="136"/>
      <c r="E48" s="136"/>
      <c r="F48" s="136"/>
      <c r="G48" s="136"/>
      <c r="H48" s="136"/>
      <c r="I48" s="136"/>
      <c r="J48" s="10" t="s">
        <v>312</v>
      </c>
      <c r="K48" s="13" t="s">
        <v>313</v>
      </c>
      <c r="L48" s="13"/>
      <c r="M48" s="13"/>
      <c r="N48" s="13" t="s">
        <v>314</v>
      </c>
      <c r="O48" s="13" t="s">
        <v>185</v>
      </c>
      <c r="P48" s="36" t="s">
        <v>315</v>
      </c>
      <c r="Q48" s="13"/>
      <c r="R48" s="13"/>
      <c r="S48" s="10"/>
      <c r="T48" s="32"/>
      <c r="U48" s="32"/>
    </row>
    <row r="49" spans="1:21" ht="51">
      <c r="A49" s="136"/>
      <c r="B49" s="136"/>
      <c r="C49" s="137"/>
      <c r="D49" s="137"/>
      <c r="E49" s="137"/>
      <c r="F49" s="137"/>
      <c r="G49" s="137"/>
      <c r="H49" s="137"/>
      <c r="I49" s="137"/>
      <c r="J49" s="10" t="s">
        <v>316</v>
      </c>
      <c r="K49" s="13" t="s">
        <v>263</v>
      </c>
      <c r="L49" s="13"/>
      <c r="M49" s="13"/>
      <c r="N49" s="13" t="s">
        <v>197</v>
      </c>
      <c r="O49" s="13" t="s">
        <v>185</v>
      </c>
      <c r="P49" s="36" t="s">
        <v>317</v>
      </c>
      <c r="Q49" s="13"/>
      <c r="R49" s="13"/>
      <c r="S49" s="10"/>
      <c r="T49" s="32"/>
      <c r="U49" s="32"/>
    </row>
    <row r="50" spans="1:21" ht="165.75">
      <c r="A50" s="136"/>
      <c r="B50" s="136"/>
      <c r="C50" s="147">
        <v>1355</v>
      </c>
      <c r="D50" s="145" t="s">
        <v>44</v>
      </c>
      <c r="E50" s="142" t="s">
        <v>318</v>
      </c>
      <c r="F50" s="142" t="s">
        <v>319</v>
      </c>
      <c r="G50" s="142" t="s">
        <v>206</v>
      </c>
      <c r="H50" s="142" t="s">
        <v>254</v>
      </c>
      <c r="I50" s="142" t="s">
        <v>255</v>
      </c>
      <c r="J50" s="10" t="s">
        <v>245</v>
      </c>
      <c r="K50" s="13" t="s">
        <v>246</v>
      </c>
      <c r="L50" s="13"/>
      <c r="M50" s="13"/>
      <c r="N50" s="13" t="s">
        <v>247</v>
      </c>
      <c r="O50" s="13" t="s">
        <v>256</v>
      </c>
      <c r="P50" s="36" t="s">
        <v>320</v>
      </c>
      <c r="Q50" s="13">
        <v>1</v>
      </c>
      <c r="R50" s="41" t="s">
        <v>309</v>
      </c>
      <c r="S50" s="21" t="s">
        <v>321</v>
      </c>
      <c r="T50" s="13" t="str">
        <f>CONCATENATE(Masuri!A3, " , ", Masuri!A4, " , ", Masuri!A5, " , ", Masuri!A6, " , ", Masuri!A8, " , ", Masuri!A10, " , ", Masuri!A11, " , ", Masuri!A14, " , ", Masuri!A17, " , ", Masuri!A18, " , ", Masuri!A19, " , ", Masuri!A20, " , ", Masuri!A21, " , ", Masuri!A24, " , ", Masuri!A25, " , ", Masuri!A26, " , ", Masuri!A29, " , ", Masuri!A30, " , ", Masuri!A31, " , ", Masuri!A33, " , ", Masuri!A34)</f>
        <v>M1 , M2 , M3 , M4 , M5 , M7 , M8 , M11 , M14 , M15 , M16 , M17 , M18 , M21 , M22 , M23 , M26 , M27 , M28 , M30 , M31</v>
      </c>
      <c r="U50" s="32"/>
    </row>
    <row r="51" spans="1:21" ht="38.25">
      <c r="A51" s="136"/>
      <c r="B51" s="136"/>
      <c r="C51" s="136"/>
      <c r="D51" s="136"/>
      <c r="E51" s="136"/>
      <c r="F51" s="136"/>
      <c r="G51" s="136"/>
      <c r="H51" s="136"/>
      <c r="I51" s="136"/>
      <c r="J51" s="10" t="s">
        <v>249</v>
      </c>
      <c r="K51" s="13" t="s">
        <v>183</v>
      </c>
      <c r="L51" s="13"/>
      <c r="M51" s="13"/>
      <c r="N51" s="13" t="s">
        <v>247</v>
      </c>
      <c r="O51" s="13" t="s">
        <v>185</v>
      </c>
      <c r="P51" s="36" t="s">
        <v>322</v>
      </c>
      <c r="Q51" s="13"/>
      <c r="R51" s="13"/>
      <c r="S51" s="10"/>
      <c r="T51" s="32"/>
      <c r="U51" s="32"/>
    </row>
    <row r="52" spans="1:21" ht="38.25">
      <c r="A52" s="136"/>
      <c r="B52" s="136"/>
      <c r="C52" s="136"/>
      <c r="D52" s="136"/>
      <c r="E52" s="136"/>
      <c r="F52" s="136"/>
      <c r="G52" s="136"/>
      <c r="H52" s="136"/>
      <c r="I52" s="136"/>
      <c r="J52" s="10" t="s">
        <v>323</v>
      </c>
      <c r="K52" s="13" t="s">
        <v>324</v>
      </c>
      <c r="L52" s="13"/>
      <c r="M52" s="13"/>
      <c r="N52" s="13" t="s">
        <v>325</v>
      </c>
      <c r="O52" s="13" t="s">
        <v>185</v>
      </c>
      <c r="P52" s="36" t="s">
        <v>326</v>
      </c>
      <c r="Q52" s="13"/>
      <c r="R52" s="13"/>
      <c r="S52" s="10"/>
      <c r="T52" s="32"/>
      <c r="U52" s="32"/>
    </row>
    <row r="53" spans="1:21" ht="63.75">
      <c r="A53" s="136"/>
      <c r="B53" s="136"/>
      <c r="C53" s="136"/>
      <c r="D53" s="136"/>
      <c r="E53" s="136"/>
      <c r="F53" s="136"/>
      <c r="G53" s="136"/>
      <c r="H53" s="136"/>
      <c r="I53" s="136"/>
      <c r="J53" s="10" t="s">
        <v>327</v>
      </c>
      <c r="K53" s="13" t="s">
        <v>328</v>
      </c>
      <c r="L53" s="13"/>
      <c r="M53" s="13"/>
      <c r="N53" s="13" t="s">
        <v>247</v>
      </c>
      <c r="O53" s="13" t="s">
        <v>185</v>
      </c>
      <c r="P53" s="36" t="s">
        <v>329</v>
      </c>
      <c r="Q53" s="13"/>
      <c r="R53" s="13"/>
      <c r="S53" s="10"/>
      <c r="T53" s="32"/>
      <c r="U53" s="32"/>
    </row>
    <row r="54" spans="1:21" ht="63.75">
      <c r="A54" s="136"/>
      <c r="B54" s="136"/>
      <c r="C54" s="136"/>
      <c r="D54" s="136"/>
      <c r="E54" s="136"/>
      <c r="F54" s="136"/>
      <c r="G54" s="136"/>
      <c r="H54" s="136"/>
      <c r="I54" s="136"/>
      <c r="J54" s="10" t="s">
        <v>330</v>
      </c>
      <c r="K54" s="13" t="s">
        <v>331</v>
      </c>
      <c r="L54" s="13"/>
      <c r="M54" s="13"/>
      <c r="N54" s="13" t="s">
        <v>332</v>
      </c>
      <c r="O54" s="13" t="s">
        <v>185</v>
      </c>
      <c r="P54" s="36" t="s">
        <v>333</v>
      </c>
      <c r="Q54" s="13"/>
      <c r="R54" s="37"/>
      <c r="S54" s="36"/>
      <c r="T54" s="32"/>
      <c r="U54" s="32"/>
    </row>
    <row r="55" spans="1:21" ht="63.75">
      <c r="A55" s="137"/>
      <c r="B55" s="137"/>
      <c r="C55" s="137"/>
      <c r="D55" s="137"/>
      <c r="E55" s="137"/>
      <c r="F55" s="137"/>
      <c r="G55" s="137"/>
      <c r="H55" s="137"/>
      <c r="I55" s="137"/>
      <c r="J55" s="10" t="s">
        <v>334</v>
      </c>
      <c r="K55" s="13" t="s">
        <v>335</v>
      </c>
      <c r="L55" s="13"/>
      <c r="M55" s="13"/>
      <c r="N55" s="13" t="s">
        <v>332</v>
      </c>
      <c r="O55" s="13" t="s">
        <v>185</v>
      </c>
      <c r="P55" s="36" t="s">
        <v>336</v>
      </c>
      <c r="Q55" s="13"/>
      <c r="R55" s="37"/>
      <c r="S55" s="39"/>
      <c r="T55" s="32"/>
      <c r="U55" s="32"/>
    </row>
  </sheetData>
  <mergeCells count="84">
    <mergeCell ref="I39:I45"/>
    <mergeCell ref="H46:H49"/>
    <mergeCell ref="I46:I49"/>
    <mergeCell ref="H50:H55"/>
    <mergeCell ref="I50:I55"/>
    <mergeCell ref="D39:D45"/>
    <mergeCell ref="E39:E45"/>
    <mergeCell ref="F39:F45"/>
    <mergeCell ref="G39:G45"/>
    <mergeCell ref="H39:H45"/>
    <mergeCell ref="A3:A55"/>
    <mergeCell ref="D3:D7"/>
    <mergeCell ref="E3:E7"/>
    <mergeCell ref="F3:F7"/>
    <mergeCell ref="G3:G7"/>
    <mergeCell ref="G8:G12"/>
    <mergeCell ref="G18:G22"/>
    <mergeCell ref="D30:D33"/>
    <mergeCell ref="E30:E33"/>
    <mergeCell ref="F30:F33"/>
    <mergeCell ref="G30:G33"/>
    <mergeCell ref="B35:B45"/>
    <mergeCell ref="C35:C38"/>
    <mergeCell ref="C39:C45"/>
    <mergeCell ref="D35:D38"/>
    <mergeCell ref="E35:E38"/>
    <mergeCell ref="D46:D49"/>
    <mergeCell ref="E46:E49"/>
    <mergeCell ref="F46:F49"/>
    <mergeCell ref="G46:G49"/>
    <mergeCell ref="D50:D55"/>
    <mergeCell ref="E50:E55"/>
    <mergeCell ref="F50:F55"/>
    <mergeCell ref="G50:G55"/>
    <mergeCell ref="B30:B34"/>
    <mergeCell ref="C30:C33"/>
    <mergeCell ref="B3:B27"/>
    <mergeCell ref="C23:C27"/>
    <mergeCell ref="B46:B55"/>
    <mergeCell ref="C46:C49"/>
    <mergeCell ref="C50:C55"/>
    <mergeCell ref="B28:B29"/>
    <mergeCell ref="C28:C29"/>
    <mergeCell ref="D28:D29"/>
    <mergeCell ref="E28:E29"/>
    <mergeCell ref="F28:F29"/>
    <mergeCell ref="J34:N34"/>
    <mergeCell ref="H35:H38"/>
    <mergeCell ref="I35:I38"/>
    <mergeCell ref="E18:E22"/>
    <mergeCell ref="F18:F22"/>
    <mergeCell ref="H18:H22"/>
    <mergeCell ref="I18:I22"/>
    <mergeCell ref="H23:H27"/>
    <mergeCell ref="I23:I27"/>
    <mergeCell ref="I28:I29"/>
    <mergeCell ref="E23:E27"/>
    <mergeCell ref="F23:F27"/>
    <mergeCell ref="G23:G27"/>
    <mergeCell ref="G28:G29"/>
    <mergeCell ref="F35:F38"/>
    <mergeCell ref="G35:G38"/>
    <mergeCell ref="I13:I17"/>
    <mergeCell ref="C18:C22"/>
    <mergeCell ref="D18:D22"/>
    <mergeCell ref="H28:H29"/>
    <mergeCell ref="H30:H33"/>
    <mergeCell ref="I30:I33"/>
    <mergeCell ref="C13:C17"/>
    <mergeCell ref="D23:D27"/>
    <mergeCell ref="D13:D17"/>
    <mergeCell ref="E13:E17"/>
    <mergeCell ref="F13:F17"/>
    <mergeCell ref="G13:G17"/>
    <mergeCell ref="H13:H17"/>
    <mergeCell ref="H3:H7"/>
    <mergeCell ref="I3:I7"/>
    <mergeCell ref="C8:C12"/>
    <mergeCell ref="D8:D12"/>
    <mergeCell ref="E8:E12"/>
    <mergeCell ref="F8:F12"/>
    <mergeCell ref="H8:H12"/>
    <mergeCell ref="I8:I12"/>
    <mergeCell ref="C3:C7"/>
  </mergeCells>
  <conditionalFormatting sqref="A1:U55">
    <cfRule type="containsBlanks" dxfId="35" priority="1">
      <formula>LEN(TRIM(A1))=0</formula>
    </cfRule>
  </conditionalFormatting>
  <conditionalFormatting sqref="O1:O55">
    <cfRule type="containsText" dxfId="34" priority="2" operator="containsText" text="Da">
      <formula>NOT(ISERROR(SEARCH(("Da"),(O1))))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900FF"/>
    <outlinePr summaryBelow="0" summaryRight="0"/>
  </sheetPr>
  <dimension ref="A1:U23"/>
  <sheetViews>
    <sheetView workbookViewId="0">
      <selection sqref="A1:XFD1048576"/>
    </sheetView>
  </sheetViews>
  <sheetFormatPr defaultColWidth="12.5703125" defaultRowHeight="12.75"/>
  <cols>
    <col min="5" max="5" width="16.28515625" customWidth="1"/>
    <col min="10" max="10" width="16.85546875" customWidth="1"/>
    <col min="16" max="16" width="40.42578125" customWidth="1"/>
    <col min="19" max="19" width="19.5703125" customWidth="1"/>
  </cols>
  <sheetData>
    <row r="1" spans="1:21">
      <c r="A1" s="70" t="s">
        <v>1527</v>
      </c>
      <c r="B1" s="71"/>
      <c r="C1" s="71"/>
      <c r="D1" s="71"/>
      <c r="E1" s="71"/>
      <c r="F1" s="71"/>
      <c r="G1" s="71"/>
      <c r="H1" s="71"/>
      <c r="I1" s="71"/>
      <c r="J1" s="71"/>
      <c r="K1" s="71"/>
      <c r="L1" s="71"/>
      <c r="M1" s="71"/>
      <c r="N1" s="71"/>
      <c r="O1" s="78"/>
      <c r="P1" s="71"/>
      <c r="Q1" s="71"/>
      <c r="R1" s="71"/>
      <c r="S1" s="71"/>
      <c r="T1" s="71"/>
      <c r="U1" s="71"/>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51">
      <c r="A3" s="156" t="s">
        <v>1528</v>
      </c>
      <c r="B3" s="155" t="s">
        <v>175</v>
      </c>
      <c r="C3" s="149">
        <v>9130</v>
      </c>
      <c r="D3" s="156" t="s">
        <v>1529</v>
      </c>
      <c r="E3" s="156" t="s">
        <v>1530</v>
      </c>
      <c r="F3" s="149" t="s">
        <v>1531</v>
      </c>
      <c r="G3" s="149" t="s">
        <v>1532</v>
      </c>
      <c r="H3" s="156" t="s">
        <v>548</v>
      </c>
      <c r="I3" s="156" t="s">
        <v>255</v>
      </c>
      <c r="J3" s="3" t="s">
        <v>509</v>
      </c>
      <c r="K3" s="3" t="s">
        <v>183</v>
      </c>
      <c r="L3" s="14">
        <v>53</v>
      </c>
      <c r="M3" s="67"/>
      <c r="N3" s="3" t="s">
        <v>1533</v>
      </c>
      <c r="O3" s="69" t="s">
        <v>185</v>
      </c>
      <c r="P3" s="72" t="s">
        <v>1534</v>
      </c>
      <c r="Q3" s="67"/>
      <c r="R3" s="67"/>
      <c r="S3" s="67"/>
      <c r="T3" s="67"/>
      <c r="U3" s="67"/>
    </row>
    <row r="4" spans="1:21" ht="191.25">
      <c r="A4" s="136"/>
      <c r="B4" s="136"/>
      <c r="C4" s="136"/>
      <c r="D4" s="136"/>
      <c r="E4" s="136"/>
      <c r="F4" s="136"/>
      <c r="G4" s="136"/>
      <c r="H4" s="136"/>
      <c r="I4" s="136"/>
      <c r="J4" s="3" t="s">
        <v>1535</v>
      </c>
      <c r="K4" s="3" t="s">
        <v>1536</v>
      </c>
      <c r="L4" s="67"/>
      <c r="M4" s="67"/>
      <c r="N4" s="3" t="s">
        <v>189</v>
      </c>
      <c r="O4" s="69" t="s">
        <v>185</v>
      </c>
      <c r="P4" s="72" t="s">
        <v>1537</v>
      </c>
      <c r="Q4" s="67"/>
      <c r="R4" s="67"/>
      <c r="S4" s="67"/>
      <c r="T4" s="67"/>
      <c r="U4" s="67"/>
    </row>
    <row r="5" spans="1:21" ht="114.75">
      <c r="A5" s="136"/>
      <c r="B5" s="136"/>
      <c r="C5" s="136"/>
      <c r="D5" s="136"/>
      <c r="E5" s="136"/>
      <c r="F5" s="136"/>
      <c r="G5" s="136"/>
      <c r="H5" s="136"/>
      <c r="I5" s="136"/>
      <c r="J5" s="3" t="s">
        <v>1538</v>
      </c>
      <c r="K5" s="3" t="s">
        <v>1539</v>
      </c>
      <c r="L5" s="67"/>
      <c r="M5" s="67"/>
      <c r="N5" s="3" t="s">
        <v>193</v>
      </c>
      <c r="O5" s="69" t="s">
        <v>185</v>
      </c>
      <c r="P5" s="72" t="s">
        <v>1540</v>
      </c>
      <c r="Q5" s="67"/>
      <c r="R5" s="67"/>
      <c r="S5" s="67"/>
      <c r="T5" s="67"/>
      <c r="U5" s="67"/>
    </row>
    <row r="6" spans="1:21" ht="191.25">
      <c r="A6" s="136"/>
      <c r="B6" s="136"/>
      <c r="C6" s="136"/>
      <c r="D6" s="136"/>
      <c r="E6" s="136"/>
      <c r="F6" s="136"/>
      <c r="G6" s="136"/>
      <c r="H6" s="136"/>
      <c r="I6" s="136"/>
      <c r="J6" s="3" t="s">
        <v>1541</v>
      </c>
      <c r="K6" s="3" t="s">
        <v>1542</v>
      </c>
      <c r="L6" s="67"/>
      <c r="M6" s="67"/>
      <c r="N6" s="3" t="s">
        <v>788</v>
      </c>
      <c r="O6" s="69" t="s">
        <v>185</v>
      </c>
      <c r="P6" s="72" t="s">
        <v>1537</v>
      </c>
      <c r="Q6" s="67"/>
      <c r="R6" s="67"/>
      <c r="S6" s="67"/>
      <c r="T6" s="67"/>
      <c r="U6" s="67"/>
    </row>
    <row r="7" spans="1:21" ht="51">
      <c r="A7" s="136"/>
      <c r="B7" s="136"/>
      <c r="C7" s="136"/>
      <c r="D7" s="136"/>
      <c r="E7" s="136"/>
      <c r="F7" s="136"/>
      <c r="G7" s="136"/>
      <c r="H7" s="136"/>
      <c r="I7" s="136"/>
      <c r="J7" s="3" t="s">
        <v>1543</v>
      </c>
      <c r="K7" s="3" t="s">
        <v>200</v>
      </c>
      <c r="L7" s="67"/>
      <c r="M7" s="67"/>
      <c r="N7" s="3" t="s">
        <v>201</v>
      </c>
      <c r="O7" s="69" t="s">
        <v>185</v>
      </c>
      <c r="P7" s="72" t="s">
        <v>1544</v>
      </c>
      <c r="Q7" s="67"/>
      <c r="R7" s="67"/>
      <c r="S7" s="67"/>
      <c r="T7" s="67"/>
      <c r="U7" s="67"/>
    </row>
    <row r="8" spans="1:21" ht="51">
      <c r="A8" s="136"/>
      <c r="B8" s="137"/>
      <c r="C8" s="137"/>
      <c r="D8" s="137"/>
      <c r="E8" s="137"/>
      <c r="F8" s="137"/>
      <c r="G8" s="137"/>
      <c r="H8" s="137"/>
      <c r="I8" s="137"/>
      <c r="J8" s="3" t="s">
        <v>1545</v>
      </c>
      <c r="K8" s="3" t="s">
        <v>1546</v>
      </c>
      <c r="L8" s="67"/>
      <c r="M8" s="67"/>
      <c r="N8" s="3" t="s">
        <v>543</v>
      </c>
      <c r="O8" s="69" t="s">
        <v>185</v>
      </c>
      <c r="P8" s="72" t="s">
        <v>1544</v>
      </c>
      <c r="Q8" s="67"/>
      <c r="R8" s="67"/>
      <c r="S8" s="67"/>
      <c r="T8" s="67"/>
      <c r="U8" s="67"/>
    </row>
    <row r="9" spans="1:21" ht="165.75">
      <c r="A9" s="136"/>
      <c r="B9" s="3" t="s">
        <v>64</v>
      </c>
      <c r="C9" s="14">
        <v>1902</v>
      </c>
      <c r="D9" s="4" t="s">
        <v>242</v>
      </c>
      <c r="E9" s="3" t="s">
        <v>1547</v>
      </c>
      <c r="F9" s="14" t="s">
        <v>802</v>
      </c>
      <c r="G9" s="49" t="s">
        <v>1532</v>
      </c>
      <c r="H9" s="3" t="s">
        <v>180</v>
      </c>
      <c r="I9" s="3" t="s">
        <v>181</v>
      </c>
      <c r="J9" s="3" t="s">
        <v>1361</v>
      </c>
      <c r="K9" s="67"/>
      <c r="L9" s="67"/>
      <c r="M9" s="67"/>
      <c r="N9" s="67"/>
      <c r="O9" s="69" t="s">
        <v>185</v>
      </c>
      <c r="P9" s="72" t="s">
        <v>1548</v>
      </c>
      <c r="Q9" s="67"/>
      <c r="R9" s="67"/>
      <c r="S9" s="67"/>
      <c r="T9" s="67"/>
      <c r="U9" s="67"/>
    </row>
    <row r="10" spans="1:21" ht="127.5">
      <c r="A10" s="136"/>
      <c r="B10" s="156" t="s">
        <v>24</v>
      </c>
      <c r="C10" s="149">
        <v>4050</v>
      </c>
      <c r="D10" s="158" t="s">
        <v>800</v>
      </c>
      <c r="E10" s="151" t="s">
        <v>1549</v>
      </c>
      <c r="F10" s="161" t="s">
        <v>802</v>
      </c>
      <c r="G10" s="167" t="s">
        <v>1532</v>
      </c>
      <c r="H10" s="156" t="s">
        <v>180</v>
      </c>
      <c r="I10" s="156" t="s">
        <v>181</v>
      </c>
      <c r="J10" s="3" t="s">
        <v>999</v>
      </c>
      <c r="K10" s="3" t="s">
        <v>1021</v>
      </c>
      <c r="L10" s="67"/>
      <c r="M10" s="67"/>
      <c r="N10" s="3" t="s">
        <v>1447</v>
      </c>
      <c r="O10" s="69" t="s">
        <v>185</v>
      </c>
      <c r="P10" s="3" t="s">
        <v>1550</v>
      </c>
      <c r="Q10" s="67"/>
      <c r="R10" s="67"/>
      <c r="S10" s="67"/>
      <c r="T10" s="67"/>
      <c r="U10" s="67"/>
    </row>
    <row r="11" spans="1:21" ht="51">
      <c r="A11" s="136"/>
      <c r="B11" s="136"/>
      <c r="C11" s="136"/>
      <c r="D11" s="136"/>
      <c r="E11" s="136"/>
      <c r="F11" s="136"/>
      <c r="G11" s="136"/>
      <c r="H11" s="136"/>
      <c r="I11" s="136"/>
      <c r="J11" s="3" t="s">
        <v>1525</v>
      </c>
      <c r="K11" s="3" t="s">
        <v>183</v>
      </c>
      <c r="L11" s="67"/>
      <c r="M11" s="67"/>
      <c r="N11" s="3" t="s">
        <v>1447</v>
      </c>
      <c r="O11" s="69" t="s">
        <v>185</v>
      </c>
      <c r="P11" s="3" t="s">
        <v>1544</v>
      </c>
      <c r="Q11" s="67"/>
      <c r="R11" s="67"/>
      <c r="S11" s="67"/>
      <c r="T11" s="67"/>
      <c r="U11" s="67"/>
    </row>
    <row r="12" spans="1:21" ht="63.75">
      <c r="A12" s="136"/>
      <c r="B12" s="136"/>
      <c r="C12" s="136"/>
      <c r="D12" s="136"/>
      <c r="E12" s="136"/>
      <c r="F12" s="136"/>
      <c r="G12" s="136"/>
      <c r="H12" s="136"/>
      <c r="I12" s="136"/>
      <c r="J12" s="3" t="s">
        <v>1551</v>
      </c>
      <c r="K12" s="3" t="s">
        <v>183</v>
      </c>
      <c r="L12" s="67"/>
      <c r="M12" s="67"/>
      <c r="N12" s="67" t="s">
        <v>1447</v>
      </c>
      <c r="O12" s="69" t="s">
        <v>185</v>
      </c>
      <c r="P12" s="3" t="s">
        <v>1552</v>
      </c>
      <c r="Q12" s="67"/>
      <c r="R12" s="67"/>
      <c r="S12" s="67"/>
      <c r="T12" s="67"/>
      <c r="U12" s="67"/>
    </row>
    <row r="13" spans="1:21" ht="51">
      <c r="A13" s="136"/>
      <c r="B13" s="136"/>
      <c r="C13" s="137"/>
      <c r="D13" s="137"/>
      <c r="E13" s="137"/>
      <c r="F13" s="137"/>
      <c r="G13" s="137"/>
      <c r="H13" s="137"/>
      <c r="I13" s="137"/>
      <c r="J13" s="3" t="s">
        <v>1553</v>
      </c>
      <c r="K13" s="3" t="s">
        <v>284</v>
      </c>
      <c r="L13" s="67"/>
      <c r="M13" s="67"/>
      <c r="N13" s="67" t="s">
        <v>1422</v>
      </c>
      <c r="O13" s="69" t="s">
        <v>185</v>
      </c>
      <c r="P13" s="3" t="s">
        <v>1544</v>
      </c>
      <c r="Q13" s="67"/>
      <c r="R13" s="67"/>
      <c r="S13" s="67"/>
      <c r="T13" s="67"/>
      <c r="U13" s="67"/>
    </row>
    <row r="14" spans="1:21" ht="127.5">
      <c r="A14" s="136"/>
      <c r="B14" s="136"/>
      <c r="C14" s="149">
        <v>1083</v>
      </c>
      <c r="D14" s="158" t="s">
        <v>1018</v>
      </c>
      <c r="E14" s="156" t="s">
        <v>1554</v>
      </c>
      <c r="F14" s="156" t="s">
        <v>1555</v>
      </c>
      <c r="G14" s="167" t="s">
        <v>1556</v>
      </c>
      <c r="H14" s="156" t="s">
        <v>180</v>
      </c>
      <c r="I14" s="156" t="s">
        <v>181</v>
      </c>
      <c r="J14" s="3" t="s">
        <v>1020</v>
      </c>
      <c r="K14" s="3" t="s">
        <v>1557</v>
      </c>
      <c r="L14" s="67"/>
      <c r="M14" s="67"/>
      <c r="N14" s="3" t="s">
        <v>1558</v>
      </c>
      <c r="O14" s="69" t="s">
        <v>185</v>
      </c>
      <c r="P14" s="3" t="s">
        <v>1559</v>
      </c>
      <c r="Q14" s="67"/>
      <c r="R14" s="67"/>
      <c r="S14" s="67"/>
      <c r="T14" s="67"/>
      <c r="U14" s="67"/>
    </row>
    <row r="15" spans="1:21" ht="38.25">
      <c r="A15" s="136"/>
      <c r="B15" s="136"/>
      <c r="C15" s="136"/>
      <c r="D15" s="136"/>
      <c r="E15" s="136"/>
      <c r="F15" s="136"/>
      <c r="G15" s="136"/>
      <c r="H15" s="136"/>
      <c r="I15" s="136"/>
      <c r="J15" s="3" t="s">
        <v>1525</v>
      </c>
      <c r="K15" s="3" t="s">
        <v>183</v>
      </c>
      <c r="L15" s="67"/>
      <c r="M15" s="67"/>
      <c r="N15" s="3" t="s">
        <v>1558</v>
      </c>
      <c r="O15" s="69" t="s">
        <v>185</v>
      </c>
      <c r="P15" s="3" t="s">
        <v>1560</v>
      </c>
      <c r="Q15" s="67"/>
      <c r="R15" s="67"/>
      <c r="S15" s="67"/>
      <c r="T15" s="67"/>
      <c r="U15" s="67"/>
    </row>
    <row r="16" spans="1:21" ht="51">
      <c r="A16" s="136"/>
      <c r="B16" s="136"/>
      <c r="C16" s="136"/>
      <c r="D16" s="136"/>
      <c r="E16" s="136"/>
      <c r="F16" s="136"/>
      <c r="G16" s="136"/>
      <c r="H16" s="136"/>
      <c r="I16" s="136"/>
      <c r="J16" s="3" t="s">
        <v>1561</v>
      </c>
      <c r="K16" s="3" t="s">
        <v>972</v>
      </c>
      <c r="L16" s="67"/>
      <c r="M16" s="67"/>
      <c r="N16" s="52" t="s">
        <v>247</v>
      </c>
      <c r="O16" s="69" t="s">
        <v>185</v>
      </c>
      <c r="P16" s="3" t="s">
        <v>1562</v>
      </c>
      <c r="Q16" s="67"/>
      <c r="R16" s="67"/>
      <c r="S16" s="67"/>
      <c r="T16" s="67"/>
      <c r="U16" s="67"/>
    </row>
    <row r="17" spans="1:21" ht="51">
      <c r="A17" s="136"/>
      <c r="B17" s="136"/>
      <c r="C17" s="137"/>
      <c r="D17" s="137"/>
      <c r="E17" s="137"/>
      <c r="F17" s="137"/>
      <c r="G17" s="137"/>
      <c r="H17" s="137"/>
      <c r="I17" s="137"/>
      <c r="J17" s="3" t="s">
        <v>1563</v>
      </c>
      <c r="K17" s="3" t="s">
        <v>774</v>
      </c>
      <c r="L17" s="67"/>
      <c r="M17" s="67"/>
      <c r="N17" s="3" t="s">
        <v>201</v>
      </c>
      <c r="O17" s="69" t="s">
        <v>185</v>
      </c>
      <c r="P17" s="3" t="s">
        <v>1562</v>
      </c>
      <c r="Q17" s="67"/>
      <c r="R17" s="67"/>
      <c r="S17" s="67"/>
      <c r="T17" s="67"/>
      <c r="U17" s="67"/>
    </row>
    <row r="18" spans="1:21" ht="127.5">
      <c r="A18" s="136"/>
      <c r="B18" s="136"/>
      <c r="C18" s="149" t="s">
        <v>1564</v>
      </c>
      <c r="D18" s="158" t="s">
        <v>1565</v>
      </c>
      <c r="E18" s="156" t="s">
        <v>1566</v>
      </c>
      <c r="F18" s="156" t="s">
        <v>1567</v>
      </c>
      <c r="G18" s="167" t="s">
        <v>1556</v>
      </c>
      <c r="H18" s="156" t="s">
        <v>180</v>
      </c>
      <c r="I18" s="156" t="s">
        <v>181</v>
      </c>
      <c r="J18" s="3" t="s">
        <v>999</v>
      </c>
      <c r="K18" s="3" t="s">
        <v>1568</v>
      </c>
      <c r="L18" s="67"/>
      <c r="M18" s="67"/>
      <c r="N18" s="3" t="s">
        <v>1447</v>
      </c>
      <c r="O18" s="69" t="s">
        <v>185</v>
      </c>
      <c r="P18" s="72" t="s">
        <v>1569</v>
      </c>
      <c r="Q18" s="67"/>
      <c r="R18" s="67"/>
      <c r="S18" s="67"/>
      <c r="T18" s="67"/>
      <c r="U18" s="67"/>
    </row>
    <row r="19" spans="1:21" ht="127.5">
      <c r="A19" s="136"/>
      <c r="B19" s="136"/>
      <c r="C19" s="136"/>
      <c r="D19" s="136"/>
      <c r="E19" s="136"/>
      <c r="F19" s="136"/>
      <c r="G19" s="136"/>
      <c r="H19" s="136"/>
      <c r="I19" s="136"/>
      <c r="J19" s="3" t="s">
        <v>1570</v>
      </c>
      <c r="K19" s="3" t="s">
        <v>1571</v>
      </c>
      <c r="L19" s="67"/>
      <c r="M19" s="67"/>
      <c r="N19" s="3" t="s">
        <v>1422</v>
      </c>
      <c r="O19" s="69" t="s">
        <v>185</v>
      </c>
      <c r="P19" s="72" t="s">
        <v>1572</v>
      </c>
      <c r="Q19" s="67"/>
      <c r="R19" s="67"/>
      <c r="S19" s="67"/>
      <c r="T19" s="67"/>
      <c r="U19" s="67"/>
    </row>
    <row r="20" spans="1:21" ht="63.75">
      <c r="A20" s="136"/>
      <c r="B20" s="136"/>
      <c r="C20" s="136"/>
      <c r="D20" s="136"/>
      <c r="E20" s="136"/>
      <c r="F20" s="136"/>
      <c r="G20" s="136"/>
      <c r="H20" s="136"/>
      <c r="I20" s="136"/>
      <c r="J20" s="3" t="s">
        <v>1573</v>
      </c>
      <c r="K20" s="3" t="s">
        <v>889</v>
      </c>
      <c r="L20" s="67"/>
      <c r="M20" s="67"/>
      <c r="N20" s="3" t="s">
        <v>1422</v>
      </c>
      <c r="O20" s="69" t="s">
        <v>185</v>
      </c>
      <c r="P20" s="72" t="s">
        <v>1574</v>
      </c>
      <c r="Q20" s="67"/>
      <c r="R20" s="67"/>
      <c r="S20" s="67"/>
      <c r="T20" s="67"/>
      <c r="U20" s="67"/>
    </row>
    <row r="21" spans="1:21" ht="76.5">
      <c r="A21" s="136"/>
      <c r="B21" s="136"/>
      <c r="C21" s="136"/>
      <c r="D21" s="136"/>
      <c r="E21" s="136"/>
      <c r="F21" s="136"/>
      <c r="G21" s="136"/>
      <c r="H21" s="136"/>
      <c r="I21" s="136"/>
      <c r="J21" s="3" t="s">
        <v>1575</v>
      </c>
      <c r="K21" s="3" t="s">
        <v>1576</v>
      </c>
      <c r="L21" s="67"/>
      <c r="M21" s="67"/>
      <c r="N21" s="3" t="s">
        <v>1422</v>
      </c>
      <c r="O21" s="69" t="s">
        <v>185</v>
      </c>
      <c r="P21" s="3" t="s">
        <v>1577</v>
      </c>
      <c r="Q21" s="67"/>
      <c r="R21" s="67"/>
      <c r="S21" s="67"/>
      <c r="T21" s="67"/>
      <c r="U21" s="67"/>
    </row>
    <row r="22" spans="1:21" ht="153">
      <c r="A22" s="136"/>
      <c r="B22" s="136"/>
      <c r="C22" s="136"/>
      <c r="D22" s="136"/>
      <c r="E22" s="136"/>
      <c r="F22" s="136"/>
      <c r="G22" s="136"/>
      <c r="H22" s="136"/>
      <c r="I22" s="136"/>
      <c r="J22" s="3" t="s">
        <v>1578</v>
      </c>
      <c r="K22" s="3" t="s">
        <v>1579</v>
      </c>
      <c r="L22" s="67"/>
      <c r="M22" s="67"/>
      <c r="N22" s="3" t="s">
        <v>1422</v>
      </c>
      <c r="O22" s="69" t="s">
        <v>185</v>
      </c>
      <c r="P22" s="3" t="s">
        <v>1580</v>
      </c>
      <c r="Q22" s="67"/>
      <c r="R22" s="67"/>
      <c r="S22" s="67"/>
      <c r="T22" s="67"/>
      <c r="U22" s="67"/>
    </row>
    <row r="23" spans="1:21" ht="63.75">
      <c r="A23" s="137"/>
      <c r="B23" s="137"/>
      <c r="C23" s="137"/>
      <c r="D23" s="137"/>
      <c r="E23" s="137"/>
      <c r="F23" s="137"/>
      <c r="G23" s="137"/>
      <c r="H23" s="137"/>
      <c r="I23" s="137"/>
      <c r="J23" s="67" t="s">
        <v>1581</v>
      </c>
      <c r="K23" s="3" t="s">
        <v>1542</v>
      </c>
      <c r="L23" s="67"/>
      <c r="M23" s="67"/>
      <c r="N23" s="3" t="s">
        <v>1422</v>
      </c>
      <c r="O23" s="69" t="s">
        <v>185</v>
      </c>
      <c r="P23" s="3" t="s">
        <v>1582</v>
      </c>
      <c r="Q23" s="67"/>
      <c r="R23" s="67"/>
      <c r="S23" s="67"/>
      <c r="T23" s="67"/>
      <c r="U23" s="67"/>
    </row>
  </sheetData>
  <mergeCells count="31">
    <mergeCell ref="H14:H17"/>
    <mergeCell ref="I14:I17"/>
    <mergeCell ref="D18:D23"/>
    <mergeCell ref="E18:E23"/>
    <mergeCell ref="H18:H23"/>
    <mergeCell ref="I18:I23"/>
    <mergeCell ref="H3:H8"/>
    <mergeCell ref="I3:I8"/>
    <mergeCell ref="C3:C8"/>
    <mergeCell ref="C10:C13"/>
    <mergeCell ref="D10:D13"/>
    <mergeCell ref="E10:E13"/>
    <mergeCell ref="F10:F13"/>
    <mergeCell ref="G10:G13"/>
    <mergeCell ref="H10:H13"/>
    <mergeCell ref="I10:I13"/>
    <mergeCell ref="B10:B23"/>
    <mergeCell ref="C18:C23"/>
    <mergeCell ref="F18:F23"/>
    <mergeCell ref="G18:G23"/>
    <mergeCell ref="A3:A23"/>
    <mergeCell ref="B3:B8"/>
    <mergeCell ref="D3:D8"/>
    <mergeCell ref="E3:E8"/>
    <mergeCell ref="F3:F8"/>
    <mergeCell ref="G3:G8"/>
    <mergeCell ref="G14:G17"/>
    <mergeCell ref="C14:C17"/>
    <mergeCell ref="D14:D17"/>
    <mergeCell ref="E14:E17"/>
    <mergeCell ref="F14:F17"/>
  </mergeCells>
  <conditionalFormatting sqref="A2:U23">
    <cfRule type="containsBlanks" dxfId="17" priority="1">
      <formula>LEN(TRIM(A2))=0</formula>
    </cfRule>
  </conditionalFormatting>
  <conditionalFormatting sqref="O2">
    <cfRule type="containsText" dxfId="16" priority="2" operator="containsText" text="Da">
      <formula>NOT(ISERROR(SEARCH(("Da"),(O2))))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900FF"/>
    <outlinePr summaryBelow="0" summaryRight="0"/>
  </sheetPr>
  <dimension ref="A1:U53"/>
  <sheetViews>
    <sheetView workbookViewId="0">
      <pane xSplit="4" ySplit="2" topLeftCell="E3" activePane="bottomRight" state="frozen"/>
      <selection pane="topRight" activeCell="E1" sqref="E1"/>
      <selection pane="bottomLeft" activeCell="A3" sqref="A3"/>
      <selection pane="bottomRight" sqref="A1:XFD1048576"/>
    </sheetView>
  </sheetViews>
  <sheetFormatPr defaultColWidth="12.5703125" defaultRowHeight="12.75"/>
  <cols>
    <col min="5" max="5" width="20.28515625" customWidth="1"/>
    <col min="10" max="10" width="16.42578125" customWidth="1"/>
    <col min="15" max="15" width="8.28515625" customWidth="1"/>
    <col min="16" max="16" width="48" customWidth="1"/>
    <col min="19" max="19" width="74.42578125" customWidth="1"/>
  </cols>
  <sheetData>
    <row r="1" spans="1:21">
      <c r="A1" s="79" t="s">
        <v>23</v>
      </c>
      <c r="B1" s="22"/>
      <c r="C1" s="22"/>
      <c r="D1" s="22"/>
      <c r="E1" s="22"/>
      <c r="F1" s="22"/>
      <c r="G1" s="22"/>
      <c r="H1" s="22"/>
      <c r="I1" s="22"/>
      <c r="J1" s="22"/>
      <c r="K1" s="22"/>
      <c r="L1" s="22"/>
      <c r="M1" s="22"/>
      <c r="N1" s="22"/>
      <c r="O1" s="23"/>
      <c r="P1" s="22"/>
      <c r="Q1" s="22"/>
      <c r="R1" s="22"/>
      <c r="S1" s="22"/>
      <c r="T1" s="22"/>
      <c r="U1" s="22"/>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38.25">
      <c r="A3" s="155" t="s">
        <v>1583</v>
      </c>
      <c r="B3" s="155" t="s">
        <v>175</v>
      </c>
      <c r="C3" s="142" t="s">
        <v>1584</v>
      </c>
      <c r="D3" s="155" t="s">
        <v>1585</v>
      </c>
      <c r="E3" s="155" t="s">
        <v>1586</v>
      </c>
      <c r="F3" s="142" t="s">
        <v>1587</v>
      </c>
      <c r="G3" s="142" t="s">
        <v>206</v>
      </c>
      <c r="H3" s="155" t="s">
        <v>180</v>
      </c>
      <c r="I3" s="155" t="s">
        <v>181</v>
      </c>
      <c r="J3" s="7" t="s">
        <v>182</v>
      </c>
      <c r="K3" s="7" t="s">
        <v>183</v>
      </c>
      <c r="L3" s="13">
        <v>32</v>
      </c>
      <c r="M3" s="12"/>
      <c r="N3" s="7" t="s">
        <v>1588</v>
      </c>
      <c r="O3" s="8" t="s">
        <v>185</v>
      </c>
      <c r="P3" s="20" t="s">
        <v>1589</v>
      </c>
      <c r="Q3" s="12"/>
      <c r="R3" s="12"/>
      <c r="S3" s="12"/>
      <c r="T3" s="12"/>
      <c r="U3" s="12"/>
    </row>
    <row r="4" spans="1:21" ht="76.5">
      <c r="A4" s="136"/>
      <c r="B4" s="136"/>
      <c r="C4" s="136"/>
      <c r="D4" s="136"/>
      <c r="E4" s="136"/>
      <c r="F4" s="136"/>
      <c r="G4" s="136"/>
      <c r="H4" s="136"/>
      <c r="I4" s="136"/>
      <c r="J4" s="7" t="s">
        <v>1590</v>
      </c>
      <c r="K4" s="7" t="s">
        <v>1591</v>
      </c>
      <c r="L4" s="12"/>
      <c r="M4" s="12"/>
      <c r="N4" s="7" t="s">
        <v>234</v>
      </c>
      <c r="O4" s="8" t="s">
        <v>185</v>
      </c>
      <c r="P4" s="20" t="s">
        <v>1592</v>
      </c>
      <c r="Q4" s="12"/>
      <c r="R4" s="12"/>
      <c r="S4" s="12"/>
      <c r="T4" s="12"/>
      <c r="U4" s="12"/>
    </row>
    <row r="5" spans="1:21" ht="76.5">
      <c r="A5" s="136"/>
      <c r="B5" s="136"/>
      <c r="C5" s="136"/>
      <c r="D5" s="136"/>
      <c r="E5" s="136"/>
      <c r="F5" s="136"/>
      <c r="G5" s="136"/>
      <c r="H5" s="136"/>
      <c r="I5" s="136"/>
      <c r="J5" s="7" t="s">
        <v>1593</v>
      </c>
      <c r="K5" s="7" t="s">
        <v>1594</v>
      </c>
      <c r="L5" s="12"/>
      <c r="M5" s="12"/>
      <c r="N5" s="7" t="s">
        <v>193</v>
      </c>
      <c r="O5" s="8" t="s">
        <v>185</v>
      </c>
      <c r="P5" s="20" t="s">
        <v>1592</v>
      </c>
      <c r="Q5" s="12"/>
      <c r="R5" s="12"/>
      <c r="S5" s="12"/>
      <c r="T5" s="12"/>
      <c r="U5" s="12"/>
    </row>
    <row r="6" spans="1:21" ht="76.5">
      <c r="A6" s="136"/>
      <c r="B6" s="136"/>
      <c r="C6" s="136"/>
      <c r="D6" s="136"/>
      <c r="E6" s="136"/>
      <c r="F6" s="136"/>
      <c r="G6" s="136"/>
      <c r="H6" s="136"/>
      <c r="I6" s="136"/>
      <c r="J6" s="7" t="s">
        <v>1595</v>
      </c>
      <c r="K6" s="7" t="s">
        <v>1542</v>
      </c>
      <c r="L6" s="12"/>
      <c r="M6" s="12"/>
      <c r="N6" s="7" t="s">
        <v>1596</v>
      </c>
      <c r="O6" s="8" t="s">
        <v>185</v>
      </c>
      <c r="P6" s="20" t="s">
        <v>1592</v>
      </c>
      <c r="Q6" s="12"/>
      <c r="R6" s="12"/>
      <c r="S6" s="12"/>
      <c r="T6" s="12"/>
      <c r="U6" s="12"/>
    </row>
    <row r="7" spans="1:21" ht="38.25">
      <c r="A7" s="136"/>
      <c r="B7" s="136"/>
      <c r="C7" s="137"/>
      <c r="D7" s="137"/>
      <c r="E7" s="137"/>
      <c r="F7" s="137"/>
      <c r="G7" s="137"/>
      <c r="H7" s="137"/>
      <c r="I7" s="137"/>
      <c r="J7" s="7" t="s">
        <v>1597</v>
      </c>
      <c r="K7" s="7" t="s">
        <v>200</v>
      </c>
      <c r="L7" s="12"/>
      <c r="M7" s="12"/>
      <c r="N7" s="7" t="s">
        <v>1598</v>
      </c>
      <c r="O7" s="8" t="s">
        <v>185</v>
      </c>
      <c r="P7" s="20" t="s">
        <v>1599</v>
      </c>
      <c r="Q7" s="12"/>
      <c r="R7" s="12"/>
      <c r="S7" s="12"/>
      <c r="T7" s="12"/>
      <c r="U7" s="12"/>
    </row>
    <row r="8" spans="1:21" ht="38.25">
      <c r="A8" s="136"/>
      <c r="B8" s="136"/>
      <c r="C8" s="142" t="s">
        <v>230</v>
      </c>
      <c r="D8" s="155" t="s">
        <v>1600</v>
      </c>
      <c r="E8" s="155" t="s">
        <v>1601</v>
      </c>
      <c r="F8" s="142" t="s">
        <v>1587</v>
      </c>
      <c r="G8" s="168" t="s">
        <v>206</v>
      </c>
      <c r="H8" s="155" t="s">
        <v>180</v>
      </c>
      <c r="I8" s="155" t="s">
        <v>1602</v>
      </c>
      <c r="J8" s="7" t="s">
        <v>509</v>
      </c>
      <c r="K8" s="7" t="s">
        <v>183</v>
      </c>
      <c r="L8" s="13">
        <v>224</v>
      </c>
      <c r="M8" s="12"/>
      <c r="N8" s="7" t="s">
        <v>1603</v>
      </c>
      <c r="O8" s="8" t="s">
        <v>185</v>
      </c>
      <c r="P8" s="20" t="s">
        <v>1589</v>
      </c>
      <c r="Q8" s="12"/>
      <c r="R8" s="12"/>
      <c r="S8" s="12"/>
      <c r="T8" s="12"/>
      <c r="U8" s="12"/>
    </row>
    <row r="9" spans="1:21" ht="76.5">
      <c r="A9" s="136"/>
      <c r="B9" s="136"/>
      <c r="C9" s="136"/>
      <c r="D9" s="136"/>
      <c r="E9" s="136"/>
      <c r="F9" s="136"/>
      <c r="G9" s="136"/>
      <c r="H9" s="136"/>
      <c r="I9" s="136"/>
      <c r="J9" s="7" t="s">
        <v>1604</v>
      </c>
      <c r="K9" s="7" t="s">
        <v>1605</v>
      </c>
      <c r="L9" s="12"/>
      <c r="M9" s="12"/>
      <c r="N9" s="7" t="s">
        <v>234</v>
      </c>
      <c r="O9" s="8" t="s">
        <v>185</v>
      </c>
      <c r="P9" s="20" t="s">
        <v>1592</v>
      </c>
      <c r="Q9" s="12"/>
      <c r="R9" s="12"/>
      <c r="S9" s="12"/>
      <c r="T9" s="12"/>
      <c r="U9" s="12"/>
    </row>
    <row r="10" spans="1:21" ht="38.25">
      <c r="A10" s="136"/>
      <c r="B10" s="136"/>
      <c r="C10" s="136"/>
      <c r="D10" s="136"/>
      <c r="E10" s="136"/>
      <c r="F10" s="136"/>
      <c r="G10" s="136"/>
      <c r="H10" s="136"/>
      <c r="I10" s="136"/>
      <c r="J10" s="7" t="s">
        <v>1606</v>
      </c>
      <c r="K10" s="7" t="s">
        <v>200</v>
      </c>
      <c r="L10" s="12"/>
      <c r="M10" s="12"/>
      <c r="N10" s="7" t="s">
        <v>1598</v>
      </c>
      <c r="O10" s="8" t="s">
        <v>185</v>
      </c>
      <c r="P10" s="20" t="s">
        <v>1599</v>
      </c>
      <c r="Q10" s="12"/>
      <c r="R10" s="12"/>
      <c r="S10" s="12"/>
      <c r="T10" s="12"/>
      <c r="U10" s="12"/>
    </row>
    <row r="11" spans="1:21" ht="76.5">
      <c r="A11" s="136"/>
      <c r="B11" s="136"/>
      <c r="C11" s="136"/>
      <c r="D11" s="136"/>
      <c r="E11" s="136"/>
      <c r="F11" s="136"/>
      <c r="G11" s="136"/>
      <c r="H11" s="136"/>
      <c r="I11" s="136"/>
      <c r="J11" s="7" t="s">
        <v>1607</v>
      </c>
      <c r="K11" s="7" t="s">
        <v>1608</v>
      </c>
      <c r="L11" s="12"/>
      <c r="M11" s="12"/>
      <c r="N11" s="7" t="s">
        <v>193</v>
      </c>
      <c r="O11" s="8" t="s">
        <v>185</v>
      </c>
      <c r="P11" s="20" t="s">
        <v>1592</v>
      </c>
      <c r="Q11" s="12"/>
      <c r="R11" s="12"/>
      <c r="S11" s="12"/>
      <c r="T11" s="12"/>
      <c r="U11" s="12"/>
    </row>
    <row r="12" spans="1:21" ht="76.5">
      <c r="A12" s="136"/>
      <c r="B12" s="137"/>
      <c r="C12" s="137"/>
      <c r="D12" s="137"/>
      <c r="E12" s="137"/>
      <c r="F12" s="137"/>
      <c r="G12" s="137"/>
      <c r="H12" s="137"/>
      <c r="I12" s="137"/>
      <c r="J12" s="7" t="s">
        <v>1609</v>
      </c>
      <c r="K12" s="7" t="s">
        <v>1610</v>
      </c>
      <c r="L12" s="12"/>
      <c r="M12" s="12"/>
      <c r="N12" s="7" t="s">
        <v>1611</v>
      </c>
      <c r="O12" s="8" t="s">
        <v>185</v>
      </c>
      <c r="P12" s="20" t="s">
        <v>1592</v>
      </c>
      <c r="Q12" s="12"/>
      <c r="R12" s="12"/>
      <c r="S12" s="12"/>
      <c r="T12" s="12"/>
      <c r="U12" s="12"/>
    </row>
    <row r="13" spans="1:21" ht="191.25">
      <c r="A13" s="136"/>
      <c r="B13" s="152" t="s">
        <v>26</v>
      </c>
      <c r="C13" s="142">
        <v>1324</v>
      </c>
      <c r="D13" s="169" t="s">
        <v>470</v>
      </c>
      <c r="E13" s="155" t="s">
        <v>1612</v>
      </c>
      <c r="F13" s="155" t="s">
        <v>1613</v>
      </c>
      <c r="G13" s="142" t="s">
        <v>206</v>
      </c>
      <c r="H13" s="155" t="s">
        <v>180</v>
      </c>
      <c r="I13" s="155" t="s">
        <v>1614</v>
      </c>
      <c r="J13" s="9" t="s">
        <v>549</v>
      </c>
      <c r="K13" s="7" t="s">
        <v>246</v>
      </c>
      <c r="L13" s="13">
        <v>6</v>
      </c>
      <c r="M13" s="13">
        <v>10</v>
      </c>
      <c r="N13" s="7" t="s">
        <v>1266</v>
      </c>
      <c r="O13" s="13" t="s">
        <v>256</v>
      </c>
      <c r="P13" s="9" t="s">
        <v>1615</v>
      </c>
      <c r="Q13" s="7" t="s">
        <v>258</v>
      </c>
      <c r="R13" s="9" t="s">
        <v>309</v>
      </c>
      <c r="S13" s="80" t="s">
        <v>1616</v>
      </c>
      <c r="T13" s="13" t="str">
        <f>CONCATENATE(Masuri!A4, " , ", Masuri!A5, " , ", Masuri!A6, " , ", Masuri!A8, " , ", Masuri!A10, " , ", Masuri!A11, " , ", Masuri!A15, " , ", Masuri!A16, " , ", Masuri!A34)</f>
        <v>M2 , M3 , M4 , M5 , M7 , M8 , M12 , M13 , M31</v>
      </c>
      <c r="U13" s="12"/>
    </row>
    <row r="14" spans="1:21" ht="38.25">
      <c r="A14" s="136"/>
      <c r="B14" s="136"/>
      <c r="C14" s="136"/>
      <c r="D14" s="136"/>
      <c r="E14" s="136"/>
      <c r="F14" s="136"/>
      <c r="G14" s="136"/>
      <c r="H14" s="136"/>
      <c r="I14" s="136"/>
      <c r="J14" s="7" t="s">
        <v>182</v>
      </c>
      <c r="K14" s="7" t="s">
        <v>183</v>
      </c>
      <c r="L14" s="12"/>
      <c r="M14" s="12"/>
      <c r="N14" s="7" t="s">
        <v>1617</v>
      </c>
      <c r="O14" s="8" t="s">
        <v>185</v>
      </c>
      <c r="P14" s="20" t="s">
        <v>1618</v>
      </c>
      <c r="Q14" s="12"/>
      <c r="R14" s="12"/>
      <c r="S14" s="12"/>
      <c r="T14" s="12"/>
      <c r="U14" s="12"/>
    </row>
    <row r="15" spans="1:21" ht="51">
      <c r="A15" s="136"/>
      <c r="B15" s="136"/>
      <c r="C15" s="136"/>
      <c r="D15" s="136"/>
      <c r="E15" s="136"/>
      <c r="F15" s="136"/>
      <c r="G15" s="136"/>
      <c r="H15" s="136"/>
      <c r="I15" s="136"/>
      <c r="J15" s="7" t="s">
        <v>1619</v>
      </c>
      <c r="K15" s="7" t="s">
        <v>1620</v>
      </c>
      <c r="L15" s="12"/>
      <c r="M15" s="12"/>
      <c r="N15" s="7" t="s">
        <v>1621</v>
      </c>
      <c r="O15" s="8" t="s">
        <v>185</v>
      </c>
      <c r="P15" s="7" t="s">
        <v>1599</v>
      </c>
      <c r="Q15" s="12"/>
      <c r="R15" s="12"/>
      <c r="S15" s="12"/>
      <c r="T15" s="12"/>
      <c r="U15" s="12"/>
    </row>
    <row r="16" spans="1:21" ht="38.25">
      <c r="A16" s="136"/>
      <c r="B16" s="137"/>
      <c r="C16" s="137"/>
      <c r="D16" s="137"/>
      <c r="E16" s="137"/>
      <c r="F16" s="137"/>
      <c r="G16" s="137"/>
      <c r="H16" s="137"/>
      <c r="I16" s="137"/>
      <c r="J16" s="7" t="s">
        <v>495</v>
      </c>
      <c r="K16" s="10" t="s">
        <v>1622</v>
      </c>
      <c r="L16" s="12"/>
      <c r="M16" s="12"/>
      <c r="N16" s="7" t="s">
        <v>1598</v>
      </c>
      <c r="O16" s="8" t="s">
        <v>185</v>
      </c>
      <c r="P16" s="20" t="s">
        <v>1599</v>
      </c>
      <c r="Q16" s="12"/>
      <c r="R16" s="12"/>
      <c r="S16" s="12"/>
      <c r="T16" s="12"/>
      <c r="U16" s="12"/>
    </row>
    <row r="17" spans="1:21" ht="89.25">
      <c r="A17" s="136"/>
      <c r="B17" s="155" t="s">
        <v>338</v>
      </c>
      <c r="C17" s="142">
        <v>1130</v>
      </c>
      <c r="D17" s="169" t="s">
        <v>810</v>
      </c>
      <c r="E17" s="155" t="s">
        <v>1623</v>
      </c>
      <c r="F17" s="155" t="s">
        <v>1624</v>
      </c>
      <c r="G17" s="157" t="s">
        <v>1625</v>
      </c>
      <c r="H17" s="155" t="s">
        <v>180</v>
      </c>
      <c r="I17" s="155" t="s">
        <v>181</v>
      </c>
      <c r="J17" s="7" t="s">
        <v>245</v>
      </c>
      <c r="K17" s="7" t="s">
        <v>1626</v>
      </c>
      <c r="L17" s="12"/>
      <c r="M17" s="12"/>
      <c r="N17" s="7" t="s">
        <v>1627</v>
      </c>
      <c r="O17" s="8" t="s">
        <v>185</v>
      </c>
      <c r="P17" s="20" t="s">
        <v>1628</v>
      </c>
      <c r="Q17" s="12"/>
      <c r="R17" s="12"/>
      <c r="S17" s="12"/>
      <c r="T17" s="12"/>
      <c r="U17" s="12"/>
    </row>
    <row r="18" spans="1:21" ht="38.25">
      <c r="A18" s="136"/>
      <c r="B18" s="136"/>
      <c r="C18" s="136"/>
      <c r="D18" s="136"/>
      <c r="E18" s="136"/>
      <c r="F18" s="136"/>
      <c r="G18" s="136"/>
      <c r="H18" s="136"/>
      <c r="I18" s="136"/>
      <c r="J18" s="7" t="s">
        <v>1629</v>
      </c>
      <c r="K18" s="7" t="s">
        <v>183</v>
      </c>
      <c r="L18" s="12"/>
      <c r="M18" s="12"/>
      <c r="N18" s="7" t="s">
        <v>1630</v>
      </c>
      <c r="O18" s="8" t="s">
        <v>185</v>
      </c>
      <c r="P18" s="20" t="s">
        <v>1631</v>
      </c>
      <c r="Q18" s="12"/>
      <c r="R18" s="12"/>
      <c r="S18" s="12"/>
      <c r="T18" s="12"/>
      <c r="U18" s="12"/>
    </row>
    <row r="19" spans="1:21" ht="89.25">
      <c r="A19" s="136"/>
      <c r="B19" s="136"/>
      <c r="C19" s="136"/>
      <c r="D19" s="136"/>
      <c r="E19" s="136"/>
      <c r="F19" s="136"/>
      <c r="G19" s="136"/>
      <c r="H19" s="136"/>
      <c r="I19" s="136"/>
      <c r="J19" s="7" t="s">
        <v>1632</v>
      </c>
      <c r="K19" s="7" t="s">
        <v>1633</v>
      </c>
      <c r="L19" s="12"/>
      <c r="M19" s="12"/>
      <c r="N19" s="7" t="s">
        <v>543</v>
      </c>
      <c r="O19" s="8" t="s">
        <v>185</v>
      </c>
      <c r="P19" s="20" t="s">
        <v>1628</v>
      </c>
      <c r="Q19" s="12"/>
      <c r="R19" s="12"/>
      <c r="S19" s="12"/>
      <c r="T19" s="12"/>
      <c r="U19" s="12"/>
    </row>
    <row r="20" spans="1:21" ht="38.25">
      <c r="A20" s="136"/>
      <c r="B20" s="136"/>
      <c r="C20" s="136"/>
      <c r="D20" s="136"/>
      <c r="E20" s="136"/>
      <c r="F20" s="136"/>
      <c r="G20" s="136"/>
      <c r="H20" s="136"/>
      <c r="I20" s="136"/>
      <c r="J20" s="7" t="s">
        <v>1634</v>
      </c>
      <c r="K20" s="7" t="s">
        <v>1635</v>
      </c>
      <c r="L20" s="12"/>
      <c r="M20" s="12"/>
      <c r="N20" s="7" t="s">
        <v>1636</v>
      </c>
      <c r="O20" s="8" t="s">
        <v>185</v>
      </c>
      <c r="P20" s="20" t="s">
        <v>1637</v>
      </c>
      <c r="Q20" s="12"/>
      <c r="R20" s="12"/>
      <c r="S20" s="12"/>
      <c r="T20" s="12"/>
      <c r="U20" s="12"/>
    </row>
    <row r="21" spans="1:21" ht="102">
      <c r="A21" s="136"/>
      <c r="B21" s="136"/>
      <c r="C21" s="136"/>
      <c r="D21" s="136"/>
      <c r="E21" s="136"/>
      <c r="F21" s="136"/>
      <c r="G21" s="136"/>
      <c r="H21" s="136"/>
      <c r="I21" s="136"/>
      <c r="J21" s="7" t="s">
        <v>1638</v>
      </c>
      <c r="K21" s="7" t="s">
        <v>1639</v>
      </c>
      <c r="L21" s="12"/>
      <c r="M21" s="12"/>
      <c r="N21" s="7" t="s">
        <v>1640</v>
      </c>
      <c r="O21" s="8" t="s">
        <v>185</v>
      </c>
      <c r="P21" s="7" t="s">
        <v>1641</v>
      </c>
      <c r="Q21" s="12"/>
      <c r="R21" s="12"/>
      <c r="S21" s="12"/>
      <c r="T21" s="12"/>
      <c r="U21" s="12"/>
    </row>
    <row r="22" spans="1:21" ht="102">
      <c r="A22" s="136"/>
      <c r="B22" s="136"/>
      <c r="C22" s="137"/>
      <c r="D22" s="137"/>
      <c r="E22" s="137"/>
      <c r="F22" s="137"/>
      <c r="G22" s="137"/>
      <c r="H22" s="137"/>
      <c r="I22" s="137"/>
      <c r="J22" s="7" t="s">
        <v>1642</v>
      </c>
      <c r="K22" s="7" t="s">
        <v>1639</v>
      </c>
      <c r="L22" s="12"/>
      <c r="M22" s="12"/>
      <c r="N22" s="7" t="s">
        <v>1643</v>
      </c>
      <c r="O22" s="8" t="s">
        <v>185</v>
      </c>
      <c r="P22" s="7" t="s">
        <v>1641</v>
      </c>
      <c r="Q22" s="12"/>
      <c r="R22" s="12"/>
      <c r="S22" s="12"/>
      <c r="T22" s="12"/>
      <c r="U22" s="12"/>
    </row>
    <row r="23" spans="1:21" ht="89.25">
      <c r="A23" s="136"/>
      <c r="B23" s="136"/>
      <c r="C23" s="142">
        <v>1145</v>
      </c>
      <c r="D23" s="169" t="s">
        <v>617</v>
      </c>
      <c r="E23" s="170" t="s">
        <v>1644</v>
      </c>
      <c r="F23" s="155" t="s">
        <v>1645</v>
      </c>
      <c r="G23" s="157" t="s">
        <v>1625</v>
      </c>
      <c r="H23" s="155" t="s">
        <v>180</v>
      </c>
      <c r="I23" s="155" t="s">
        <v>181</v>
      </c>
      <c r="J23" s="7" t="s">
        <v>245</v>
      </c>
      <c r="K23" s="7" t="s">
        <v>1315</v>
      </c>
      <c r="L23" s="12"/>
      <c r="M23" s="12"/>
      <c r="N23" s="7" t="s">
        <v>1627</v>
      </c>
      <c r="O23" s="8" t="s">
        <v>185</v>
      </c>
      <c r="P23" s="20" t="s">
        <v>1628</v>
      </c>
      <c r="Q23" s="12"/>
      <c r="R23" s="12"/>
      <c r="S23" s="12"/>
      <c r="T23" s="12"/>
      <c r="U23" s="12"/>
    </row>
    <row r="24" spans="1:21" ht="38.25">
      <c r="A24" s="136"/>
      <c r="B24" s="136"/>
      <c r="C24" s="136"/>
      <c r="D24" s="136"/>
      <c r="E24" s="136"/>
      <c r="F24" s="136"/>
      <c r="G24" s="136"/>
      <c r="H24" s="136"/>
      <c r="I24" s="136"/>
      <c r="J24" s="7" t="s">
        <v>1629</v>
      </c>
      <c r="K24" s="7" t="s">
        <v>183</v>
      </c>
      <c r="L24" s="12"/>
      <c r="M24" s="12"/>
      <c r="N24" s="7" t="s">
        <v>1630</v>
      </c>
      <c r="O24" s="8" t="s">
        <v>185</v>
      </c>
      <c r="P24" s="20" t="s">
        <v>1631</v>
      </c>
      <c r="Q24" s="12"/>
      <c r="R24" s="12"/>
      <c r="S24" s="12"/>
      <c r="T24" s="12"/>
      <c r="U24" s="12"/>
    </row>
    <row r="25" spans="1:21" ht="63.75">
      <c r="A25" s="136"/>
      <c r="B25" s="136"/>
      <c r="C25" s="136"/>
      <c r="D25" s="136"/>
      <c r="E25" s="136"/>
      <c r="F25" s="136"/>
      <c r="G25" s="136"/>
      <c r="H25" s="136"/>
      <c r="I25" s="136"/>
      <c r="J25" s="7" t="s">
        <v>1646</v>
      </c>
      <c r="K25" s="7" t="s">
        <v>284</v>
      </c>
      <c r="L25" s="12"/>
      <c r="M25" s="12"/>
      <c r="N25" s="7" t="s">
        <v>325</v>
      </c>
      <c r="O25" s="8" t="s">
        <v>185</v>
      </c>
      <c r="P25" s="72" t="s">
        <v>1647</v>
      </c>
      <c r="Q25" s="67"/>
      <c r="R25" s="12"/>
      <c r="S25" s="12"/>
      <c r="T25" s="12"/>
      <c r="U25" s="12"/>
    </row>
    <row r="26" spans="1:21" ht="25.5">
      <c r="A26" s="136"/>
      <c r="B26" s="136"/>
      <c r="C26" s="136"/>
      <c r="D26" s="136"/>
      <c r="E26" s="136"/>
      <c r="F26" s="136"/>
      <c r="G26" s="136"/>
      <c r="H26" s="136"/>
      <c r="I26" s="136"/>
      <c r="J26" s="7" t="s">
        <v>1632</v>
      </c>
      <c r="K26" s="7" t="s">
        <v>1633</v>
      </c>
      <c r="L26" s="12"/>
      <c r="M26" s="12"/>
      <c r="N26" s="7" t="s">
        <v>652</v>
      </c>
      <c r="O26" s="8" t="s">
        <v>185</v>
      </c>
      <c r="P26" s="20" t="s">
        <v>1648</v>
      </c>
      <c r="Q26" s="67"/>
      <c r="R26" s="12"/>
      <c r="S26" s="12"/>
      <c r="T26" s="12"/>
      <c r="U26" s="12"/>
    </row>
    <row r="27" spans="1:21" ht="38.25">
      <c r="A27" s="136"/>
      <c r="B27" s="136"/>
      <c r="C27" s="136"/>
      <c r="D27" s="136"/>
      <c r="E27" s="136"/>
      <c r="F27" s="136"/>
      <c r="G27" s="136"/>
      <c r="H27" s="136"/>
      <c r="I27" s="136"/>
      <c r="J27" s="7" t="s">
        <v>1634</v>
      </c>
      <c r="K27" s="7" t="s">
        <v>1649</v>
      </c>
      <c r="L27" s="12"/>
      <c r="M27" s="12"/>
      <c r="N27" s="7" t="s">
        <v>1650</v>
      </c>
      <c r="O27" s="8" t="s">
        <v>185</v>
      </c>
      <c r="P27" s="20" t="s">
        <v>1651</v>
      </c>
      <c r="Q27" s="67"/>
      <c r="R27" s="12"/>
      <c r="S27" s="12"/>
      <c r="T27" s="12"/>
      <c r="U27" s="12"/>
    </row>
    <row r="28" spans="1:21" ht="102">
      <c r="A28" s="136"/>
      <c r="B28" s="136"/>
      <c r="C28" s="136"/>
      <c r="D28" s="136"/>
      <c r="E28" s="136"/>
      <c r="F28" s="136"/>
      <c r="G28" s="136"/>
      <c r="H28" s="136"/>
      <c r="I28" s="136"/>
      <c r="J28" s="7" t="s">
        <v>1652</v>
      </c>
      <c r="K28" s="7" t="s">
        <v>1653</v>
      </c>
      <c r="L28" s="12"/>
      <c r="M28" s="12"/>
      <c r="N28" s="7" t="s">
        <v>1640</v>
      </c>
      <c r="O28" s="8" t="s">
        <v>185</v>
      </c>
      <c r="P28" s="7" t="s">
        <v>1654</v>
      </c>
      <c r="Q28" s="67"/>
      <c r="R28" s="12"/>
      <c r="S28" s="12"/>
      <c r="T28" s="12"/>
      <c r="U28" s="12"/>
    </row>
    <row r="29" spans="1:21" ht="102">
      <c r="A29" s="136"/>
      <c r="B29" s="136"/>
      <c r="C29" s="137"/>
      <c r="D29" s="137"/>
      <c r="E29" s="137"/>
      <c r="F29" s="137"/>
      <c r="G29" s="137"/>
      <c r="H29" s="137"/>
      <c r="I29" s="137"/>
      <c r="J29" s="7" t="s">
        <v>1655</v>
      </c>
      <c r="K29" s="7" t="s">
        <v>1639</v>
      </c>
      <c r="L29" s="12"/>
      <c r="M29" s="12"/>
      <c r="N29" s="7" t="s">
        <v>1640</v>
      </c>
      <c r="O29" s="8" t="s">
        <v>185</v>
      </c>
      <c r="P29" s="7" t="s">
        <v>1654</v>
      </c>
      <c r="Q29" s="12"/>
      <c r="R29" s="12"/>
      <c r="S29" s="12"/>
      <c r="T29" s="12"/>
      <c r="U29" s="12"/>
    </row>
    <row r="30" spans="1:21" ht="89.25">
      <c r="A30" s="136"/>
      <c r="B30" s="136"/>
      <c r="C30" s="142">
        <v>5197</v>
      </c>
      <c r="D30" s="169" t="s">
        <v>685</v>
      </c>
      <c r="E30" s="170" t="s">
        <v>1644</v>
      </c>
      <c r="F30" s="155" t="s">
        <v>1645</v>
      </c>
      <c r="G30" s="157" t="s">
        <v>1625</v>
      </c>
      <c r="H30" s="155" t="s">
        <v>180</v>
      </c>
      <c r="I30" s="155" t="s">
        <v>181</v>
      </c>
      <c r="J30" s="7" t="s">
        <v>245</v>
      </c>
      <c r="K30" s="7" t="s">
        <v>1656</v>
      </c>
      <c r="L30" s="12"/>
      <c r="M30" s="12"/>
      <c r="N30" s="7" t="s">
        <v>1657</v>
      </c>
      <c r="O30" s="8" t="s">
        <v>185</v>
      </c>
      <c r="P30" s="20" t="s">
        <v>1628</v>
      </c>
      <c r="Q30" s="12"/>
      <c r="R30" s="12"/>
      <c r="S30" s="12"/>
      <c r="T30" s="12"/>
      <c r="U30" s="12"/>
    </row>
    <row r="31" spans="1:21" ht="38.25">
      <c r="A31" s="136"/>
      <c r="B31" s="136"/>
      <c r="C31" s="136"/>
      <c r="D31" s="136"/>
      <c r="E31" s="136"/>
      <c r="F31" s="136"/>
      <c r="G31" s="136"/>
      <c r="H31" s="136"/>
      <c r="I31" s="136"/>
      <c r="J31" s="7" t="s">
        <v>1658</v>
      </c>
      <c r="K31" s="7" t="s">
        <v>183</v>
      </c>
      <c r="L31" s="12"/>
      <c r="M31" s="12"/>
      <c r="N31" s="7" t="s">
        <v>1630</v>
      </c>
      <c r="O31" s="8" t="s">
        <v>185</v>
      </c>
      <c r="P31" s="20" t="s">
        <v>1631</v>
      </c>
      <c r="Q31" s="12"/>
      <c r="R31" s="12"/>
      <c r="S31" s="12"/>
      <c r="T31" s="12"/>
      <c r="U31" s="12"/>
    </row>
    <row r="32" spans="1:21" ht="25.5">
      <c r="A32" s="136"/>
      <c r="B32" s="136"/>
      <c r="C32" s="136"/>
      <c r="D32" s="136"/>
      <c r="E32" s="136"/>
      <c r="F32" s="136"/>
      <c r="G32" s="136"/>
      <c r="H32" s="136"/>
      <c r="I32" s="136"/>
      <c r="J32" s="7" t="s">
        <v>1632</v>
      </c>
      <c r="K32" s="7" t="s">
        <v>1659</v>
      </c>
      <c r="L32" s="12"/>
      <c r="M32" s="12"/>
      <c r="N32" s="7" t="s">
        <v>193</v>
      </c>
      <c r="O32" s="8" t="s">
        <v>185</v>
      </c>
      <c r="P32" s="20" t="s">
        <v>1648</v>
      </c>
      <c r="Q32" s="12"/>
      <c r="R32" s="12"/>
      <c r="S32" s="12"/>
      <c r="T32" s="12"/>
      <c r="U32" s="12"/>
    </row>
    <row r="33" spans="1:21" ht="102">
      <c r="A33" s="136"/>
      <c r="B33" s="136"/>
      <c r="C33" s="136"/>
      <c r="D33" s="136"/>
      <c r="E33" s="136"/>
      <c r="F33" s="136"/>
      <c r="G33" s="136"/>
      <c r="H33" s="136"/>
      <c r="I33" s="136"/>
      <c r="J33" s="7" t="s">
        <v>1652</v>
      </c>
      <c r="K33" s="7" t="s">
        <v>1639</v>
      </c>
      <c r="L33" s="12"/>
      <c r="M33" s="12"/>
      <c r="N33" s="7" t="s">
        <v>1640</v>
      </c>
      <c r="O33" s="8" t="s">
        <v>185</v>
      </c>
      <c r="P33" s="7" t="s">
        <v>1654</v>
      </c>
      <c r="Q33" s="12"/>
      <c r="R33" s="12"/>
      <c r="S33" s="12"/>
      <c r="T33" s="12"/>
      <c r="U33" s="12"/>
    </row>
    <row r="34" spans="1:21" ht="102">
      <c r="A34" s="136"/>
      <c r="B34" s="137"/>
      <c r="C34" s="137"/>
      <c r="D34" s="137"/>
      <c r="E34" s="137"/>
      <c r="F34" s="137"/>
      <c r="G34" s="137"/>
      <c r="H34" s="137"/>
      <c r="I34" s="137"/>
      <c r="J34" s="7" t="s">
        <v>1660</v>
      </c>
      <c r="K34" s="7" t="s">
        <v>1639</v>
      </c>
      <c r="L34" s="12"/>
      <c r="M34" s="12"/>
      <c r="N34" s="7" t="s">
        <v>1661</v>
      </c>
      <c r="O34" s="8" t="s">
        <v>185</v>
      </c>
      <c r="P34" s="7" t="s">
        <v>1654</v>
      </c>
      <c r="Q34" s="12"/>
      <c r="R34" s="12"/>
      <c r="S34" s="12"/>
      <c r="T34" s="12"/>
      <c r="U34" s="12"/>
    </row>
    <row r="35" spans="1:21" ht="51">
      <c r="A35" s="136"/>
      <c r="B35" s="155" t="s">
        <v>24</v>
      </c>
      <c r="C35" s="142">
        <v>6908</v>
      </c>
      <c r="D35" s="169" t="s">
        <v>1662</v>
      </c>
      <c r="E35" s="155" t="s">
        <v>1663</v>
      </c>
      <c r="F35" s="142" t="s">
        <v>1587</v>
      </c>
      <c r="G35" s="157" t="s">
        <v>1625</v>
      </c>
      <c r="H35" s="155" t="s">
        <v>180</v>
      </c>
      <c r="I35" s="155" t="s">
        <v>1664</v>
      </c>
      <c r="J35" s="7" t="s">
        <v>549</v>
      </c>
      <c r="K35" s="7" t="s">
        <v>435</v>
      </c>
      <c r="L35" s="12"/>
      <c r="M35" s="12"/>
      <c r="N35" s="7" t="s">
        <v>1627</v>
      </c>
      <c r="O35" s="8" t="s">
        <v>185</v>
      </c>
      <c r="P35" s="7" t="s">
        <v>1665</v>
      </c>
      <c r="Q35" s="12"/>
      <c r="R35" s="12"/>
      <c r="S35" s="12"/>
      <c r="T35" s="12"/>
      <c r="U35" s="12"/>
    </row>
    <row r="36" spans="1:21" ht="38.25">
      <c r="A36" s="136"/>
      <c r="B36" s="136"/>
      <c r="C36" s="136"/>
      <c r="D36" s="136"/>
      <c r="E36" s="136"/>
      <c r="F36" s="136"/>
      <c r="G36" s="136"/>
      <c r="H36" s="136"/>
      <c r="I36" s="136"/>
      <c r="J36" s="7" t="s">
        <v>1666</v>
      </c>
      <c r="K36" s="7" t="s">
        <v>183</v>
      </c>
      <c r="L36" s="12"/>
      <c r="M36" s="12"/>
      <c r="N36" s="7" t="s">
        <v>1667</v>
      </c>
      <c r="O36" s="8" t="s">
        <v>185</v>
      </c>
      <c r="P36" s="20" t="s">
        <v>1668</v>
      </c>
      <c r="Q36" s="12"/>
      <c r="R36" s="12"/>
      <c r="S36" s="12"/>
      <c r="T36" s="12"/>
      <c r="U36" s="12"/>
    </row>
    <row r="37" spans="1:21" ht="38.25">
      <c r="A37" s="136"/>
      <c r="B37" s="136"/>
      <c r="C37" s="136"/>
      <c r="D37" s="136"/>
      <c r="E37" s="136"/>
      <c r="F37" s="136"/>
      <c r="G37" s="136"/>
      <c r="H37" s="136"/>
      <c r="I37" s="136"/>
      <c r="J37" s="7" t="s">
        <v>1669</v>
      </c>
      <c r="K37" s="7" t="s">
        <v>1669</v>
      </c>
      <c r="L37" s="12"/>
      <c r="M37" s="12"/>
      <c r="N37" s="7" t="s">
        <v>1627</v>
      </c>
      <c r="O37" s="8" t="s">
        <v>185</v>
      </c>
      <c r="P37" s="20" t="s">
        <v>1599</v>
      </c>
      <c r="Q37" s="12"/>
      <c r="R37" s="12"/>
      <c r="S37" s="12"/>
      <c r="T37" s="12"/>
      <c r="U37" s="12"/>
    </row>
    <row r="38" spans="1:21" ht="51">
      <c r="A38" s="136"/>
      <c r="B38" s="136"/>
      <c r="C38" s="136"/>
      <c r="D38" s="136"/>
      <c r="E38" s="136"/>
      <c r="F38" s="136"/>
      <c r="G38" s="136"/>
      <c r="H38" s="136"/>
      <c r="I38" s="136"/>
      <c r="J38" s="7" t="s">
        <v>1670</v>
      </c>
      <c r="K38" s="7" t="s">
        <v>1671</v>
      </c>
      <c r="L38" s="12"/>
      <c r="M38" s="12"/>
      <c r="N38" s="7" t="s">
        <v>1627</v>
      </c>
      <c r="O38" s="8" t="s">
        <v>185</v>
      </c>
      <c r="P38" s="20" t="s">
        <v>1599</v>
      </c>
      <c r="Q38" s="12"/>
      <c r="R38" s="12"/>
      <c r="S38" s="12"/>
      <c r="T38" s="12"/>
      <c r="U38" s="12"/>
    </row>
    <row r="39" spans="1:21" ht="38.25">
      <c r="A39" s="136"/>
      <c r="B39" s="136"/>
      <c r="C39" s="137"/>
      <c r="D39" s="137"/>
      <c r="E39" s="137"/>
      <c r="F39" s="137"/>
      <c r="G39" s="137"/>
      <c r="H39" s="137"/>
      <c r="I39" s="137"/>
      <c r="J39" s="7" t="s">
        <v>1672</v>
      </c>
      <c r="K39" s="7" t="s">
        <v>200</v>
      </c>
      <c r="L39" s="12"/>
      <c r="M39" s="12"/>
      <c r="N39" s="7" t="s">
        <v>1598</v>
      </c>
      <c r="O39" s="8" t="s">
        <v>185</v>
      </c>
      <c r="P39" s="20" t="s">
        <v>1599</v>
      </c>
      <c r="Q39" s="12"/>
      <c r="R39" s="12"/>
      <c r="S39" s="12"/>
      <c r="T39" s="12"/>
      <c r="U39" s="12"/>
    </row>
    <row r="40" spans="1:21" ht="51">
      <c r="A40" s="136"/>
      <c r="B40" s="136"/>
      <c r="C40" s="142">
        <v>1083</v>
      </c>
      <c r="D40" s="169" t="s">
        <v>1018</v>
      </c>
      <c r="E40" s="155" t="s">
        <v>1663</v>
      </c>
      <c r="F40" s="142" t="s">
        <v>1587</v>
      </c>
      <c r="G40" s="157" t="s">
        <v>1625</v>
      </c>
      <c r="H40" s="155" t="s">
        <v>180</v>
      </c>
      <c r="I40" s="155" t="s">
        <v>181</v>
      </c>
      <c r="J40" s="7" t="s">
        <v>549</v>
      </c>
      <c r="K40" s="7" t="s">
        <v>435</v>
      </c>
      <c r="L40" s="12"/>
      <c r="M40" s="12"/>
      <c r="N40" s="7" t="s">
        <v>1627</v>
      </c>
      <c r="O40" s="8" t="s">
        <v>185</v>
      </c>
      <c r="P40" s="7" t="s">
        <v>1673</v>
      </c>
      <c r="Q40" s="12"/>
      <c r="R40" s="12"/>
      <c r="S40" s="12"/>
      <c r="T40" s="12"/>
      <c r="U40" s="12"/>
    </row>
    <row r="41" spans="1:21" ht="38.25">
      <c r="A41" s="136"/>
      <c r="B41" s="136"/>
      <c r="C41" s="136"/>
      <c r="D41" s="136"/>
      <c r="E41" s="136"/>
      <c r="F41" s="136"/>
      <c r="G41" s="136"/>
      <c r="H41" s="136"/>
      <c r="I41" s="136"/>
      <c r="J41" s="7" t="s">
        <v>1666</v>
      </c>
      <c r="K41" s="7" t="s">
        <v>183</v>
      </c>
      <c r="L41" s="12"/>
      <c r="M41" s="12"/>
      <c r="N41" s="7" t="s">
        <v>1667</v>
      </c>
      <c r="O41" s="8" t="s">
        <v>185</v>
      </c>
      <c r="P41" s="20" t="s">
        <v>1668</v>
      </c>
      <c r="Q41" s="12"/>
      <c r="R41" s="12"/>
      <c r="S41" s="12"/>
      <c r="T41" s="12"/>
      <c r="U41" s="12"/>
    </row>
    <row r="42" spans="1:21" ht="38.25">
      <c r="A42" s="136"/>
      <c r="B42" s="136"/>
      <c r="C42" s="136"/>
      <c r="D42" s="136"/>
      <c r="E42" s="136"/>
      <c r="F42" s="136"/>
      <c r="G42" s="136"/>
      <c r="H42" s="136"/>
      <c r="I42" s="136"/>
      <c r="J42" s="7" t="s">
        <v>1669</v>
      </c>
      <c r="K42" s="7" t="s">
        <v>1669</v>
      </c>
      <c r="L42" s="12"/>
      <c r="M42" s="12"/>
      <c r="N42" s="7" t="s">
        <v>1627</v>
      </c>
      <c r="O42" s="8" t="s">
        <v>185</v>
      </c>
      <c r="P42" s="20" t="s">
        <v>1599</v>
      </c>
      <c r="Q42" s="12"/>
      <c r="R42" s="12"/>
      <c r="S42" s="12"/>
      <c r="T42" s="12"/>
      <c r="U42" s="12"/>
    </row>
    <row r="43" spans="1:21" ht="63.75">
      <c r="A43" s="136"/>
      <c r="B43" s="136"/>
      <c r="C43" s="136"/>
      <c r="D43" s="136"/>
      <c r="E43" s="136"/>
      <c r="F43" s="136"/>
      <c r="G43" s="136"/>
      <c r="H43" s="136"/>
      <c r="I43" s="136"/>
      <c r="J43" s="7" t="s">
        <v>1674</v>
      </c>
      <c r="K43" s="7" t="s">
        <v>1675</v>
      </c>
      <c r="L43" s="12"/>
      <c r="M43" s="12"/>
      <c r="N43" s="7" t="s">
        <v>1627</v>
      </c>
      <c r="O43" s="8" t="s">
        <v>185</v>
      </c>
      <c r="P43" s="20" t="s">
        <v>1599</v>
      </c>
      <c r="Q43" s="12"/>
      <c r="R43" s="12"/>
      <c r="S43" s="12"/>
      <c r="T43" s="12"/>
      <c r="U43" s="12"/>
    </row>
    <row r="44" spans="1:21" ht="38.25">
      <c r="A44" s="136"/>
      <c r="B44" s="137"/>
      <c r="C44" s="137"/>
      <c r="D44" s="137"/>
      <c r="E44" s="137"/>
      <c r="F44" s="137"/>
      <c r="G44" s="137"/>
      <c r="H44" s="137"/>
      <c r="I44" s="137"/>
      <c r="J44" s="7" t="s">
        <v>1676</v>
      </c>
      <c r="K44" s="7" t="s">
        <v>774</v>
      </c>
      <c r="L44" s="12"/>
      <c r="M44" s="12"/>
      <c r="N44" s="7" t="s">
        <v>1598</v>
      </c>
      <c r="O44" s="8" t="s">
        <v>185</v>
      </c>
      <c r="P44" s="20" t="s">
        <v>1599</v>
      </c>
      <c r="Q44" s="12"/>
      <c r="R44" s="12"/>
      <c r="S44" s="12"/>
      <c r="T44" s="12"/>
      <c r="U44" s="12"/>
    </row>
    <row r="45" spans="1:21" ht="25.5">
      <c r="A45" s="136"/>
      <c r="B45" s="155" t="s">
        <v>64</v>
      </c>
      <c r="C45" s="142">
        <v>1902</v>
      </c>
      <c r="D45" s="169" t="s">
        <v>242</v>
      </c>
      <c r="E45" s="155" t="s">
        <v>1663</v>
      </c>
      <c r="F45" s="142" t="s">
        <v>1587</v>
      </c>
      <c r="G45" s="157" t="s">
        <v>1625</v>
      </c>
      <c r="H45" s="155" t="s">
        <v>180</v>
      </c>
      <c r="I45" s="155" t="s">
        <v>181</v>
      </c>
      <c r="J45" s="7" t="s">
        <v>549</v>
      </c>
      <c r="K45" s="7" t="s">
        <v>1677</v>
      </c>
      <c r="L45" s="13">
        <v>20</v>
      </c>
      <c r="M45" s="13">
        <v>30</v>
      </c>
      <c r="N45" s="7" t="s">
        <v>1627</v>
      </c>
      <c r="O45" s="8" t="s">
        <v>185</v>
      </c>
      <c r="P45" s="20" t="s">
        <v>1678</v>
      </c>
      <c r="Q45" s="12"/>
      <c r="R45" s="12"/>
      <c r="S45" s="12"/>
      <c r="T45" s="12"/>
      <c r="U45" s="12"/>
    </row>
    <row r="46" spans="1:21" ht="51">
      <c r="A46" s="136"/>
      <c r="B46" s="136"/>
      <c r="C46" s="136"/>
      <c r="D46" s="136"/>
      <c r="E46" s="136"/>
      <c r="F46" s="136"/>
      <c r="G46" s="136"/>
      <c r="H46" s="136"/>
      <c r="I46" s="136"/>
      <c r="J46" s="7" t="s">
        <v>182</v>
      </c>
      <c r="K46" s="7" t="s">
        <v>889</v>
      </c>
      <c r="L46" s="12"/>
      <c r="M46" s="12"/>
      <c r="N46" s="7" t="s">
        <v>1667</v>
      </c>
      <c r="O46" s="8" t="s">
        <v>185</v>
      </c>
      <c r="P46" s="20" t="s">
        <v>1679</v>
      </c>
      <c r="Q46" s="12"/>
      <c r="R46" s="12"/>
      <c r="S46" s="12"/>
      <c r="T46" s="12"/>
      <c r="U46" s="12"/>
    </row>
    <row r="47" spans="1:21" ht="38.25">
      <c r="A47" s="136"/>
      <c r="B47" s="136"/>
      <c r="C47" s="136"/>
      <c r="D47" s="136"/>
      <c r="E47" s="136"/>
      <c r="F47" s="136"/>
      <c r="G47" s="136"/>
      <c r="H47" s="136"/>
      <c r="I47" s="136"/>
      <c r="J47" s="7" t="s">
        <v>1680</v>
      </c>
      <c r="K47" s="7" t="s">
        <v>787</v>
      </c>
      <c r="L47" s="12"/>
      <c r="M47" s="12"/>
      <c r="N47" s="7" t="s">
        <v>1681</v>
      </c>
      <c r="O47" s="8" t="s">
        <v>185</v>
      </c>
      <c r="P47" s="20" t="s">
        <v>1682</v>
      </c>
      <c r="Q47" s="12"/>
      <c r="R47" s="12"/>
      <c r="S47" s="12"/>
      <c r="T47" s="12"/>
      <c r="U47" s="12"/>
    </row>
    <row r="48" spans="1:21" ht="76.5">
      <c r="A48" s="136"/>
      <c r="B48" s="136"/>
      <c r="C48" s="136"/>
      <c r="D48" s="136"/>
      <c r="E48" s="136"/>
      <c r="F48" s="136"/>
      <c r="G48" s="136"/>
      <c r="H48" s="136"/>
      <c r="I48" s="136"/>
      <c r="J48" s="7" t="s">
        <v>790</v>
      </c>
      <c r="K48" s="7" t="s">
        <v>1683</v>
      </c>
      <c r="L48" s="12"/>
      <c r="M48" s="12"/>
      <c r="N48" s="7" t="s">
        <v>1681</v>
      </c>
      <c r="O48" s="8" t="s">
        <v>185</v>
      </c>
      <c r="P48" s="20" t="s">
        <v>1592</v>
      </c>
      <c r="Q48" s="12"/>
      <c r="R48" s="12"/>
      <c r="S48" s="12"/>
      <c r="T48" s="12"/>
      <c r="U48" s="12"/>
    </row>
    <row r="49" spans="1:21" ht="76.5">
      <c r="A49" s="136"/>
      <c r="B49" s="137"/>
      <c r="C49" s="137"/>
      <c r="D49" s="137"/>
      <c r="E49" s="137"/>
      <c r="F49" s="137"/>
      <c r="G49" s="137"/>
      <c r="H49" s="137"/>
      <c r="I49" s="137"/>
      <c r="J49" s="7" t="s">
        <v>1684</v>
      </c>
      <c r="K49" s="56" t="s">
        <v>787</v>
      </c>
      <c r="L49" s="12"/>
      <c r="M49" s="12"/>
      <c r="N49" s="7" t="s">
        <v>1598</v>
      </c>
      <c r="O49" s="8" t="s">
        <v>185</v>
      </c>
      <c r="P49" s="20" t="s">
        <v>1592</v>
      </c>
      <c r="Q49" s="12"/>
      <c r="R49" s="12"/>
      <c r="S49" s="12"/>
      <c r="T49" s="12"/>
      <c r="U49" s="12"/>
    </row>
    <row r="50" spans="1:21" ht="76.5">
      <c r="A50" s="136"/>
      <c r="B50" s="155" t="s">
        <v>274</v>
      </c>
      <c r="C50" s="142">
        <v>1220</v>
      </c>
      <c r="D50" s="169" t="s">
        <v>1685</v>
      </c>
      <c r="E50" s="171" t="s">
        <v>1644</v>
      </c>
      <c r="F50" s="142" t="s">
        <v>1686</v>
      </c>
      <c r="G50" s="157" t="s">
        <v>1625</v>
      </c>
      <c r="H50" s="155" t="s">
        <v>180</v>
      </c>
      <c r="I50" s="155" t="s">
        <v>181</v>
      </c>
      <c r="J50" s="7" t="s">
        <v>245</v>
      </c>
      <c r="K50" s="7" t="s">
        <v>1677</v>
      </c>
      <c r="L50" s="13">
        <v>8</v>
      </c>
      <c r="M50" s="13">
        <v>12</v>
      </c>
      <c r="N50" s="7" t="s">
        <v>1598</v>
      </c>
      <c r="O50" s="8" t="s">
        <v>185</v>
      </c>
      <c r="P50" s="7" t="s">
        <v>1687</v>
      </c>
      <c r="Q50" s="12"/>
      <c r="R50" s="12"/>
      <c r="S50" s="12"/>
      <c r="T50" s="12"/>
      <c r="U50" s="12"/>
    </row>
    <row r="51" spans="1:21" ht="25.5">
      <c r="A51" s="136"/>
      <c r="B51" s="136"/>
      <c r="C51" s="136"/>
      <c r="D51" s="136"/>
      <c r="E51" s="136"/>
      <c r="F51" s="136"/>
      <c r="G51" s="136"/>
      <c r="H51" s="136"/>
      <c r="I51" s="136"/>
      <c r="J51" s="7" t="s">
        <v>182</v>
      </c>
      <c r="K51" s="9" t="s">
        <v>889</v>
      </c>
      <c r="L51" s="12"/>
      <c r="M51" s="12"/>
      <c r="N51" s="7" t="s">
        <v>1630</v>
      </c>
      <c r="O51" s="8" t="s">
        <v>185</v>
      </c>
      <c r="P51" s="7" t="s">
        <v>1688</v>
      </c>
      <c r="Q51" s="12"/>
      <c r="R51" s="12"/>
      <c r="S51" s="12"/>
      <c r="T51" s="12"/>
      <c r="U51" s="12"/>
    </row>
    <row r="52" spans="1:21" ht="63.75">
      <c r="A52" s="136"/>
      <c r="B52" s="136"/>
      <c r="C52" s="136"/>
      <c r="D52" s="136"/>
      <c r="E52" s="136"/>
      <c r="F52" s="136"/>
      <c r="G52" s="136"/>
      <c r="H52" s="136"/>
      <c r="I52" s="136"/>
      <c r="J52" s="7" t="s">
        <v>1689</v>
      </c>
      <c r="K52" s="7" t="s">
        <v>1690</v>
      </c>
      <c r="L52" s="12"/>
      <c r="M52" s="12"/>
      <c r="N52" s="7" t="s">
        <v>1691</v>
      </c>
      <c r="O52" s="8" t="s">
        <v>185</v>
      </c>
      <c r="P52" s="7" t="s">
        <v>1692</v>
      </c>
      <c r="Q52" s="12"/>
      <c r="R52" s="12"/>
      <c r="S52" s="12"/>
      <c r="T52" s="12"/>
      <c r="U52" s="12"/>
    </row>
    <row r="53" spans="1:21" ht="51">
      <c r="A53" s="137"/>
      <c r="B53" s="137"/>
      <c r="C53" s="137"/>
      <c r="D53" s="137"/>
      <c r="E53" s="137"/>
      <c r="F53" s="137"/>
      <c r="G53" s="137"/>
      <c r="H53" s="137"/>
      <c r="I53" s="137"/>
      <c r="J53" s="10" t="s">
        <v>1693</v>
      </c>
      <c r="K53" s="7" t="s">
        <v>354</v>
      </c>
      <c r="L53" s="12"/>
      <c r="M53" s="12"/>
      <c r="N53" s="7" t="s">
        <v>1627</v>
      </c>
      <c r="O53" s="8" t="s">
        <v>185</v>
      </c>
      <c r="P53" s="7" t="s">
        <v>1694</v>
      </c>
      <c r="Q53" s="12"/>
      <c r="R53" s="12"/>
      <c r="S53" s="12"/>
      <c r="T53" s="12"/>
      <c r="U53" s="12"/>
    </row>
  </sheetData>
  <mergeCells count="77">
    <mergeCell ref="I40:I44"/>
    <mergeCell ref="I45:I49"/>
    <mergeCell ref="I50:I53"/>
    <mergeCell ref="G40:G44"/>
    <mergeCell ref="G45:G49"/>
    <mergeCell ref="G50:G53"/>
    <mergeCell ref="H3:H7"/>
    <mergeCell ref="I3:I7"/>
    <mergeCell ref="H8:H12"/>
    <mergeCell ref="I8:I12"/>
    <mergeCell ref="H13:H16"/>
    <mergeCell ref="I13:I16"/>
    <mergeCell ref="H45:H49"/>
    <mergeCell ref="H50:H53"/>
    <mergeCell ref="H17:H22"/>
    <mergeCell ref="I17:I22"/>
    <mergeCell ref="H23:H29"/>
    <mergeCell ref="I23:I29"/>
    <mergeCell ref="H40:H44"/>
    <mergeCell ref="A3:A53"/>
    <mergeCell ref="C40:C44"/>
    <mergeCell ref="D40:D44"/>
    <mergeCell ref="E40:E44"/>
    <mergeCell ref="F40:F44"/>
    <mergeCell ref="E8:E12"/>
    <mergeCell ref="F8:F12"/>
    <mergeCell ref="B3:B12"/>
    <mergeCell ref="B13:B16"/>
    <mergeCell ref="E13:E16"/>
    <mergeCell ref="F13:F16"/>
    <mergeCell ref="B35:B44"/>
    <mergeCell ref="B45:B49"/>
    <mergeCell ref="C45:C49"/>
    <mergeCell ref="D45:D49"/>
    <mergeCell ref="E45:E49"/>
    <mergeCell ref="F45:F49"/>
    <mergeCell ref="B17:B34"/>
    <mergeCell ref="B50:B53"/>
    <mergeCell ref="C50:C53"/>
    <mergeCell ref="D50:D53"/>
    <mergeCell ref="E50:E53"/>
    <mergeCell ref="F50:F53"/>
    <mergeCell ref="C23:C29"/>
    <mergeCell ref="D23:D29"/>
    <mergeCell ref="E23:E29"/>
    <mergeCell ref="F23:F29"/>
    <mergeCell ref="G23:G29"/>
    <mergeCell ref="H35:H39"/>
    <mergeCell ref="I35:I39"/>
    <mergeCell ref="C30:C34"/>
    <mergeCell ref="D30:D34"/>
    <mergeCell ref="E30:E34"/>
    <mergeCell ref="F30:F34"/>
    <mergeCell ref="G30:G34"/>
    <mergeCell ref="H30:H34"/>
    <mergeCell ref="I30:I34"/>
    <mergeCell ref="C35:C39"/>
    <mergeCell ref="D35:D39"/>
    <mergeCell ref="E35:E39"/>
    <mergeCell ref="F35:F39"/>
    <mergeCell ref="G35:G39"/>
    <mergeCell ref="G8:G12"/>
    <mergeCell ref="G13:G16"/>
    <mergeCell ref="C13:C16"/>
    <mergeCell ref="D13:D16"/>
    <mergeCell ref="C17:C22"/>
    <mergeCell ref="D17:D22"/>
    <mergeCell ref="E17:E22"/>
    <mergeCell ref="F17:F22"/>
    <mergeCell ref="G17:G22"/>
    <mergeCell ref="C8:C12"/>
    <mergeCell ref="D8:D12"/>
    <mergeCell ref="C3:C7"/>
    <mergeCell ref="D3:D7"/>
    <mergeCell ref="E3:E7"/>
    <mergeCell ref="F3:F7"/>
    <mergeCell ref="G3:G7"/>
  </mergeCells>
  <conditionalFormatting sqref="A2:U53">
    <cfRule type="containsBlanks" dxfId="15" priority="1">
      <formula>LEN(TRIM(A2))=0</formula>
    </cfRule>
  </conditionalFormatting>
  <conditionalFormatting sqref="O2">
    <cfRule type="containsText" dxfId="14" priority="2" operator="containsText" text="Da">
      <formula>NOT(ISERROR(SEARCH(("Da"),(O2))))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900FF"/>
    <outlinePr summaryBelow="0" summaryRight="0"/>
  </sheetPr>
  <dimension ref="A1:U32"/>
  <sheetViews>
    <sheetView workbookViewId="0">
      <selection sqref="A1:XFD1048576"/>
    </sheetView>
  </sheetViews>
  <sheetFormatPr defaultColWidth="12.5703125" defaultRowHeight="12.75"/>
  <cols>
    <col min="5" max="5" width="19.7109375" customWidth="1"/>
    <col min="16" max="16" width="50.5703125" customWidth="1"/>
    <col min="19" max="19" width="63" customWidth="1"/>
  </cols>
  <sheetData>
    <row r="1" spans="1:21">
      <c r="A1" s="81" t="s">
        <v>20</v>
      </c>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127.5">
      <c r="A3" s="156" t="s">
        <v>20</v>
      </c>
      <c r="B3" s="156" t="s">
        <v>274</v>
      </c>
      <c r="C3" s="14">
        <v>1166</v>
      </c>
      <c r="D3" s="4" t="s">
        <v>412</v>
      </c>
      <c r="E3" s="3" t="s">
        <v>1695</v>
      </c>
      <c r="F3" s="3" t="s">
        <v>244</v>
      </c>
      <c r="G3" s="3" t="s">
        <v>1406</v>
      </c>
      <c r="H3" s="3" t="s">
        <v>1014</v>
      </c>
      <c r="I3" s="3" t="s">
        <v>1696</v>
      </c>
      <c r="J3" s="3" t="s">
        <v>1697</v>
      </c>
      <c r="K3" s="1"/>
      <c r="L3" s="1"/>
      <c r="M3" s="1"/>
      <c r="N3" s="1"/>
      <c r="O3" s="14" t="s">
        <v>185</v>
      </c>
      <c r="P3" s="3" t="s">
        <v>1698</v>
      </c>
      <c r="Q3" s="1"/>
      <c r="R3" s="1"/>
      <c r="S3" s="1"/>
      <c r="T3" s="1"/>
      <c r="U3" s="1"/>
    </row>
    <row r="4" spans="1:21" ht="76.5">
      <c r="A4" s="136"/>
      <c r="B4" s="136"/>
      <c r="C4" s="14">
        <v>2001</v>
      </c>
      <c r="D4" s="4" t="s">
        <v>1699</v>
      </c>
      <c r="E4" s="3" t="s">
        <v>1700</v>
      </c>
      <c r="F4" s="3" t="s">
        <v>244</v>
      </c>
      <c r="G4" s="3" t="s">
        <v>1406</v>
      </c>
      <c r="H4" s="3" t="s">
        <v>1014</v>
      </c>
      <c r="I4" s="3" t="s">
        <v>1696</v>
      </c>
      <c r="J4" s="3" t="s">
        <v>1697</v>
      </c>
      <c r="K4" s="1"/>
      <c r="L4" s="1"/>
      <c r="M4" s="1"/>
      <c r="N4" s="1"/>
      <c r="O4" s="14" t="s">
        <v>185</v>
      </c>
      <c r="P4" s="3" t="s">
        <v>1701</v>
      </c>
      <c r="Q4" s="1"/>
      <c r="R4" s="1"/>
      <c r="S4" s="1"/>
      <c r="T4" s="1"/>
      <c r="U4" s="1"/>
    </row>
    <row r="5" spans="1:21" ht="76.5">
      <c r="A5" s="136"/>
      <c r="B5" s="136"/>
      <c r="C5" s="149">
        <v>1188</v>
      </c>
      <c r="D5" s="158" t="s">
        <v>8</v>
      </c>
      <c r="E5" s="156" t="s">
        <v>1702</v>
      </c>
      <c r="F5" s="156" t="s">
        <v>1703</v>
      </c>
      <c r="G5" s="156" t="s">
        <v>206</v>
      </c>
      <c r="H5" s="156" t="s">
        <v>472</v>
      </c>
      <c r="I5" s="156" t="s">
        <v>434</v>
      </c>
      <c r="J5" s="3" t="s">
        <v>1704</v>
      </c>
      <c r="K5" s="3" t="s">
        <v>1705</v>
      </c>
      <c r="L5" s="1"/>
      <c r="M5" s="1"/>
      <c r="N5" s="3" t="s">
        <v>1706</v>
      </c>
      <c r="O5" s="14" t="s">
        <v>185</v>
      </c>
      <c r="P5" s="3" t="s">
        <v>1707</v>
      </c>
      <c r="Q5" s="1"/>
      <c r="R5" s="1"/>
      <c r="S5" s="1"/>
      <c r="T5" s="1"/>
      <c r="U5" s="1"/>
    </row>
    <row r="6" spans="1:21" ht="63.75">
      <c r="A6" s="136"/>
      <c r="B6" s="136"/>
      <c r="C6" s="136"/>
      <c r="D6" s="136"/>
      <c r="E6" s="136"/>
      <c r="F6" s="136"/>
      <c r="G6" s="136"/>
      <c r="H6" s="136"/>
      <c r="I6" s="136"/>
      <c r="J6" s="3" t="s">
        <v>1367</v>
      </c>
      <c r="K6" s="3" t="s">
        <v>1708</v>
      </c>
      <c r="L6" s="1"/>
      <c r="M6" s="1"/>
      <c r="N6" s="3" t="s">
        <v>247</v>
      </c>
      <c r="O6" s="14" t="s">
        <v>185</v>
      </c>
      <c r="P6" s="3" t="s">
        <v>1709</v>
      </c>
      <c r="Q6" s="1"/>
      <c r="R6" s="1"/>
      <c r="S6" s="1"/>
      <c r="T6" s="1"/>
      <c r="U6" s="1"/>
    </row>
    <row r="7" spans="1:21" ht="114.75">
      <c r="A7" s="136"/>
      <c r="B7" s="136"/>
      <c r="C7" s="136"/>
      <c r="D7" s="136"/>
      <c r="E7" s="136"/>
      <c r="F7" s="136"/>
      <c r="G7" s="136"/>
      <c r="H7" s="136"/>
      <c r="I7" s="136"/>
      <c r="J7" s="3" t="s">
        <v>1006</v>
      </c>
      <c r="K7" s="3" t="s">
        <v>1710</v>
      </c>
      <c r="L7" s="1"/>
      <c r="M7" s="1"/>
      <c r="N7" s="3" t="s">
        <v>1706</v>
      </c>
      <c r="O7" s="14" t="s">
        <v>185</v>
      </c>
      <c r="P7" s="3" t="s">
        <v>1711</v>
      </c>
      <c r="Q7" s="1"/>
      <c r="R7" s="1"/>
      <c r="S7" s="1"/>
      <c r="T7" s="1"/>
      <c r="U7" s="1"/>
    </row>
    <row r="8" spans="1:21" ht="51">
      <c r="A8" s="136"/>
      <c r="B8" s="136"/>
      <c r="C8" s="136"/>
      <c r="D8" s="136"/>
      <c r="E8" s="136"/>
      <c r="F8" s="136"/>
      <c r="G8" s="136"/>
      <c r="H8" s="136"/>
      <c r="I8" s="136"/>
      <c r="J8" s="3" t="s">
        <v>1466</v>
      </c>
      <c r="K8" s="3" t="s">
        <v>1480</v>
      </c>
      <c r="L8" s="1"/>
      <c r="M8" s="1"/>
      <c r="N8" s="3" t="s">
        <v>560</v>
      </c>
      <c r="O8" s="14" t="s">
        <v>185</v>
      </c>
      <c r="P8" s="3" t="s">
        <v>1712</v>
      </c>
      <c r="Q8" s="1"/>
      <c r="R8" s="1"/>
      <c r="S8" s="1"/>
      <c r="T8" s="1"/>
      <c r="U8" s="1"/>
    </row>
    <row r="9" spans="1:21" ht="89.25">
      <c r="A9" s="136"/>
      <c r="B9" s="136"/>
      <c r="C9" s="137"/>
      <c r="D9" s="137"/>
      <c r="E9" s="137"/>
      <c r="F9" s="137"/>
      <c r="G9" s="137"/>
      <c r="H9" s="137"/>
      <c r="I9" s="137"/>
      <c r="J9" s="3" t="s">
        <v>1713</v>
      </c>
      <c r="K9" s="3" t="s">
        <v>1714</v>
      </c>
      <c r="L9" s="1"/>
      <c r="M9" s="1"/>
      <c r="N9" s="3" t="s">
        <v>731</v>
      </c>
      <c r="O9" s="14" t="s">
        <v>185</v>
      </c>
      <c r="P9" s="3" t="s">
        <v>1715</v>
      </c>
      <c r="Q9" s="1"/>
      <c r="R9" s="1"/>
      <c r="S9" s="1"/>
      <c r="T9" s="1"/>
      <c r="U9" s="1"/>
    </row>
    <row r="10" spans="1:21" ht="114.75">
      <c r="A10" s="136"/>
      <c r="B10" s="136"/>
      <c r="C10" s="14">
        <v>1193</v>
      </c>
      <c r="D10" s="4" t="s">
        <v>275</v>
      </c>
      <c r="E10" s="3" t="s">
        <v>1716</v>
      </c>
      <c r="F10" s="3" t="s">
        <v>244</v>
      </c>
      <c r="G10" s="3" t="s">
        <v>1406</v>
      </c>
      <c r="H10" s="3" t="s">
        <v>1014</v>
      </c>
      <c r="I10" s="3" t="s">
        <v>1360</v>
      </c>
      <c r="J10" s="3" t="s">
        <v>1361</v>
      </c>
      <c r="K10" s="1"/>
      <c r="L10" s="1"/>
      <c r="M10" s="1"/>
      <c r="N10" s="1"/>
      <c r="O10" s="14" t="s">
        <v>185</v>
      </c>
      <c r="P10" s="3" t="s">
        <v>1717</v>
      </c>
      <c r="Q10" s="1"/>
      <c r="R10" s="1"/>
      <c r="S10" s="1"/>
      <c r="T10" s="1"/>
      <c r="U10" s="1"/>
    </row>
    <row r="11" spans="1:21" ht="114.75">
      <c r="A11" s="136"/>
      <c r="B11" s="136"/>
      <c r="C11" s="149">
        <v>1220</v>
      </c>
      <c r="D11" s="158" t="s">
        <v>287</v>
      </c>
      <c r="E11" s="156" t="s">
        <v>1718</v>
      </c>
      <c r="F11" s="156" t="s">
        <v>1719</v>
      </c>
      <c r="G11" s="156" t="s">
        <v>206</v>
      </c>
      <c r="H11" s="156" t="s">
        <v>254</v>
      </c>
      <c r="I11" s="156" t="s">
        <v>255</v>
      </c>
      <c r="J11" s="3" t="s">
        <v>549</v>
      </c>
      <c r="K11" s="3" t="s">
        <v>1720</v>
      </c>
      <c r="L11" s="1"/>
      <c r="M11" s="1"/>
      <c r="N11" s="3" t="s">
        <v>247</v>
      </c>
      <c r="O11" s="14" t="s">
        <v>185</v>
      </c>
      <c r="P11" s="3" t="s">
        <v>1721</v>
      </c>
      <c r="Q11" s="1"/>
      <c r="R11" s="1"/>
      <c r="S11" s="1"/>
      <c r="T11" s="1"/>
      <c r="U11" s="1"/>
    </row>
    <row r="12" spans="1:21" ht="51">
      <c r="A12" s="136"/>
      <c r="B12" s="136"/>
      <c r="C12" s="136"/>
      <c r="D12" s="136"/>
      <c r="E12" s="136"/>
      <c r="F12" s="136"/>
      <c r="G12" s="136"/>
      <c r="H12" s="136"/>
      <c r="I12" s="136"/>
      <c r="J12" s="3" t="s">
        <v>1367</v>
      </c>
      <c r="K12" s="21" t="s">
        <v>1722</v>
      </c>
      <c r="L12" s="1"/>
      <c r="M12" s="1"/>
      <c r="N12" s="3" t="s">
        <v>247</v>
      </c>
      <c r="O12" s="14" t="s">
        <v>185</v>
      </c>
      <c r="P12" s="3" t="s">
        <v>1723</v>
      </c>
      <c r="Q12" s="1"/>
      <c r="R12" s="1"/>
      <c r="S12" s="1"/>
      <c r="T12" s="1"/>
      <c r="U12" s="1"/>
    </row>
    <row r="13" spans="1:21" ht="114.75">
      <c r="A13" s="136"/>
      <c r="B13" s="136"/>
      <c r="C13" s="136"/>
      <c r="D13" s="136"/>
      <c r="E13" s="136"/>
      <c r="F13" s="136"/>
      <c r="G13" s="136"/>
      <c r="H13" s="136"/>
      <c r="I13" s="136"/>
      <c r="J13" s="3" t="s">
        <v>417</v>
      </c>
      <c r="K13" s="3" t="s">
        <v>1724</v>
      </c>
      <c r="L13" s="1"/>
      <c r="M13" s="1"/>
      <c r="N13" s="3" t="s">
        <v>247</v>
      </c>
      <c r="O13" s="14" t="s">
        <v>185</v>
      </c>
      <c r="P13" s="3" t="s">
        <v>1725</v>
      </c>
      <c r="Q13" s="1"/>
      <c r="R13" s="1"/>
      <c r="S13" s="1"/>
      <c r="T13" s="1"/>
      <c r="U13" s="1"/>
    </row>
    <row r="14" spans="1:21" ht="76.5">
      <c r="A14" s="136"/>
      <c r="B14" s="136"/>
      <c r="C14" s="136"/>
      <c r="D14" s="136"/>
      <c r="E14" s="136"/>
      <c r="F14" s="136"/>
      <c r="G14" s="136"/>
      <c r="H14" s="136"/>
      <c r="I14" s="136"/>
      <c r="J14" s="156" t="s">
        <v>1726</v>
      </c>
      <c r="K14" s="3" t="s">
        <v>1727</v>
      </c>
      <c r="L14" s="1"/>
      <c r="M14" s="21"/>
      <c r="N14" s="3" t="s">
        <v>1728</v>
      </c>
      <c r="O14" s="14" t="s">
        <v>185</v>
      </c>
      <c r="P14" s="3" t="s">
        <v>1729</v>
      </c>
      <c r="Q14" s="1"/>
      <c r="R14" s="1"/>
      <c r="S14" s="1"/>
      <c r="T14" s="1"/>
      <c r="U14" s="1"/>
    </row>
    <row r="15" spans="1:21" ht="38.25">
      <c r="A15" s="136"/>
      <c r="B15" s="136"/>
      <c r="C15" s="136"/>
      <c r="D15" s="136"/>
      <c r="E15" s="136"/>
      <c r="F15" s="136"/>
      <c r="G15" s="136"/>
      <c r="H15" s="136"/>
      <c r="I15" s="136"/>
      <c r="J15" s="137"/>
      <c r="K15" s="3" t="s">
        <v>1730</v>
      </c>
      <c r="L15" s="1"/>
      <c r="M15" s="1"/>
      <c r="N15" s="67" t="s">
        <v>1731</v>
      </c>
      <c r="O15" s="14" t="s">
        <v>185</v>
      </c>
      <c r="P15" s="3" t="s">
        <v>1729</v>
      </c>
      <c r="Q15" s="1"/>
      <c r="R15" s="1"/>
      <c r="S15" s="1"/>
      <c r="T15" s="1"/>
      <c r="U15" s="1"/>
    </row>
    <row r="16" spans="1:21" ht="63.75">
      <c r="A16" s="136"/>
      <c r="B16" s="137"/>
      <c r="C16" s="137"/>
      <c r="D16" s="137"/>
      <c r="E16" s="137"/>
      <c r="F16" s="137"/>
      <c r="G16" s="137"/>
      <c r="H16" s="137"/>
      <c r="I16" s="137"/>
      <c r="J16" s="3" t="s">
        <v>1732</v>
      </c>
      <c r="K16" s="3" t="s">
        <v>683</v>
      </c>
      <c r="L16" s="1"/>
      <c r="M16" s="1"/>
      <c r="N16" s="3" t="s">
        <v>1733</v>
      </c>
      <c r="O16" s="14" t="s">
        <v>185</v>
      </c>
      <c r="P16" s="3" t="s">
        <v>1729</v>
      </c>
      <c r="Q16" s="1"/>
      <c r="R16" s="1"/>
      <c r="S16" s="1"/>
      <c r="T16" s="1"/>
      <c r="U16" s="1"/>
    </row>
    <row r="17" spans="1:21" ht="89.25">
      <c r="A17" s="136"/>
      <c r="B17" s="156" t="s">
        <v>26</v>
      </c>
      <c r="C17" s="14">
        <v>1323</v>
      </c>
      <c r="D17" s="4" t="s">
        <v>487</v>
      </c>
      <c r="E17" s="3" t="s">
        <v>1734</v>
      </c>
      <c r="F17" s="3" t="s">
        <v>244</v>
      </c>
      <c r="G17" s="3" t="s">
        <v>1406</v>
      </c>
      <c r="H17" s="3" t="s">
        <v>1014</v>
      </c>
      <c r="I17" s="3" t="s">
        <v>1735</v>
      </c>
      <c r="J17" s="3" t="s">
        <v>1736</v>
      </c>
      <c r="K17" s="1"/>
      <c r="L17" s="1"/>
      <c r="M17" s="1"/>
      <c r="N17" s="1"/>
      <c r="O17" s="14" t="s">
        <v>185</v>
      </c>
      <c r="P17" s="3" t="s">
        <v>1737</v>
      </c>
      <c r="Q17" s="1"/>
      <c r="R17" s="1"/>
      <c r="S17" s="1"/>
      <c r="T17" s="1"/>
      <c r="U17" s="1"/>
    </row>
    <row r="18" spans="1:21" ht="191.25">
      <c r="A18" s="136"/>
      <c r="B18" s="136"/>
      <c r="C18" s="149">
        <v>1318</v>
      </c>
      <c r="D18" s="158" t="s">
        <v>1081</v>
      </c>
      <c r="E18" s="156" t="s">
        <v>1738</v>
      </c>
      <c r="F18" s="156" t="s">
        <v>244</v>
      </c>
      <c r="G18" s="156" t="s">
        <v>206</v>
      </c>
      <c r="H18" s="151" t="s">
        <v>254</v>
      </c>
      <c r="I18" s="156" t="s">
        <v>255</v>
      </c>
      <c r="J18" s="3" t="s">
        <v>549</v>
      </c>
      <c r="K18" s="3" t="s">
        <v>1739</v>
      </c>
      <c r="L18" s="1"/>
      <c r="M18" s="1"/>
      <c r="N18" s="3" t="s">
        <v>247</v>
      </c>
      <c r="O18" s="14" t="s">
        <v>185</v>
      </c>
      <c r="P18" s="3" t="s">
        <v>1740</v>
      </c>
      <c r="Q18" s="1"/>
      <c r="R18" s="1"/>
      <c r="S18" s="1"/>
      <c r="T18" s="1"/>
      <c r="U18" s="1"/>
    </row>
    <row r="19" spans="1:21" ht="89.25">
      <c r="A19" s="136"/>
      <c r="B19" s="136"/>
      <c r="C19" s="136"/>
      <c r="D19" s="136"/>
      <c r="E19" s="136"/>
      <c r="F19" s="136"/>
      <c r="G19" s="136"/>
      <c r="H19" s="136"/>
      <c r="I19" s="136"/>
      <c r="J19" s="3" t="s">
        <v>1741</v>
      </c>
      <c r="K19" s="3" t="s">
        <v>183</v>
      </c>
      <c r="L19" s="1"/>
      <c r="M19" s="1"/>
      <c r="N19" s="3" t="s">
        <v>247</v>
      </c>
      <c r="O19" s="14" t="s">
        <v>185</v>
      </c>
      <c r="P19" s="3" t="s">
        <v>1742</v>
      </c>
      <c r="Q19" s="1"/>
      <c r="R19" s="1"/>
      <c r="S19" s="1"/>
      <c r="T19" s="1"/>
      <c r="U19" s="1"/>
    </row>
    <row r="20" spans="1:21" ht="38.25">
      <c r="A20" s="136"/>
      <c r="B20" s="136"/>
      <c r="C20" s="136"/>
      <c r="D20" s="136"/>
      <c r="E20" s="136"/>
      <c r="F20" s="136"/>
      <c r="G20" s="136"/>
      <c r="H20" s="136"/>
      <c r="I20" s="136"/>
      <c r="J20" s="3" t="s">
        <v>417</v>
      </c>
      <c r="K20" s="3" t="s">
        <v>477</v>
      </c>
      <c r="L20" s="1"/>
      <c r="M20" s="1"/>
      <c r="N20" s="3" t="s">
        <v>247</v>
      </c>
      <c r="O20" s="14" t="s">
        <v>185</v>
      </c>
      <c r="P20" s="50" t="s">
        <v>1743</v>
      </c>
      <c r="Q20" s="1"/>
      <c r="R20" s="1"/>
      <c r="S20" s="1"/>
      <c r="T20" s="1"/>
      <c r="U20" s="1"/>
    </row>
    <row r="21" spans="1:21" ht="89.25">
      <c r="A21" s="136"/>
      <c r="B21" s="136"/>
      <c r="C21" s="136"/>
      <c r="D21" s="136"/>
      <c r="E21" s="136"/>
      <c r="F21" s="136"/>
      <c r="G21" s="136"/>
      <c r="H21" s="136"/>
      <c r="I21" s="136"/>
      <c r="J21" s="3" t="s">
        <v>1089</v>
      </c>
      <c r="K21" s="3" t="s">
        <v>1744</v>
      </c>
      <c r="L21" s="1"/>
      <c r="M21" s="1"/>
      <c r="N21" s="3" t="s">
        <v>247</v>
      </c>
      <c r="O21" s="14" t="s">
        <v>185</v>
      </c>
      <c r="P21" s="3" t="s">
        <v>1745</v>
      </c>
      <c r="Q21" s="1"/>
      <c r="R21" s="1"/>
      <c r="S21" s="1"/>
      <c r="T21" s="1"/>
      <c r="U21" s="1"/>
    </row>
    <row r="22" spans="1:21" ht="165.75">
      <c r="A22" s="136"/>
      <c r="B22" s="136"/>
      <c r="C22" s="137"/>
      <c r="D22" s="137"/>
      <c r="E22" s="137"/>
      <c r="F22" s="137"/>
      <c r="G22" s="137"/>
      <c r="H22" s="137"/>
      <c r="I22" s="137"/>
      <c r="J22" s="3" t="s">
        <v>1746</v>
      </c>
      <c r="K22" s="3" t="s">
        <v>1739</v>
      </c>
      <c r="L22" s="1"/>
      <c r="M22" s="1"/>
      <c r="N22" s="3" t="s">
        <v>247</v>
      </c>
      <c r="O22" s="14" t="s">
        <v>185</v>
      </c>
      <c r="P22" s="3" t="s">
        <v>1747</v>
      </c>
      <c r="Q22" s="1"/>
      <c r="R22" s="1"/>
      <c r="S22" s="1"/>
      <c r="T22" s="1"/>
      <c r="U22" s="1"/>
    </row>
    <row r="23" spans="1:21" ht="165.75">
      <c r="A23" s="136"/>
      <c r="B23" s="136"/>
      <c r="C23" s="149">
        <v>1355</v>
      </c>
      <c r="D23" s="158" t="s">
        <v>44</v>
      </c>
      <c r="E23" s="156" t="s">
        <v>1748</v>
      </c>
      <c r="F23" s="156" t="s">
        <v>1749</v>
      </c>
      <c r="G23" s="156" t="s">
        <v>206</v>
      </c>
      <c r="H23" s="156" t="s">
        <v>254</v>
      </c>
      <c r="I23" s="156" t="s">
        <v>933</v>
      </c>
      <c r="J23" s="3" t="s">
        <v>245</v>
      </c>
      <c r="K23" s="3" t="s">
        <v>246</v>
      </c>
      <c r="L23" s="1"/>
      <c r="M23" s="1"/>
      <c r="N23" s="3" t="s">
        <v>1750</v>
      </c>
      <c r="O23" s="14" t="s">
        <v>256</v>
      </c>
      <c r="P23" s="3" t="s">
        <v>1751</v>
      </c>
      <c r="Q23" s="14" t="s">
        <v>258</v>
      </c>
      <c r="R23" s="3" t="s">
        <v>259</v>
      </c>
      <c r="S23" s="50" t="s">
        <v>1752</v>
      </c>
      <c r="T23" s="14" t="str">
        <f>CONCATENATE(Masuri!A3, " , ", Masuri!A4, " , ", Masuri!A5, " , ", Masuri!A6, " , ", Masuri!A8, " , ", Masuri!A10, " , ",Masuri!A11, " , ", Masuri!A17, " , ", Masuri!A18, " , ", Masuri!A19, " , ", Masuri!A20, " , ", Masuri!A21, " , ", Masuri!A24, " , ", Masuri!A25, " , ", Masuri!A26, " , ", Masuri!A29, " , ", Masuri!A30, " , ", Masuri!A34)</f>
        <v>M1 , M2 , M3 , M4 , M5 , M7 , M8 , M14 , M15 , M16 , M17 , M18 , M21 , M22 , M23 , M26 , M27 , M31</v>
      </c>
      <c r="U23" s="1"/>
    </row>
    <row r="24" spans="1:21" ht="51">
      <c r="A24" s="136"/>
      <c r="B24" s="136"/>
      <c r="C24" s="136"/>
      <c r="D24" s="136"/>
      <c r="E24" s="136"/>
      <c r="F24" s="136"/>
      <c r="G24" s="136"/>
      <c r="H24" s="136"/>
      <c r="I24" s="136"/>
      <c r="J24" s="3" t="s">
        <v>249</v>
      </c>
      <c r="K24" s="3" t="s">
        <v>183</v>
      </c>
      <c r="L24" s="1"/>
      <c r="M24" s="1"/>
      <c r="N24" s="3" t="s">
        <v>1753</v>
      </c>
      <c r="O24" s="14" t="s">
        <v>185</v>
      </c>
      <c r="P24" s="3" t="s">
        <v>1754</v>
      </c>
      <c r="Q24" s="1"/>
      <c r="R24" s="1"/>
      <c r="S24" s="1"/>
      <c r="T24" s="1"/>
      <c r="U24" s="1"/>
    </row>
    <row r="25" spans="1:21" ht="51">
      <c r="A25" s="136"/>
      <c r="B25" s="136"/>
      <c r="C25" s="136"/>
      <c r="D25" s="136"/>
      <c r="E25" s="136"/>
      <c r="F25" s="136"/>
      <c r="G25" s="136"/>
      <c r="H25" s="136"/>
      <c r="I25" s="136"/>
      <c r="J25" s="3" t="s">
        <v>1755</v>
      </c>
      <c r="K25" s="3" t="s">
        <v>1756</v>
      </c>
      <c r="L25" s="1"/>
      <c r="M25" s="1"/>
      <c r="N25" s="3" t="s">
        <v>426</v>
      </c>
      <c r="O25" s="14" t="s">
        <v>185</v>
      </c>
      <c r="P25" s="3" t="s">
        <v>1757</v>
      </c>
      <c r="Q25" s="1"/>
      <c r="R25" s="1"/>
      <c r="S25" s="1"/>
      <c r="T25" s="1"/>
      <c r="U25" s="1"/>
    </row>
    <row r="26" spans="1:21" ht="140.25">
      <c r="A26" s="136"/>
      <c r="B26" s="136"/>
      <c r="C26" s="136"/>
      <c r="D26" s="136"/>
      <c r="E26" s="136"/>
      <c r="F26" s="136"/>
      <c r="G26" s="136"/>
      <c r="H26" s="136"/>
      <c r="I26" s="136"/>
      <c r="J26" s="3" t="s">
        <v>1758</v>
      </c>
      <c r="K26" s="3" t="s">
        <v>1649</v>
      </c>
      <c r="L26" s="1"/>
      <c r="M26" s="1"/>
      <c r="N26" s="21">
        <v>0</v>
      </c>
      <c r="O26" s="14" t="s">
        <v>185</v>
      </c>
      <c r="P26" s="3" t="s">
        <v>1759</v>
      </c>
      <c r="Q26" s="1"/>
      <c r="R26" s="1"/>
      <c r="S26" s="1"/>
      <c r="T26" s="1"/>
      <c r="U26" s="1"/>
    </row>
    <row r="27" spans="1:21" ht="102">
      <c r="A27" s="136"/>
      <c r="B27" s="136"/>
      <c r="C27" s="136"/>
      <c r="D27" s="136"/>
      <c r="E27" s="136"/>
      <c r="F27" s="136"/>
      <c r="G27" s="136"/>
      <c r="H27" s="136"/>
      <c r="I27" s="136"/>
      <c r="J27" s="3" t="s">
        <v>943</v>
      </c>
      <c r="K27" s="3" t="s">
        <v>1649</v>
      </c>
      <c r="L27" s="1"/>
      <c r="M27" s="1"/>
      <c r="N27" s="21">
        <v>0</v>
      </c>
      <c r="O27" s="14" t="s">
        <v>185</v>
      </c>
      <c r="P27" s="3" t="s">
        <v>1760</v>
      </c>
      <c r="Q27" s="1"/>
      <c r="R27" s="1"/>
      <c r="S27" s="1"/>
      <c r="T27" s="1"/>
      <c r="U27" s="1"/>
    </row>
    <row r="28" spans="1:21" ht="76.5">
      <c r="A28" s="136"/>
      <c r="B28" s="136"/>
      <c r="C28" s="136"/>
      <c r="D28" s="136"/>
      <c r="E28" s="136"/>
      <c r="F28" s="136"/>
      <c r="G28" s="136"/>
      <c r="H28" s="136"/>
      <c r="I28" s="136"/>
      <c r="J28" s="3" t="s">
        <v>459</v>
      </c>
      <c r="K28" s="3" t="s">
        <v>1761</v>
      </c>
      <c r="L28" s="1"/>
      <c r="M28" s="1"/>
      <c r="N28" s="3" t="s">
        <v>1762</v>
      </c>
      <c r="O28" s="14" t="s">
        <v>185</v>
      </c>
      <c r="P28" s="3" t="s">
        <v>1763</v>
      </c>
      <c r="Q28" s="1"/>
      <c r="R28" s="1"/>
      <c r="S28" s="1"/>
      <c r="T28" s="1"/>
      <c r="U28" s="1"/>
    </row>
    <row r="29" spans="1:21" ht="76.5">
      <c r="A29" s="136"/>
      <c r="B29" s="136"/>
      <c r="C29" s="136"/>
      <c r="D29" s="136"/>
      <c r="E29" s="136"/>
      <c r="F29" s="136"/>
      <c r="G29" s="136"/>
      <c r="H29" s="136"/>
      <c r="I29" s="136"/>
      <c r="J29" s="3" t="s">
        <v>1764</v>
      </c>
      <c r="K29" s="3" t="s">
        <v>1765</v>
      </c>
      <c r="L29" s="1"/>
      <c r="M29" s="1"/>
      <c r="N29" s="3" t="s">
        <v>1766</v>
      </c>
      <c r="O29" s="14" t="s">
        <v>185</v>
      </c>
      <c r="P29" s="3" t="s">
        <v>1767</v>
      </c>
      <c r="Q29" s="1"/>
      <c r="R29" s="1"/>
      <c r="S29" s="1"/>
      <c r="T29" s="1"/>
      <c r="U29" s="1"/>
    </row>
    <row r="30" spans="1:21" ht="63.75">
      <c r="A30" s="136"/>
      <c r="B30" s="136"/>
      <c r="C30" s="136"/>
      <c r="D30" s="136"/>
      <c r="E30" s="136"/>
      <c r="F30" s="136"/>
      <c r="G30" s="136"/>
      <c r="H30" s="136"/>
      <c r="I30" s="136"/>
      <c r="J30" s="3" t="s">
        <v>377</v>
      </c>
      <c r="K30" s="3" t="s">
        <v>1765</v>
      </c>
      <c r="L30" s="1"/>
      <c r="M30" s="1"/>
      <c r="N30" s="3" t="s">
        <v>1766</v>
      </c>
      <c r="O30" s="14" t="s">
        <v>185</v>
      </c>
      <c r="P30" s="3" t="s">
        <v>1767</v>
      </c>
      <c r="Q30" s="1"/>
      <c r="R30" s="1"/>
      <c r="S30" s="1"/>
      <c r="T30" s="1"/>
      <c r="U30" s="1"/>
    </row>
    <row r="31" spans="1:21" ht="63.75">
      <c r="A31" s="136"/>
      <c r="B31" s="136"/>
      <c r="C31" s="136"/>
      <c r="D31" s="136"/>
      <c r="E31" s="136"/>
      <c r="F31" s="136"/>
      <c r="G31" s="136"/>
      <c r="H31" s="136"/>
      <c r="I31" s="136"/>
      <c r="J31" s="3" t="s">
        <v>365</v>
      </c>
      <c r="K31" s="3" t="s">
        <v>1768</v>
      </c>
      <c r="L31" s="1"/>
      <c r="M31" s="1"/>
      <c r="N31" s="21">
        <v>0</v>
      </c>
      <c r="O31" s="14" t="s">
        <v>185</v>
      </c>
      <c r="P31" s="3" t="s">
        <v>1769</v>
      </c>
      <c r="Q31" s="1"/>
      <c r="R31" s="1"/>
      <c r="S31" s="1"/>
      <c r="T31" s="1"/>
      <c r="U31" s="1"/>
    </row>
    <row r="32" spans="1:21" ht="76.5">
      <c r="A32" s="137"/>
      <c r="B32" s="137"/>
      <c r="C32" s="137"/>
      <c r="D32" s="137"/>
      <c r="E32" s="137"/>
      <c r="F32" s="137"/>
      <c r="G32" s="137"/>
      <c r="H32" s="137"/>
      <c r="I32" s="137"/>
      <c r="J32" s="3" t="s">
        <v>368</v>
      </c>
      <c r="K32" s="3" t="s">
        <v>1188</v>
      </c>
      <c r="L32" s="1"/>
      <c r="M32" s="1"/>
      <c r="N32" s="3" t="s">
        <v>370</v>
      </c>
      <c r="O32" s="14" t="s">
        <v>185</v>
      </c>
      <c r="P32" s="3" t="s">
        <v>1770</v>
      </c>
      <c r="Q32" s="1"/>
      <c r="R32" s="1"/>
      <c r="S32" s="1"/>
      <c r="T32" s="1"/>
      <c r="U32" s="1"/>
    </row>
  </sheetData>
  <mergeCells count="32">
    <mergeCell ref="H23:H32"/>
    <mergeCell ref="I23:I32"/>
    <mergeCell ref="J14:J15"/>
    <mergeCell ref="C18:C22"/>
    <mergeCell ref="D18:D22"/>
    <mergeCell ref="E18:E22"/>
    <mergeCell ref="F18:F22"/>
    <mergeCell ref="H18:H22"/>
    <mergeCell ref="I18:I22"/>
    <mergeCell ref="H5:H9"/>
    <mergeCell ref="I5:I9"/>
    <mergeCell ref="C11:C16"/>
    <mergeCell ref="D11:D16"/>
    <mergeCell ref="E11:E16"/>
    <mergeCell ref="F11:F16"/>
    <mergeCell ref="H11:H16"/>
    <mergeCell ref="I11:I16"/>
    <mergeCell ref="C5:C9"/>
    <mergeCell ref="B3:B16"/>
    <mergeCell ref="B17:B32"/>
    <mergeCell ref="F23:F32"/>
    <mergeCell ref="G23:G32"/>
    <mergeCell ref="A3:A32"/>
    <mergeCell ref="D5:D9"/>
    <mergeCell ref="E5:E9"/>
    <mergeCell ref="F5:F9"/>
    <mergeCell ref="G5:G9"/>
    <mergeCell ref="G11:G16"/>
    <mergeCell ref="G18:G22"/>
    <mergeCell ref="C23:C32"/>
    <mergeCell ref="D23:D32"/>
    <mergeCell ref="E23:E32"/>
  </mergeCells>
  <conditionalFormatting sqref="A2:U32">
    <cfRule type="containsBlanks" dxfId="13" priority="1">
      <formula>LEN(TRIM(A2))=0</formula>
    </cfRule>
  </conditionalFormatting>
  <conditionalFormatting sqref="O2">
    <cfRule type="containsText" dxfId="12" priority="2" operator="containsText" text="Da">
      <formula>NOT(ISERROR(SEARCH(("Da"),(O2))))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900FF"/>
    <outlinePr summaryBelow="0" summaryRight="0"/>
  </sheetPr>
  <dimension ref="A1:U123"/>
  <sheetViews>
    <sheetView workbookViewId="0">
      <pane xSplit="4" ySplit="2" topLeftCell="E3" activePane="bottomRight" state="frozen"/>
      <selection pane="topRight" activeCell="E1" sqref="E1"/>
      <selection pane="bottomLeft" activeCell="A3" sqref="A3"/>
      <selection pane="bottomRight" sqref="A1:XFD1048576"/>
    </sheetView>
  </sheetViews>
  <sheetFormatPr defaultColWidth="12.5703125" defaultRowHeight="12.75"/>
  <cols>
    <col min="5" max="5" width="29.28515625" customWidth="1"/>
    <col min="10" max="10" width="19.5703125" customWidth="1"/>
    <col min="11" max="11" width="17.7109375" customWidth="1"/>
    <col min="16" max="16" width="86.5703125" customWidth="1"/>
  </cols>
  <sheetData>
    <row r="1" spans="1:21">
      <c r="A1" s="2" t="s">
        <v>17</v>
      </c>
      <c r="B1" s="67"/>
      <c r="C1" s="67"/>
      <c r="D1" s="67"/>
      <c r="E1" s="67"/>
      <c r="F1" s="67"/>
      <c r="G1" s="67"/>
      <c r="H1" s="67"/>
      <c r="I1" s="67"/>
      <c r="J1" s="67"/>
      <c r="K1" s="67"/>
      <c r="L1" s="67"/>
      <c r="M1" s="67"/>
      <c r="N1" s="67"/>
      <c r="O1" s="67"/>
      <c r="P1" s="69"/>
      <c r="Q1" s="67"/>
      <c r="R1" s="67"/>
      <c r="S1" s="67"/>
      <c r="T1" s="67"/>
      <c r="U1" s="67"/>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178.5">
      <c r="A3" s="156" t="s">
        <v>4</v>
      </c>
      <c r="B3" s="156" t="s">
        <v>338</v>
      </c>
      <c r="C3" s="151">
        <v>5339</v>
      </c>
      <c r="D3" s="158" t="s">
        <v>1771</v>
      </c>
      <c r="E3" s="156" t="s">
        <v>1772</v>
      </c>
      <c r="F3" s="156" t="s">
        <v>1773</v>
      </c>
      <c r="G3" s="161" t="s">
        <v>1109</v>
      </c>
      <c r="H3" s="156" t="s">
        <v>1774</v>
      </c>
      <c r="I3" s="156" t="s">
        <v>434</v>
      </c>
      <c r="J3" s="156" t="s">
        <v>999</v>
      </c>
      <c r="K3" s="3" t="s">
        <v>246</v>
      </c>
      <c r="L3" s="14">
        <v>45407</v>
      </c>
      <c r="M3" s="67"/>
      <c r="N3" s="3" t="s">
        <v>1775</v>
      </c>
      <c r="O3" s="49" t="s">
        <v>185</v>
      </c>
      <c r="P3" s="3" t="s">
        <v>1776</v>
      </c>
      <c r="Q3" s="67"/>
      <c r="R3" s="67"/>
      <c r="S3" s="67"/>
      <c r="T3" s="67"/>
      <c r="U3" s="67"/>
    </row>
    <row r="4" spans="1:21" ht="38.25">
      <c r="A4" s="136"/>
      <c r="B4" s="136"/>
      <c r="C4" s="136"/>
      <c r="D4" s="136"/>
      <c r="E4" s="136"/>
      <c r="F4" s="136"/>
      <c r="G4" s="136"/>
      <c r="H4" s="136"/>
      <c r="I4" s="136"/>
      <c r="J4" s="137"/>
      <c r="K4" s="3" t="s">
        <v>1777</v>
      </c>
      <c r="L4" s="67"/>
      <c r="M4" s="67"/>
      <c r="N4" s="3" t="s">
        <v>1778</v>
      </c>
      <c r="O4" s="49" t="s">
        <v>185</v>
      </c>
      <c r="P4" s="3" t="s">
        <v>1779</v>
      </c>
      <c r="Q4" s="67"/>
      <c r="R4" s="67"/>
      <c r="S4" s="67"/>
      <c r="T4" s="67"/>
      <c r="U4" s="67"/>
    </row>
    <row r="5" spans="1:21" ht="25.5">
      <c r="A5" s="136"/>
      <c r="B5" s="136"/>
      <c r="C5" s="136"/>
      <c r="D5" s="136"/>
      <c r="E5" s="136"/>
      <c r="F5" s="136"/>
      <c r="G5" s="136"/>
      <c r="H5" s="136"/>
      <c r="I5" s="136"/>
      <c r="J5" s="3" t="s">
        <v>1780</v>
      </c>
      <c r="K5" s="3" t="s">
        <v>1781</v>
      </c>
      <c r="L5" s="67"/>
      <c r="M5" s="67"/>
      <c r="N5" s="3" t="s">
        <v>1203</v>
      </c>
      <c r="O5" s="49" t="s">
        <v>185</v>
      </c>
      <c r="P5" s="3" t="s">
        <v>1779</v>
      </c>
      <c r="Q5" s="67"/>
      <c r="R5" s="67"/>
      <c r="S5" s="67"/>
      <c r="T5" s="67"/>
      <c r="U5" s="67"/>
    </row>
    <row r="6" spans="1:21" ht="38.25">
      <c r="A6" s="136"/>
      <c r="B6" s="136"/>
      <c r="C6" s="136"/>
      <c r="D6" s="136"/>
      <c r="E6" s="136"/>
      <c r="F6" s="136"/>
      <c r="G6" s="136"/>
      <c r="H6" s="136"/>
      <c r="I6" s="136"/>
      <c r="J6" s="3" t="s">
        <v>349</v>
      </c>
      <c r="K6" s="3" t="s">
        <v>1239</v>
      </c>
      <c r="L6" s="67"/>
      <c r="M6" s="67"/>
      <c r="N6" s="3" t="s">
        <v>395</v>
      </c>
      <c r="O6" s="49" t="s">
        <v>185</v>
      </c>
      <c r="P6" s="3" t="s">
        <v>1779</v>
      </c>
      <c r="Q6" s="67"/>
      <c r="R6" s="67"/>
      <c r="S6" s="67"/>
      <c r="T6" s="67"/>
      <c r="U6" s="67"/>
    </row>
    <row r="7" spans="1:21" ht="38.25">
      <c r="A7" s="136"/>
      <c r="B7" s="136"/>
      <c r="C7" s="136"/>
      <c r="D7" s="136"/>
      <c r="E7" s="136"/>
      <c r="F7" s="136"/>
      <c r="G7" s="136"/>
      <c r="H7" s="136"/>
      <c r="I7" s="136"/>
      <c r="J7" s="3" t="s">
        <v>249</v>
      </c>
      <c r="K7" s="3" t="s">
        <v>889</v>
      </c>
      <c r="L7" s="67"/>
      <c r="M7" s="67"/>
      <c r="N7" s="3" t="s">
        <v>247</v>
      </c>
      <c r="O7" s="49" t="s">
        <v>185</v>
      </c>
      <c r="P7" s="3" t="s">
        <v>1782</v>
      </c>
      <c r="Q7" s="67"/>
      <c r="R7" s="67"/>
      <c r="S7" s="67"/>
      <c r="T7" s="67"/>
      <c r="U7" s="67"/>
    </row>
    <row r="8" spans="1:21" ht="51">
      <c r="A8" s="136"/>
      <c r="B8" s="136"/>
      <c r="C8" s="136"/>
      <c r="D8" s="136"/>
      <c r="E8" s="136"/>
      <c r="F8" s="136"/>
      <c r="G8" s="136"/>
      <c r="H8" s="136"/>
      <c r="I8" s="136"/>
      <c r="J8" s="3" t="s">
        <v>1331</v>
      </c>
      <c r="K8" s="3" t="s">
        <v>1783</v>
      </c>
      <c r="L8" s="67"/>
      <c r="M8" s="67"/>
      <c r="N8" s="3" t="s">
        <v>560</v>
      </c>
      <c r="O8" s="49" t="s">
        <v>185</v>
      </c>
      <c r="P8" s="3" t="s">
        <v>1784</v>
      </c>
      <c r="Q8" s="67"/>
      <c r="R8" s="67"/>
      <c r="S8" s="67"/>
      <c r="T8" s="67"/>
      <c r="U8" s="67"/>
    </row>
    <row r="9" spans="1:21" ht="38.25">
      <c r="A9" s="136"/>
      <c r="B9" s="136"/>
      <c r="C9" s="136"/>
      <c r="D9" s="136"/>
      <c r="E9" s="136"/>
      <c r="F9" s="136"/>
      <c r="G9" s="136"/>
      <c r="H9" s="136"/>
      <c r="I9" s="136"/>
      <c r="J9" s="3" t="s">
        <v>1785</v>
      </c>
      <c r="K9" s="3" t="s">
        <v>1171</v>
      </c>
      <c r="L9" s="67"/>
      <c r="M9" s="67"/>
      <c r="N9" s="3" t="s">
        <v>1211</v>
      </c>
      <c r="O9" s="49" t="s">
        <v>185</v>
      </c>
      <c r="P9" s="3" t="s">
        <v>1786</v>
      </c>
      <c r="Q9" s="67"/>
      <c r="R9" s="67"/>
      <c r="S9" s="67"/>
      <c r="T9" s="67"/>
      <c r="U9" s="67"/>
    </row>
    <row r="10" spans="1:21" ht="63.75">
      <c r="A10" s="136"/>
      <c r="B10" s="136"/>
      <c r="C10" s="136"/>
      <c r="D10" s="136"/>
      <c r="E10" s="136"/>
      <c r="F10" s="136"/>
      <c r="G10" s="136"/>
      <c r="H10" s="136"/>
      <c r="I10" s="136"/>
      <c r="J10" s="3" t="s">
        <v>1787</v>
      </c>
      <c r="K10" s="3" t="s">
        <v>1205</v>
      </c>
      <c r="L10" s="67"/>
      <c r="M10" s="67"/>
      <c r="N10" s="3" t="s">
        <v>731</v>
      </c>
      <c r="O10" s="49" t="s">
        <v>185</v>
      </c>
      <c r="P10" s="3" t="s">
        <v>1788</v>
      </c>
      <c r="Q10" s="67"/>
      <c r="R10" s="67"/>
      <c r="S10" s="67"/>
      <c r="T10" s="67"/>
      <c r="U10" s="67"/>
    </row>
    <row r="11" spans="1:21" ht="140.25">
      <c r="A11" s="136"/>
      <c r="B11" s="136"/>
      <c r="C11" s="136"/>
      <c r="D11" s="136"/>
      <c r="E11" s="136"/>
      <c r="F11" s="136"/>
      <c r="G11" s="136"/>
      <c r="H11" s="136"/>
      <c r="I11" s="136"/>
      <c r="J11" s="3" t="s">
        <v>1245</v>
      </c>
      <c r="K11" s="3" t="s">
        <v>1789</v>
      </c>
      <c r="L11" s="67"/>
      <c r="M11" s="67"/>
      <c r="N11" s="21">
        <v>0</v>
      </c>
      <c r="O11" s="49" t="s">
        <v>185</v>
      </c>
      <c r="P11" s="3" t="s">
        <v>1790</v>
      </c>
      <c r="Q11" s="67"/>
      <c r="R11" s="67"/>
      <c r="S11" s="67"/>
      <c r="T11" s="67"/>
      <c r="U11" s="67"/>
    </row>
    <row r="12" spans="1:21" ht="51">
      <c r="A12" s="136"/>
      <c r="B12" s="136"/>
      <c r="C12" s="136"/>
      <c r="D12" s="136"/>
      <c r="E12" s="136"/>
      <c r="F12" s="136"/>
      <c r="G12" s="136"/>
      <c r="H12" s="136"/>
      <c r="I12" s="136"/>
      <c r="J12" s="3" t="s">
        <v>1210</v>
      </c>
      <c r="K12" s="3" t="s">
        <v>1246</v>
      </c>
      <c r="L12" s="67"/>
      <c r="M12" s="67"/>
      <c r="N12" s="3" t="s">
        <v>1762</v>
      </c>
      <c r="O12" s="49" t="s">
        <v>185</v>
      </c>
      <c r="P12" s="3" t="s">
        <v>1791</v>
      </c>
      <c r="Q12" s="67"/>
      <c r="R12" s="67"/>
      <c r="S12" s="67"/>
      <c r="T12" s="67"/>
      <c r="U12" s="67"/>
    </row>
    <row r="13" spans="1:21" ht="51">
      <c r="A13" s="136"/>
      <c r="B13" s="136"/>
      <c r="C13" s="136"/>
      <c r="D13" s="136"/>
      <c r="E13" s="136"/>
      <c r="F13" s="136"/>
      <c r="G13" s="136"/>
      <c r="H13" s="136"/>
      <c r="I13" s="136"/>
      <c r="J13" s="3" t="s">
        <v>1248</v>
      </c>
      <c r="K13" s="3" t="s">
        <v>1792</v>
      </c>
      <c r="L13" s="67"/>
      <c r="M13" s="67"/>
      <c r="N13" s="21">
        <v>0</v>
      </c>
      <c r="O13" s="49" t="s">
        <v>185</v>
      </c>
      <c r="P13" s="3" t="s">
        <v>1793</v>
      </c>
      <c r="Q13" s="67"/>
      <c r="R13" s="67"/>
      <c r="S13" s="67"/>
      <c r="T13" s="67"/>
      <c r="U13" s="67"/>
    </row>
    <row r="14" spans="1:21" ht="25.5">
      <c r="A14" s="136"/>
      <c r="B14" s="136"/>
      <c r="C14" s="136"/>
      <c r="D14" s="136"/>
      <c r="E14" s="136"/>
      <c r="F14" s="136"/>
      <c r="G14" s="136"/>
      <c r="H14" s="136"/>
      <c r="I14" s="136"/>
      <c r="J14" s="3" t="s">
        <v>1794</v>
      </c>
      <c r="K14" s="3" t="s">
        <v>1188</v>
      </c>
      <c r="L14" s="67"/>
      <c r="M14" s="67"/>
      <c r="N14" s="3" t="s">
        <v>370</v>
      </c>
      <c r="O14" s="49" t="s">
        <v>185</v>
      </c>
      <c r="P14" s="3" t="s">
        <v>1795</v>
      </c>
      <c r="Q14" s="67"/>
      <c r="R14" s="67"/>
      <c r="S14" s="67"/>
      <c r="T14" s="67"/>
      <c r="U14" s="67"/>
    </row>
    <row r="15" spans="1:21" ht="76.5">
      <c r="A15" s="136"/>
      <c r="B15" s="136"/>
      <c r="C15" s="136"/>
      <c r="D15" s="136"/>
      <c r="E15" s="136"/>
      <c r="F15" s="136"/>
      <c r="G15" s="136"/>
      <c r="H15" s="136"/>
      <c r="I15" s="136"/>
      <c r="J15" s="3" t="s">
        <v>1796</v>
      </c>
      <c r="K15" s="3" t="s">
        <v>1213</v>
      </c>
      <c r="L15" s="67"/>
      <c r="M15" s="67"/>
      <c r="N15" s="3" t="s">
        <v>1214</v>
      </c>
      <c r="O15" s="49" t="s">
        <v>185</v>
      </c>
      <c r="P15" s="3" t="s">
        <v>1797</v>
      </c>
      <c r="Q15" s="67"/>
      <c r="R15" s="67"/>
      <c r="S15" s="67"/>
      <c r="T15" s="67"/>
      <c r="U15" s="67"/>
    </row>
    <row r="16" spans="1:21" ht="76.5">
      <c r="A16" s="136"/>
      <c r="B16" s="136"/>
      <c r="C16" s="136"/>
      <c r="D16" s="136"/>
      <c r="E16" s="136"/>
      <c r="F16" s="136"/>
      <c r="G16" s="136"/>
      <c r="H16" s="136"/>
      <c r="I16" s="136"/>
      <c r="J16" s="3" t="s">
        <v>1798</v>
      </c>
      <c r="K16" s="3" t="s">
        <v>1213</v>
      </c>
      <c r="L16" s="67"/>
      <c r="M16" s="67"/>
      <c r="N16" s="3" t="s">
        <v>1214</v>
      </c>
      <c r="O16" s="49" t="s">
        <v>185</v>
      </c>
      <c r="P16" s="3" t="s">
        <v>1797</v>
      </c>
      <c r="Q16" s="67"/>
      <c r="R16" s="67"/>
      <c r="S16" s="67"/>
      <c r="T16" s="67"/>
      <c r="U16" s="67"/>
    </row>
    <row r="17" spans="1:21" ht="25.5">
      <c r="A17" s="136"/>
      <c r="B17" s="136"/>
      <c r="C17" s="137"/>
      <c r="D17" s="137"/>
      <c r="E17" s="137"/>
      <c r="F17" s="137"/>
      <c r="G17" s="137"/>
      <c r="H17" s="137"/>
      <c r="I17" s="137"/>
      <c r="J17" s="3" t="s">
        <v>1799</v>
      </c>
      <c r="K17" s="3" t="s">
        <v>1192</v>
      </c>
      <c r="L17" s="67"/>
      <c r="M17" s="67"/>
      <c r="N17" s="3" t="s">
        <v>381</v>
      </c>
      <c r="O17" s="49" t="s">
        <v>185</v>
      </c>
      <c r="P17" s="3" t="s">
        <v>1800</v>
      </c>
      <c r="Q17" s="67"/>
      <c r="R17" s="67"/>
      <c r="S17" s="67"/>
      <c r="T17" s="67"/>
      <c r="U17" s="67"/>
    </row>
    <row r="18" spans="1:21" ht="165.75">
      <c r="A18" s="136"/>
      <c r="B18" s="136"/>
      <c r="C18" s="149">
        <v>6143</v>
      </c>
      <c r="D18" s="158" t="s">
        <v>645</v>
      </c>
      <c r="E18" s="156" t="s">
        <v>1801</v>
      </c>
      <c r="F18" s="156" t="s">
        <v>1802</v>
      </c>
      <c r="G18" s="161" t="s">
        <v>1109</v>
      </c>
      <c r="H18" s="156" t="s">
        <v>548</v>
      </c>
      <c r="I18" s="156" t="s">
        <v>255</v>
      </c>
      <c r="J18" s="156" t="s">
        <v>1803</v>
      </c>
      <c r="K18" s="3" t="s">
        <v>246</v>
      </c>
      <c r="L18" s="14">
        <v>930000</v>
      </c>
      <c r="M18" s="67"/>
      <c r="N18" s="3" t="s">
        <v>1804</v>
      </c>
      <c r="O18" s="49" t="s">
        <v>185</v>
      </c>
      <c r="P18" s="3" t="s">
        <v>1805</v>
      </c>
      <c r="Q18" s="67"/>
      <c r="R18" s="67"/>
      <c r="S18" s="67"/>
      <c r="T18" s="67"/>
      <c r="U18" s="67"/>
    </row>
    <row r="19" spans="1:21" ht="38.25">
      <c r="A19" s="136"/>
      <c r="B19" s="136"/>
      <c r="C19" s="136"/>
      <c r="D19" s="136"/>
      <c r="E19" s="136"/>
      <c r="F19" s="136"/>
      <c r="G19" s="136"/>
      <c r="H19" s="136"/>
      <c r="I19" s="136"/>
      <c r="J19" s="137"/>
      <c r="K19" s="3" t="s">
        <v>1777</v>
      </c>
      <c r="L19" s="67"/>
      <c r="M19" s="67"/>
      <c r="N19" s="3" t="s">
        <v>1806</v>
      </c>
      <c r="O19" s="49" t="s">
        <v>185</v>
      </c>
      <c r="P19" s="3" t="s">
        <v>1779</v>
      </c>
      <c r="Q19" s="67"/>
      <c r="R19" s="67"/>
      <c r="S19" s="67"/>
      <c r="T19" s="67"/>
      <c r="U19" s="67"/>
    </row>
    <row r="20" spans="1:21" ht="25.5">
      <c r="A20" s="136"/>
      <c r="B20" s="136"/>
      <c r="C20" s="136"/>
      <c r="D20" s="136"/>
      <c r="E20" s="136"/>
      <c r="F20" s="136"/>
      <c r="G20" s="136"/>
      <c r="H20" s="136"/>
      <c r="I20" s="136"/>
      <c r="J20" s="3" t="s">
        <v>1234</v>
      </c>
      <c r="K20" s="3" t="s">
        <v>1781</v>
      </c>
      <c r="L20" s="67"/>
      <c r="M20" s="67"/>
      <c r="N20" s="3" t="s">
        <v>1222</v>
      </c>
      <c r="O20" s="49" t="s">
        <v>185</v>
      </c>
      <c r="P20" s="3" t="s">
        <v>1779</v>
      </c>
      <c r="Q20" s="67"/>
      <c r="R20" s="67"/>
      <c r="S20" s="67"/>
      <c r="T20" s="67"/>
      <c r="U20" s="67"/>
    </row>
    <row r="21" spans="1:21" ht="51">
      <c r="A21" s="136"/>
      <c r="B21" s="136"/>
      <c r="C21" s="136"/>
      <c r="D21" s="136"/>
      <c r="E21" s="136"/>
      <c r="F21" s="136"/>
      <c r="G21" s="136"/>
      <c r="H21" s="136"/>
      <c r="I21" s="136"/>
      <c r="J21" s="3" t="s">
        <v>1807</v>
      </c>
      <c r="K21" s="3" t="s">
        <v>183</v>
      </c>
      <c r="L21" s="67"/>
      <c r="M21" s="67"/>
      <c r="N21" s="3" t="s">
        <v>1808</v>
      </c>
      <c r="O21" s="49" t="s">
        <v>185</v>
      </c>
      <c r="P21" s="3" t="s">
        <v>1782</v>
      </c>
      <c r="Q21" s="67"/>
      <c r="R21" s="67"/>
      <c r="S21" s="67"/>
      <c r="T21" s="67"/>
      <c r="U21" s="67"/>
    </row>
    <row r="22" spans="1:21" ht="25.5">
      <c r="A22" s="136"/>
      <c r="B22" s="136"/>
      <c r="C22" s="136"/>
      <c r="D22" s="136"/>
      <c r="E22" s="136"/>
      <c r="F22" s="136"/>
      <c r="G22" s="136"/>
      <c r="H22" s="136"/>
      <c r="I22" s="136"/>
      <c r="J22" s="3" t="s">
        <v>1809</v>
      </c>
      <c r="K22" s="3" t="s">
        <v>1810</v>
      </c>
      <c r="L22" s="67"/>
      <c r="M22" s="67"/>
      <c r="N22" s="3" t="s">
        <v>1211</v>
      </c>
      <c r="O22" s="49" t="s">
        <v>185</v>
      </c>
      <c r="P22" s="3" t="s">
        <v>1811</v>
      </c>
      <c r="Q22" s="67"/>
      <c r="R22" s="67"/>
      <c r="S22" s="67"/>
      <c r="T22" s="67"/>
      <c r="U22" s="67"/>
    </row>
    <row r="23" spans="1:21" ht="63.75">
      <c r="A23" s="136"/>
      <c r="B23" s="136"/>
      <c r="C23" s="136"/>
      <c r="D23" s="136"/>
      <c r="E23" s="136"/>
      <c r="F23" s="136"/>
      <c r="G23" s="136"/>
      <c r="H23" s="136"/>
      <c r="I23" s="136"/>
      <c r="J23" s="3" t="s">
        <v>1812</v>
      </c>
      <c r="K23" s="3" t="s">
        <v>1205</v>
      </c>
      <c r="L23" s="67"/>
      <c r="M23" s="67"/>
      <c r="N23" s="3" t="s">
        <v>731</v>
      </c>
      <c r="O23" s="49" t="s">
        <v>185</v>
      </c>
      <c r="P23" s="3" t="s">
        <v>1788</v>
      </c>
      <c r="Q23" s="67"/>
      <c r="R23" s="67"/>
      <c r="S23" s="67"/>
      <c r="T23" s="67"/>
      <c r="U23" s="67"/>
    </row>
    <row r="24" spans="1:21" ht="89.25">
      <c r="A24" s="136"/>
      <c r="B24" s="136"/>
      <c r="C24" s="136"/>
      <c r="D24" s="136"/>
      <c r="E24" s="136"/>
      <c r="F24" s="136"/>
      <c r="G24" s="136"/>
      <c r="H24" s="136"/>
      <c r="I24" s="136"/>
      <c r="J24" s="3" t="s">
        <v>1245</v>
      </c>
      <c r="K24" s="3" t="s">
        <v>1121</v>
      </c>
      <c r="L24" s="67"/>
      <c r="M24" s="67"/>
      <c r="N24" s="21">
        <v>0</v>
      </c>
      <c r="O24" s="49" t="s">
        <v>185</v>
      </c>
      <c r="P24" s="3" t="s">
        <v>1790</v>
      </c>
      <c r="Q24" s="67"/>
      <c r="R24" s="67"/>
      <c r="S24" s="67"/>
      <c r="T24" s="67"/>
      <c r="U24" s="67"/>
    </row>
    <row r="25" spans="1:21" ht="51">
      <c r="A25" s="136"/>
      <c r="B25" s="136"/>
      <c r="C25" s="136"/>
      <c r="D25" s="136"/>
      <c r="E25" s="136"/>
      <c r="F25" s="136"/>
      <c r="G25" s="136"/>
      <c r="H25" s="136"/>
      <c r="I25" s="136"/>
      <c r="J25" s="3" t="s">
        <v>1210</v>
      </c>
      <c r="K25" s="3" t="s">
        <v>1123</v>
      </c>
      <c r="L25" s="67"/>
      <c r="M25" s="67"/>
      <c r="N25" s="3" t="s">
        <v>342</v>
      </c>
      <c r="O25" s="49" t="s">
        <v>185</v>
      </c>
      <c r="P25" s="3" t="s">
        <v>1791</v>
      </c>
      <c r="Q25" s="67"/>
      <c r="R25" s="67"/>
      <c r="S25" s="67"/>
      <c r="T25" s="67"/>
      <c r="U25" s="67"/>
    </row>
    <row r="26" spans="1:21" ht="38.25">
      <c r="A26" s="136"/>
      <c r="B26" s="136"/>
      <c r="C26" s="136"/>
      <c r="D26" s="136"/>
      <c r="E26" s="136"/>
      <c r="F26" s="136"/>
      <c r="G26" s="136"/>
      <c r="H26" s="136"/>
      <c r="I26" s="136"/>
      <c r="J26" s="3" t="s">
        <v>1248</v>
      </c>
      <c r="K26" s="3" t="s">
        <v>570</v>
      </c>
      <c r="L26" s="67"/>
      <c r="M26" s="67"/>
      <c r="N26" s="21">
        <v>0</v>
      </c>
      <c r="O26" s="49" t="s">
        <v>185</v>
      </c>
      <c r="P26" s="3" t="s">
        <v>1793</v>
      </c>
      <c r="Q26" s="67"/>
      <c r="R26" s="67"/>
      <c r="S26" s="67"/>
      <c r="T26" s="67"/>
      <c r="U26" s="67"/>
    </row>
    <row r="27" spans="1:21" ht="25.5">
      <c r="A27" s="136"/>
      <c r="B27" s="136"/>
      <c r="C27" s="136"/>
      <c r="D27" s="136"/>
      <c r="E27" s="136"/>
      <c r="F27" s="136"/>
      <c r="G27" s="136"/>
      <c r="H27" s="136"/>
      <c r="I27" s="136"/>
      <c r="J27" s="3" t="s">
        <v>1794</v>
      </c>
      <c r="K27" s="3" t="s">
        <v>1188</v>
      </c>
      <c r="L27" s="67"/>
      <c r="M27" s="67"/>
      <c r="N27" s="3" t="s">
        <v>370</v>
      </c>
      <c r="O27" s="49" t="s">
        <v>185</v>
      </c>
      <c r="P27" s="3" t="s">
        <v>1795</v>
      </c>
      <c r="Q27" s="67"/>
      <c r="R27" s="67"/>
      <c r="S27" s="67"/>
      <c r="T27" s="67"/>
      <c r="U27" s="67"/>
    </row>
    <row r="28" spans="1:21" ht="63.75">
      <c r="A28" s="136"/>
      <c r="B28" s="136"/>
      <c r="C28" s="136"/>
      <c r="D28" s="136"/>
      <c r="E28" s="136"/>
      <c r="F28" s="136"/>
      <c r="G28" s="136"/>
      <c r="H28" s="136"/>
      <c r="I28" s="136"/>
      <c r="J28" s="3" t="s">
        <v>1251</v>
      </c>
      <c r="K28" s="3" t="s">
        <v>1213</v>
      </c>
      <c r="L28" s="67"/>
      <c r="M28" s="67"/>
      <c r="N28" s="3" t="s">
        <v>1214</v>
      </c>
      <c r="O28" s="49" t="s">
        <v>185</v>
      </c>
      <c r="P28" s="3" t="s">
        <v>1797</v>
      </c>
      <c r="Q28" s="67"/>
      <c r="R28" s="67"/>
      <c r="S28" s="67"/>
      <c r="T28" s="67"/>
      <c r="U28" s="67"/>
    </row>
    <row r="29" spans="1:21" ht="63.75">
      <c r="A29" s="136"/>
      <c r="B29" s="136"/>
      <c r="C29" s="136"/>
      <c r="D29" s="136"/>
      <c r="E29" s="136"/>
      <c r="F29" s="136"/>
      <c r="G29" s="136"/>
      <c r="H29" s="136"/>
      <c r="I29" s="136"/>
      <c r="J29" s="21" t="s">
        <v>1252</v>
      </c>
      <c r="K29" s="3" t="s">
        <v>1213</v>
      </c>
      <c r="L29" s="67"/>
      <c r="M29" s="67"/>
      <c r="N29" s="3" t="s">
        <v>1813</v>
      </c>
      <c r="O29" s="49" t="s">
        <v>185</v>
      </c>
      <c r="P29" s="3" t="s">
        <v>1797</v>
      </c>
      <c r="Q29" s="67"/>
      <c r="R29" s="67"/>
      <c r="S29" s="67"/>
      <c r="T29" s="67"/>
      <c r="U29" s="67"/>
    </row>
    <row r="30" spans="1:21" ht="25.5">
      <c r="A30" s="136"/>
      <c r="B30" s="136"/>
      <c r="C30" s="137"/>
      <c r="D30" s="137"/>
      <c r="E30" s="137"/>
      <c r="F30" s="137"/>
      <c r="G30" s="137"/>
      <c r="H30" s="137"/>
      <c r="I30" s="137"/>
      <c r="J30" s="3" t="s">
        <v>1799</v>
      </c>
      <c r="K30" s="3" t="s">
        <v>1192</v>
      </c>
      <c r="L30" s="67"/>
      <c r="M30" s="67"/>
      <c r="N30" s="3" t="s">
        <v>381</v>
      </c>
      <c r="O30" s="49" t="s">
        <v>185</v>
      </c>
      <c r="P30" s="3" t="s">
        <v>1800</v>
      </c>
      <c r="Q30" s="67"/>
      <c r="R30" s="67"/>
      <c r="S30" s="67"/>
      <c r="T30" s="67"/>
      <c r="U30" s="67"/>
    </row>
    <row r="31" spans="1:21" ht="178.5">
      <c r="A31" s="136"/>
      <c r="B31" s="136"/>
      <c r="C31" s="149">
        <v>6145</v>
      </c>
      <c r="D31" s="158" t="s">
        <v>664</v>
      </c>
      <c r="E31" s="156" t="s">
        <v>1814</v>
      </c>
      <c r="F31" s="156" t="s">
        <v>1815</v>
      </c>
      <c r="G31" s="161" t="s">
        <v>1109</v>
      </c>
      <c r="H31" s="156" t="s">
        <v>548</v>
      </c>
      <c r="I31" s="156" t="s">
        <v>255</v>
      </c>
      <c r="J31" s="3" t="s">
        <v>999</v>
      </c>
      <c r="K31" s="3" t="s">
        <v>1816</v>
      </c>
      <c r="L31" s="14">
        <v>730000</v>
      </c>
      <c r="M31" s="67"/>
      <c r="N31" s="3" t="s">
        <v>1817</v>
      </c>
      <c r="O31" s="49" t="s">
        <v>185</v>
      </c>
      <c r="P31" s="3" t="s">
        <v>1776</v>
      </c>
      <c r="Q31" s="67"/>
      <c r="R31" s="67"/>
      <c r="S31" s="67"/>
      <c r="T31" s="67"/>
      <c r="U31" s="67"/>
    </row>
    <row r="32" spans="1:21" ht="25.5">
      <c r="A32" s="136"/>
      <c r="B32" s="136"/>
      <c r="C32" s="136"/>
      <c r="D32" s="136"/>
      <c r="E32" s="136"/>
      <c r="F32" s="136"/>
      <c r="G32" s="136"/>
      <c r="H32" s="136"/>
      <c r="I32" s="136"/>
      <c r="J32" s="3" t="s">
        <v>1234</v>
      </c>
      <c r="K32" s="3" t="s">
        <v>1818</v>
      </c>
      <c r="L32" s="67"/>
      <c r="M32" s="67"/>
      <c r="N32" s="3" t="s">
        <v>1236</v>
      </c>
      <c r="O32" s="49" t="s">
        <v>185</v>
      </c>
      <c r="P32" s="3" t="s">
        <v>1779</v>
      </c>
      <c r="Q32" s="67"/>
      <c r="R32" s="67"/>
      <c r="S32" s="67"/>
      <c r="T32" s="67"/>
      <c r="U32" s="67"/>
    </row>
    <row r="33" spans="1:21" ht="38.25">
      <c r="A33" s="136"/>
      <c r="B33" s="136"/>
      <c r="C33" s="136"/>
      <c r="D33" s="136"/>
      <c r="E33" s="136"/>
      <c r="F33" s="136"/>
      <c r="G33" s="136"/>
      <c r="H33" s="136"/>
      <c r="I33" s="136"/>
      <c r="J33" s="3" t="s">
        <v>1238</v>
      </c>
      <c r="K33" s="3" t="s">
        <v>1239</v>
      </c>
      <c r="L33" s="67"/>
      <c r="M33" s="67"/>
      <c r="N33" s="3" t="s">
        <v>395</v>
      </c>
      <c r="O33" s="49" t="s">
        <v>185</v>
      </c>
      <c r="P33" s="3" t="s">
        <v>1779</v>
      </c>
      <c r="Q33" s="67"/>
      <c r="R33" s="67"/>
      <c r="S33" s="67"/>
      <c r="T33" s="67"/>
      <c r="U33" s="67"/>
    </row>
    <row r="34" spans="1:21" ht="51">
      <c r="A34" s="136"/>
      <c r="B34" s="136"/>
      <c r="C34" s="136"/>
      <c r="D34" s="136"/>
      <c r="E34" s="136"/>
      <c r="F34" s="136"/>
      <c r="G34" s="136"/>
      <c r="H34" s="136"/>
      <c r="I34" s="136"/>
      <c r="J34" s="3" t="s">
        <v>1807</v>
      </c>
      <c r="K34" s="3" t="s">
        <v>183</v>
      </c>
      <c r="L34" s="67"/>
      <c r="M34" s="67"/>
      <c r="N34" s="3" t="s">
        <v>1819</v>
      </c>
      <c r="O34" s="49" t="s">
        <v>185</v>
      </c>
      <c r="P34" s="3" t="s">
        <v>1782</v>
      </c>
      <c r="Q34" s="67"/>
      <c r="R34" s="67"/>
      <c r="S34" s="67"/>
      <c r="T34" s="67"/>
      <c r="U34" s="67"/>
    </row>
    <row r="35" spans="1:21" ht="51">
      <c r="A35" s="136"/>
      <c r="B35" s="136"/>
      <c r="C35" s="136"/>
      <c r="D35" s="136"/>
      <c r="E35" s="136"/>
      <c r="F35" s="136"/>
      <c r="G35" s="136"/>
      <c r="H35" s="136"/>
      <c r="I35" s="136"/>
      <c r="J35" s="3" t="s">
        <v>1820</v>
      </c>
      <c r="K35" s="3" t="s">
        <v>1192</v>
      </c>
      <c r="L35" s="67"/>
      <c r="M35" s="67"/>
      <c r="N35" s="3" t="s">
        <v>1211</v>
      </c>
      <c r="O35" s="49" t="s">
        <v>185</v>
      </c>
      <c r="P35" s="3" t="s">
        <v>1811</v>
      </c>
      <c r="Q35" s="67"/>
      <c r="R35" s="67"/>
      <c r="S35" s="67"/>
      <c r="T35" s="67"/>
      <c r="U35" s="67"/>
    </row>
    <row r="36" spans="1:21" ht="63.75">
      <c r="A36" s="136"/>
      <c r="B36" s="136"/>
      <c r="C36" s="136"/>
      <c r="D36" s="136"/>
      <c r="E36" s="136"/>
      <c r="F36" s="136"/>
      <c r="G36" s="136"/>
      <c r="H36" s="136"/>
      <c r="I36" s="136"/>
      <c r="J36" s="3" t="s">
        <v>1812</v>
      </c>
      <c r="K36" s="3" t="s">
        <v>1205</v>
      </c>
      <c r="L36" s="67"/>
      <c r="M36" s="67"/>
      <c r="N36" s="3" t="s">
        <v>731</v>
      </c>
      <c r="O36" s="49" t="s">
        <v>185</v>
      </c>
      <c r="P36" s="3" t="s">
        <v>1788</v>
      </c>
      <c r="Q36" s="67"/>
      <c r="R36" s="67"/>
      <c r="S36" s="67"/>
      <c r="T36" s="67"/>
      <c r="U36" s="67"/>
    </row>
    <row r="37" spans="1:21" ht="89.25">
      <c r="A37" s="136"/>
      <c r="B37" s="136"/>
      <c r="C37" s="136"/>
      <c r="D37" s="136"/>
      <c r="E37" s="136"/>
      <c r="F37" s="136"/>
      <c r="G37" s="136"/>
      <c r="H37" s="136"/>
      <c r="I37" s="136"/>
      <c r="J37" s="3" t="s">
        <v>1245</v>
      </c>
      <c r="K37" s="3" t="s">
        <v>1121</v>
      </c>
      <c r="L37" s="67"/>
      <c r="M37" s="67"/>
      <c r="N37" s="21">
        <v>0</v>
      </c>
      <c r="O37" s="49" t="s">
        <v>185</v>
      </c>
      <c r="P37" s="3" t="s">
        <v>1790</v>
      </c>
      <c r="Q37" s="67"/>
      <c r="R37" s="67"/>
      <c r="S37" s="67"/>
      <c r="T37" s="67"/>
      <c r="U37" s="67"/>
    </row>
    <row r="38" spans="1:21" ht="51">
      <c r="A38" s="136"/>
      <c r="B38" s="136"/>
      <c r="C38" s="136"/>
      <c r="D38" s="136"/>
      <c r="E38" s="136"/>
      <c r="F38" s="136"/>
      <c r="G38" s="136"/>
      <c r="H38" s="136"/>
      <c r="I38" s="136"/>
      <c r="J38" s="3" t="s">
        <v>1210</v>
      </c>
      <c r="K38" s="3" t="s">
        <v>1123</v>
      </c>
      <c r="L38" s="67"/>
      <c r="M38" s="67"/>
      <c r="N38" s="3" t="s">
        <v>342</v>
      </c>
      <c r="O38" s="49" t="s">
        <v>185</v>
      </c>
      <c r="P38" s="3" t="s">
        <v>1791</v>
      </c>
      <c r="Q38" s="67"/>
      <c r="R38" s="67"/>
      <c r="S38" s="67"/>
      <c r="T38" s="67"/>
      <c r="U38" s="67"/>
    </row>
    <row r="39" spans="1:21" ht="51">
      <c r="A39" s="136"/>
      <c r="B39" s="136"/>
      <c r="C39" s="136"/>
      <c r="D39" s="136"/>
      <c r="E39" s="136"/>
      <c r="F39" s="136"/>
      <c r="G39" s="136"/>
      <c r="H39" s="136"/>
      <c r="I39" s="136"/>
      <c r="J39" s="3" t="s">
        <v>365</v>
      </c>
      <c r="K39" s="3" t="s">
        <v>1821</v>
      </c>
      <c r="L39" s="67"/>
      <c r="M39" s="67"/>
      <c r="N39" s="66">
        <v>0</v>
      </c>
      <c r="O39" s="49" t="s">
        <v>185</v>
      </c>
      <c r="P39" s="3" t="s">
        <v>1793</v>
      </c>
      <c r="Q39" s="67"/>
      <c r="R39" s="67"/>
      <c r="S39" s="67"/>
      <c r="T39" s="67"/>
      <c r="U39" s="67"/>
    </row>
    <row r="40" spans="1:21" ht="25.5">
      <c r="A40" s="136"/>
      <c r="B40" s="136"/>
      <c r="C40" s="136"/>
      <c r="D40" s="136"/>
      <c r="E40" s="136"/>
      <c r="F40" s="136"/>
      <c r="G40" s="136"/>
      <c r="H40" s="136"/>
      <c r="I40" s="136"/>
      <c r="J40" s="72" t="s">
        <v>368</v>
      </c>
      <c r="K40" s="3" t="s">
        <v>572</v>
      </c>
      <c r="L40" s="67"/>
      <c r="M40" s="67"/>
      <c r="N40" s="3" t="s">
        <v>370</v>
      </c>
      <c r="O40" s="49" t="s">
        <v>185</v>
      </c>
      <c r="P40" s="3" t="s">
        <v>1795</v>
      </c>
      <c r="Q40" s="67"/>
      <c r="R40" s="67"/>
      <c r="S40" s="67"/>
      <c r="T40" s="67"/>
      <c r="U40" s="67"/>
    </row>
    <row r="41" spans="1:21" ht="76.5">
      <c r="A41" s="136"/>
      <c r="B41" s="136"/>
      <c r="C41" s="136"/>
      <c r="D41" s="136"/>
      <c r="E41" s="136"/>
      <c r="F41" s="136"/>
      <c r="G41" s="136"/>
      <c r="H41" s="136"/>
      <c r="I41" s="136"/>
      <c r="J41" s="3" t="s">
        <v>1796</v>
      </c>
      <c r="K41" s="3" t="s">
        <v>373</v>
      </c>
      <c r="L41" s="67"/>
      <c r="M41" s="67"/>
      <c r="N41" s="3" t="s">
        <v>1214</v>
      </c>
      <c r="O41" s="49" t="s">
        <v>185</v>
      </c>
      <c r="P41" s="3" t="s">
        <v>1797</v>
      </c>
      <c r="Q41" s="67"/>
      <c r="R41" s="67"/>
      <c r="S41" s="67"/>
      <c r="T41" s="67"/>
      <c r="U41" s="67"/>
    </row>
    <row r="42" spans="1:21" ht="76.5">
      <c r="A42" s="136"/>
      <c r="B42" s="136"/>
      <c r="C42" s="136"/>
      <c r="D42" s="136"/>
      <c r="E42" s="136"/>
      <c r="F42" s="136"/>
      <c r="G42" s="136"/>
      <c r="H42" s="136"/>
      <c r="I42" s="136"/>
      <c r="J42" s="3" t="s">
        <v>1798</v>
      </c>
      <c r="K42" s="3" t="s">
        <v>1213</v>
      </c>
      <c r="L42" s="67"/>
      <c r="M42" s="67"/>
      <c r="N42" s="3" t="s">
        <v>1214</v>
      </c>
      <c r="O42" s="49" t="s">
        <v>185</v>
      </c>
      <c r="P42" s="3" t="s">
        <v>1797</v>
      </c>
      <c r="Q42" s="67"/>
      <c r="R42" s="67"/>
      <c r="S42" s="67"/>
      <c r="T42" s="67"/>
      <c r="U42" s="67"/>
    </row>
    <row r="43" spans="1:21" ht="25.5">
      <c r="A43" s="136"/>
      <c r="B43" s="136"/>
      <c r="C43" s="137"/>
      <c r="D43" s="137"/>
      <c r="E43" s="137"/>
      <c r="F43" s="137"/>
      <c r="G43" s="137"/>
      <c r="H43" s="137"/>
      <c r="I43" s="137"/>
      <c r="J43" s="3" t="s">
        <v>1822</v>
      </c>
      <c r="K43" s="3" t="s">
        <v>1171</v>
      </c>
      <c r="L43" s="67"/>
      <c r="M43" s="67"/>
      <c r="N43" s="3" t="s">
        <v>381</v>
      </c>
      <c r="O43" s="49" t="s">
        <v>185</v>
      </c>
      <c r="P43" s="3" t="s">
        <v>1800</v>
      </c>
      <c r="Q43" s="67"/>
      <c r="R43" s="67"/>
      <c r="S43" s="67"/>
      <c r="T43" s="67"/>
      <c r="U43" s="67"/>
    </row>
    <row r="44" spans="1:21" ht="178.5">
      <c r="A44" s="136"/>
      <c r="B44" s="136"/>
      <c r="C44" s="149">
        <v>1145</v>
      </c>
      <c r="D44" s="158" t="s">
        <v>617</v>
      </c>
      <c r="E44" s="156" t="s">
        <v>1823</v>
      </c>
      <c r="F44" s="156" t="s">
        <v>1815</v>
      </c>
      <c r="G44" s="161" t="s">
        <v>1109</v>
      </c>
      <c r="H44" s="156" t="s">
        <v>548</v>
      </c>
      <c r="I44" s="156" t="s">
        <v>255</v>
      </c>
      <c r="J44" s="3" t="s">
        <v>245</v>
      </c>
      <c r="K44" s="3" t="s">
        <v>246</v>
      </c>
      <c r="L44" s="14">
        <v>620</v>
      </c>
      <c r="M44" s="67"/>
      <c r="N44" s="3" t="s">
        <v>1824</v>
      </c>
      <c r="O44" s="49" t="s">
        <v>185</v>
      </c>
      <c r="P44" s="3" t="s">
        <v>1776</v>
      </c>
      <c r="Q44" s="67"/>
      <c r="R44" s="67"/>
      <c r="S44" s="67"/>
      <c r="T44" s="67"/>
      <c r="U44" s="67"/>
    </row>
    <row r="45" spans="1:21" ht="25.5">
      <c r="A45" s="136"/>
      <c r="B45" s="136"/>
      <c r="C45" s="136"/>
      <c r="D45" s="136"/>
      <c r="E45" s="136"/>
      <c r="F45" s="136"/>
      <c r="G45" s="136"/>
      <c r="H45" s="136"/>
      <c r="I45" s="136"/>
      <c r="J45" s="3" t="s">
        <v>1825</v>
      </c>
      <c r="K45" s="3" t="s">
        <v>1160</v>
      </c>
      <c r="L45" s="67"/>
      <c r="M45" s="67"/>
      <c r="N45" s="3" t="s">
        <v>543</v>
      </c>
      <c r="O45" s="49" t="s">
        <v>185</v>
      </c>
      <c r="P45" s="3" t="s">
        <v>1779</v>
      </c>
      <c r="Q45" s="67"/>
      <c r="R45" s="67"/>
      <c r="S45" s="67"/>
      <c r="T45" s="67"/>
      <c r="U45" s="67"/>
    </row>
    <row r="46" spans="1:21" ht="51">
      <c r="A46" s="136"/>
      <c r="B46" s="136"/>
      <c r="C46" s="136"/>
      <c r="D46" s="136"/>
      <c r="E46" s="136"/>
      <c r="F46" s="136"/>
      <c r="G46" s="136"/>
      <c r="H46" s="136"/>
      <c r="I46" s="136"/>
      <c r="J46" s="3" t="s">
        <v>1238</v>
      </c>
      <c r="K46" s="3" t="s">
        <v>1826</v>
      </c>
      <c r="L46" s="67"/>
      <c r="M46" s="67"/>
      <c r="N46" s="3" t="s">
        <v>625</v>
      </c>
      <c r="O46" s="49" t="s">
        <v>185</v>
      </c>
      <c r="P46" s="3" t="s">
        <v>1779</v>
      </c>
      <c r="Q46" s="67"/>
      <c r="R46" s="67"/>
      <c r="S46" s="67"/>
      <c r="T46" s="67"/>
      <c r="U46" s="67"/>
    </row>
    <row r="47" spans="1:21" ht="25.5">
      <c r="A47" s="136"/>
      <c r="B47" s="136"/>
      <c r="C47" s="136"/>
      <c r="D47" s="136"/>
      <c r="E47" s="136"/>
      <c r="F47" s="136"/>
      <c r="G47" s="136"/>
      <c r="H47" s="136"/>
      <c r="I47" s="136"/>
      <c r="J47" s="3" t="s">
        <v>1827</v>
      </c>
      <c r="K47" s="3" t="s">
        <v>183</v>
      </c>
      <c r="L47" s="67"/>
      <c r="M47" s="67"/>
      <c r="N47" s="3" t="s">
        <v>1808</v>
      </c>
      <c r="O47" s="49" t="s">
        <v>185</v>
      </c>
      <c r="P47" s="3" t="s">
        <v>1782</v>
      </c>
      <c r="Q47" s="67"/>
      <c r="R47" s="67"/>
      <c r="S47" s="67"/>
      <c r="T47" s="67"/>
      <c r="U47" s="67"/>
    </row>
    <row r="48" spans="1:21" ht="76.5">
      <c r="A48" s="136"/>
      <c r="B48" s="136"/>
      <c r="C48" s="136"/>
      <c r="D48" s="136"/>
      <c r="E48" s="136"/>
      <c r="F48" s="136"/>
      <c r="G48" s="136"/>
      <c r="H48" s="136"/>
      <c r="I48" s="136"/>
      <c r="J48" s="3" t="s">
        <v>628</v>
      </c>
      <c r="K48" s="3" t="s">
        <v>354</v>
      </c>
      <c r="L48" s="67"/>
      <c r="M48" s="67"/>
      <c r="N48" s="3" t="s">
        <v>1828</v>
      </c>
      <c r="O48" s="49" t="s">
        <v>185</v>
      </c>
      <c r="P48" s="3" t="s">
        <v>1829</v>
      </c>
      <c r="Q48" s="67"/>
      <c r="R48" s="67"/>
      <c r="S48" s="67"/>
      <c r="T48" s="67"/>
      <c r="U48" s="67"/>
    </row>
    <row r="49" spans="1:21" ht="63.75">
      <c r="A49" s="136"/>
      <c r="B49" s="136"/>
      <c r="C49" s="136"/>
      <c r="D49" s="136"/>
      <c r="E49" s="136"/>
      <c r="F49" s="136"/>
      <c r="G49" s="136"/>
      <c r="H49" s="136"/>
      <c r="I49" s="136"/>
      <c r="J49" s="3" t="s">
        <v>1006</v>
      </c>
      <c r="K49" s="3" t="s">
        <v>1830</v>
      </c>
      <c r="L49" s="67"/>
      <c r="M49" s="67"/>
      <c r="N49" s="69" t="s">
        <v>1831</v>
      </c>
      <c r="O49" s="49" t="s">
        <v>185</v>
      </c>
      <c r="P49" s="3" t="s">
        <v>1832</v>
      </c>
      <c r="Q49" s="67"/>
      <c r="R49" s="67"/>
      <c r="S49" s="67"/>
      <c r="T49" s="67"/>
      <c r="U49" s="67"/>
    </row>
    <row r="50" spans="1:21" ht="63.75">
      <c r="A50" s="136"/>
      <c r="B50" s="136"/>
      <c r="C50" s="136"/>
      <c r="D50" s="136"/>
      <c r="E50" s="136"/>
      <c r="F50" s="136"/>
      <c r="G50" s="136"/>
      <c r="H50" s="136"/>
      <c r="I50" s="136"/>
      <c r="J50" s="3" t="s">
        <v>1812</v>
      </c>
      <c r="K50" s="3" t="s">
        <v>1205</v>
      </c>
      <c r="L50" s="67"/>
      <c r="M50" s="67"/>
      <c r="N50" s="3" t="s">
        <v>731</v>
      </c>
      <c r="O50" s="49" t="s">
        <v>185</v>
      </c>
      <c r="P50" s="3" t="s">
        <v>1788</v>
      </c>
      <c r="Q50" s="67"/>
      <c r="R50" s="67"/>
      <c r="S50" s="67"/>
      <c r="T50" s="67"/>
      <c r="U50" s="67"/>
    </row>
    <row r="51" spans="1:21" ht="89.25">
      <c r="A51" s="136"/>
      <c r="B51" s="136"/>
      <c r="C51" s="136"/>
      <c r="D51" s="136"/>
      <c r="E51" s="136"/>
      <c r="F51" s="136"/>
      <c r="G51" s="136"/>
      <c r="H51" s="136"/>
      <c r="I51" s="136"/>
      <c r="J51" s="3" t="s">
        <v>1245</v>
      </c>
      <c r="K51" s="3" t="s">
        <v>1121</v>
      </c>
      <c r="L51" s="67"/>
      <c r="M51" s="67"/>
      <c r="N51" s="21">
        <v>0</v>
      </c>
      <c r="O51" s="49" t="s">
        <v>185</v>
      </c>
      <c r="P51" s="3" t="s">
        <v>1790</v>
      </c>
      <c r="Q51" s="67"/>
      <c r="R51" s="67"/>
      <c r="S51" s="67"/>
      <c r="T51" s="67"/>
      <c r="U51" s="67"/>
    </row>
    <row r="52" spans="1:21" ht="51">
      <c r="A52" s="136"/>
      <c r="B52" s="136"/>
      <c r="C52" s="136"/>
      <c r="D52" s="136"/>
      <c r="E52" s="136"/>
      <c r="F52" s="136"/>
      <c r="G52" s="136"/>
      <c r="H52" s="136"/>
      <c r="I52" s="136"/>
      <c r="J52" s="3" t="s">
        <v>1210</v>
      </c>
      <c r="K52" s="3" t="s">
        <v>1123</v>
      </c>
      <c r="L52" s="67"/>
      <c r="M52" s="67"/>
      <c r="N52" s="3" t="s">
        <v>342</v>
      </c>
      <c r="O52" s="49" t="s">
        <v>185</v>
      </c>
      <c r="P52" s="3" t="s">
        <v>1791</v>
      </c>
      <c r="Q52" s="67"/>
      <c r="R52" s="67"/>
      <c r="S52" s="67"/>
      <c r="T52" s="67"/>
      <c r="U52" s="67"/>
    </row>
    <row r="53" spans="1:21" ht="38.25">
      <c r="A53" s="136"/>
      <c r="B53" s="136"/>
      <c r="C53" s="136"/>
      <c r="D53" s="136"/>
      <c r="E53" s="136"/>
      <c r="F53" s="136"/>
      <c r="G53" s="136"/>
      <c r="H53" s="136"/>
      <c r="I53" s="136"/>
      <c r="J53" s="3" t="s">
        <v>1833</v>
      </c>
      <c r="K53" s="3" t="s">
        <v>1834</v>
      </c>
      <c r="L53" s="67"/>
      <c r="M53" s="67"/>
      <c r="N53" s="21">
        <v>0</v>
      </c>
      <c r="O53" s="49" t="s">
        <v>185</v>
      </c>
      <c r="P53" s="3" t="s">
        <v>1793</v>
      </c>
      <c r="Q53" s="67"/>
      <c r="R53" s="67"/>
      <c r="S53" s="67"/>
      <c r="T53" s="67"/>
      <c r="U53" s="67"/>
    </row>
    <row r="54" spans="1:21" ht="25.5">
      <c r="A54" s="136"/>
      <c r="B54" s="136"/>
      <c r="C54" s="136"/>
      <c r="D54" s="136"/>
      <c r="E54" s="136"/>
      <c r="F54" s="136"/>
      <c r="G54" s="136"/>
      <c r="H54" s="136"/>
      <c r="I54" s="136"/>
      <c r="J54" s="3" t="s">
        <v>1794</v>
      </c>
      <c r="K54" s="3" t="s">
        <v>1188</v>
      </c>
      <c r="L54" s="67"/>
      <c r="M54" s="67"/>
      <c r="N54" s="3" t="s">
        <v>370</v>
      </c>
      <c r="O54" s="49" t="s">
        <v>185</v>
      </c>
      <c r="P54" s="3" t="s">
        <v>1795</v>
      </c>
      <c r="Q54" s="67"/>
      <c r="R54" s="67"/>
      <c r="S54" s="67"/>
      <c r="T54" s="67"/>
      <c r="U54" s="67"/>
    </row>
    <row r="55" spans="1:21" ht="63.75">
      <c r="A55" s="136"/>
      <c r="B55" s="136"/>
      <c r="C55" s="136"/>
      <c r="D55" s="136"/>
      <c r="E55" s="136"/>
      <c r="F55" s="136"/>
      <c r="G55" s="136"/>
      <c r="H55" s="136"/>
      <c r="I55" s="136"/>
      <c r="J55" s="3" t="s">
        <v>1251</v>
      </c>
      <c r="K55" s="3" t="s">
        <v>1213</v>
      </c>
      <c r="L55" s="67"/>
      <c r="M55" s="67"/>
      <c r="N55" s="3" t="s">
        <v>1214</v>
      </c>
      <c r="O55" s="49" t="s">
        <v>185</v>
      </c>
      <c r="P55" s="3" t="s">
        <v>1797</v>
      </c>
      <c r="Q55" s="67"/>
      <c r="R55" s="67"/>
      <c r="S55" s="67"/>
      <c r="T55" s="67"/>
      <c r="U55" s="67"/>
    </row>
    <row r="56" spans="1:21" ht="63.75">
      <c r="A56" s="136"/>
      <c r="B56" s="136"/>
      <c r="C56" s="136"/>
      <c r="D56" s="136"/>
      <c r="E56" s="136"/>
      <c r="F56" s="136"/>
      <c r="G56" s="136"/>
      <c r="H56" s="136"/>
      <c r="I56" s="136"/>
      <c r="J56" s="3" t="s">
        <v>1252</v>
      </c>
      <c r="K56" s="3" t="s">
        <v>1213</v>
      </c>
      <c r="L56" s="67"/>
      <c r="M56" s="67"/>
      <c r="N56" s="3" t="s">
        <v>1214</v>
      </c>
      <c r="O56" s="49" t="s">
        <v>185</v>
      </c>
      <c r="P56" s="3" t="s">
        <v>1800</v>
      </c>
      <c r="Q56" s="67"/>
      <c r="R56" s="67"/>
      <c r="S56" s="67"/>
      <c r="T56" s="67"/>
      <c r="U56" s="67"/>
    </row>
    <row r="57" spans="1:21" ht="25.5">
      <c r="A57" s="136"/>
      <c r="B57" s="136"/>
      <c r="C57" s="137"/>
      <c r="D57" s="137"/>
      <c r="E57" s="137"/>
      <c r="F57" s="137"/>
      <c r="G57" s="137"/>
      <c r="H57" s="137"/>
      <c r="I57" s="137"/>
      <c r="J57" s="67" t="s">
        <v>1799</v>
      </c>
      <c r="K57" s="3" t="s">
        <v>1192</v>
      </c>
      <c r="L57" s="67"/>
      <c r="M57" s="67"/>
      <c r="N57" s="3" t="s">
        <v>381</v>
      </c>
      <c r="O57" s="49" t="s">
        <v>185</v>
      </c>
      <c r="P57" s="3" t="s">
        <v>1800</v>
      </c>
      <c r="Q57" s="67"/>
      <c r="R57" s="67"/>
      <c r="S57" s="67"/>
      <c r="T57" s="67"/>
      <c r="U57" s="67"/>
    </row>
    <row r="58" spans="1:21" ht="178.5">
      <c r="A58" s="136"/>
      <c r="B58" s="136"/>
      <c r="C58" s="149">
        <v>6963</v>
      </c>
      <c r="D58" s="158" t="s">
        <v>591</v>
      </c>
      <c r="E58" s="156" t="s">
        <v>1835</v>
      </c>
      <c r="F58" s="161" t="s">
        <v>1836</v>
      </c>
      <c r="G58" s="161" t="s">
        <v>1109</v>
      </c>
      <c r="H58" s="156" t="s">
        <v>548</v>
      </c>
      <c r="I58" s="156" t="s">
        <v>255</v>
      </c>
      <c r="J58" s="3" t="s">
        <v>999</v>
      </c>
      <c r="K58" s="3" t="s">
        <v>246</v>
      </c>
      <c r="L58" s="14">
        <v>240000</v>
      </c>
      <c r="M58" s="67"/>
      <c r="N58" s="3" t="s">
        <v>1837</v>
      </c>
      <c r="O58" s="49" t="s">
        <v>185</v>
      </c>
      <c r="P58" s="3" t="s">
        <v>1776</v>
      </c>
      <c r="Q58" s="67"/>
      <c r="R58" s="67"/>
      <c r="S58" s="67"/>
      <c r="T58" s="67"/>
      <c r="U58" s="67"/>
    </row>
    <row r="59" spans="1:21" ht="25.5">
      <c r="A59" s="136"/>
      <c r="B59" s="136"/>
      <c r="C59" s="136"/>
      <c r="D59" s="136"/>
      <c r="E59" s="136"/>
      <c r="F59" s="136"/>
      <c r="G59" s="136"/>
      <c r="H59" s="136"/>
      <c r="I59" s="136"/>
      <c r="J59" s="3" t="s">
        <v>1234</v>
      </c>
      <c r="K59" s="3" t="s">
        <v>1202</v>
      </c>
      <c r="L59" s="67"/>
      <c r="M59" s="67"/>
      <c r="N59" s="3" t="s">
        <v>201</v>
      </c>
      <c r="O59" s="49" t="s">
        <v>185</v>
      </c>
      <c r="P59" s="3" t="s">
        <v>1779</v>
      </c>
      <c r="Q59" s="67"/>
      <c r="R59" s="67"/>
      <c r="S59" s="67"/>
      <c r="T59" s="67"/>
      <c r="U59" s="67"/>
    </row>
    <row r="60" spans="1:21" ht="38.25">
      <c r="A60" s="136"/>
      <c r="B60" s="136"/>
      <c r="C60" s="136"/>
      <c r="D60" s="136"/>
      <c r="E60" s="136"/>
      <c r="F60" s="136"/>
      <c r="G60" s="136"/>
      <c r="H60" s="136"/>
      <c r="I60" s="136"/>
      <c r="J60" s="3" t="s">
        <v>1838</v>
      </c>
      <c r="K60" s="3" t="s">
        <v>1839</v>
      </c>
      <c r="L60" s="67"/>
      <c r="M60" s="67"/>
      <c r="N60" s="3" t="s">
        <v>1141</v>
      </c>
      <c r="O60" s="49" t="s">
        <v>185</v>
      </c>
      <c r="P60" s="3" t="s">
        <v>1779</v>
      </c>
      <c r="Q60" s="67"/>
      <c r="R60" s="67"/>
      <c r="S60" s="67"/>
      <c r="T60" s="67"/>
      <c r="U60" s="67"/>
    </row>
    <row r="61" spans="1:21" ht="25.5">
      <c r="A61" s="136"/>
      <c r="B61" s="136"/>
      <c r="C61" s="136"/>
      <c r="D61" s="136"/>
      <c r="E61" s="136"/>
      <c r="F61" s="136"/>
      <c r="G61" s="136"/>
      <c r="H61" s="136"/>
      <c r="I61" s="136"/>
      <c r="J61" s="3" t="s">
        <v>1367</v>
      </c>
      <c r="K61" s="3" t="s">
        <v>889</v>
      </c>
      <c r="L61" s="67"/>
      <c r="M61" s="67"/>
      <c r="N61" s="3" t="s">
        <v>1840</v>
      </c>
      <c r="O61" s="49" t="s">
        <v>185</v>
      </c>
      <c r="P61" s="3" t="s">
        <v>1782</v>
      </c>
      <c r="Q61" s="67"/>
      <c r="R61" s="67"/>
      <c r="S61" s="67"/>
      <c r="T61" s="67"/>
      <c r="U61" s="67"/>
    </row>
    <row r="62" spans="1:21" ht="51">
      <c r="A62" s="136"/>
      <c r="B62" s="136"/>
      <c r="C62" s="136"/>
      <c r="D62" s="136"/>
      <c r="E62" s="136"/>
      <c r="F62" s="136"/>
      <c r="G62" s="136"/>
      <c r="H62" s="136"/>
      <c r="I62" s="136"/>
      <c r="J62" s="3" t="s">
        <v>1242</v>
      </c>
      <c r="K62" s="3" t="s">
        <v>1143</v>
      </c>
      <c r="L62" s="67"/>
      <c r="M62" s="67"/>
      <c r="N62" s="3" t="s">
        <v>493</v>
      </c>
      <c r="O62" s="49" t="s">
        <v>185</v>
      </c>
      <c r="P62" s="3" t="s">
        <v>1841</v>
      </c>
      <c r="Q62" s="67"/>
      <c r="R62" s="67"/>
      <c r="S62" s="67"/>
      <c r="T62" s="67"/>
      <c r="U62" s="67"/>
    </row>
    <row r="63" spans="1:21" ht="38.25">
      <c r="A63" s="136"/>
      <c r="B63" s="136"/>
      <c r="C63" s="136"/>
      <c r="D63" s="136"/>
      <c r="E63" s="136"/>
      <c r="F63" s="136"/>
      <c r="G63" s="136"/>
      <c r="H63" s="136"/>
      <c r="I63" s="136"/>
      <c r="J63" s="156" t="s">
        <v>1006</v>
      </c>
      <c r="K63" s="3" t="s">
        <v>1842</v>
      </c>
      <c r="L63" s="67"/>
      <c r="M63" s="67"/>
      <c r="N63" s="3" t="s">
        <v>1843</v>
      </c>
      <c r="O63" s="49" t="s">
        <v>185</v>
      </c>
      <c r="P63" s="3" t="s">
        <v>1844</v>
      </c>
      <c r="Q63" s="67"/>
      <c r="R63" s="67"/>
      <c r="S63" s="67"/>
      <c r="T63" s="67"/>
      <c r="U63" s="67"/>
    </row>
    <row r="64" spans="1:21" ht="25.5">
      <c r="A64" s="136"/>
      <c r="B64" s="136"/>
      <c r="C64" s="136"/>
      <c r="D64" s="136"/>
      <c r="E64" s="136"/>
      <c r="F64" s="136"/>
      <c r="G64" s="136"/>
      <c r="H64" s="136"/>
      <c r="I64" s="136"/>
      <c r="J64" s="137"/>
      <c r="K64" s="3" t="s">
        <v>1845</v>
      </c>
      <c r="L64" s="67"/>
      <c r="M64" s="67"/>
      <c r="N64" s="3" t="s">
        <v>543</v>
      </c>
      <c r="O64" s="49" t="s">
        <v>185</v>
      </c>
      <c r="P64" s="3" t="s">
        <v>1846</v>
      </c>
      <c r="Q64" s="67"/>
      <c r="R64" s="67"/>
      <c r="S64" s="67"/>
      <c r="T64" s="67"/>
      <c r="U64" s="67"/>
    </row>
    <row r="65" spans="1:21" ht="63.75">
      <c r="A65" s="136"/>
      <c r="B65" s="136"/>
      <c r="C65" s="136"/>
      <c r="D65" s="136"/>
      <c r="E65" s="136"/>
      <c r="F65" s="136"/>
      <c r="G65" s="136"/>
      <c r="H65" s="136"/>
      <c r="I65" s="136"/>
      <c r="J65" s="3" t="s">
        <v>1812</v>
      </c>
      <c r="K65" s="3" t="s">
        <v>1205</v>
      </c>
      <c r="L65" s="67"/>
      <c r="M65" s="67"/>
      <c r="N65" s="3" t="s">
        <v>731</v>
      </c>
      <c r="O65" s="49" t="s">
        <v>185</v>
      </c>
      <c r="P65" s="3" t="s">
        <v>1788</v>
      </c>
      <c r="Q65" s="67"/>
      <c r="R65" s="67"/>
      <c r="S65" s="67"/>
      <c r="T65" s="67"/>
      <c r="U65" s="67"/>
    </row>
    <row r="66" spans="1:21" ht="89.25">
      <c r="A66" s="136"/>
      <c r="B66" s="136"/>
      <c r="C66" s="136"/>
      <c r="D66" s="136"/>
      <c r="E66" s="136"/>
      <c r="F66" s="136"/>
      <c r="G66" s="136"/>
      <c r="H66" s="136"/>
      <c r="I66" s="136"/>
      <c r="J66" s="3" t="s">
        <v>566</v>
      </c>
      <c r="K66" s="3" t="s">
        <v>1121</v>
      </c>
      <c r="L66" s="67"/>
      <c r="M66" s="67"/>
      <c r="N66" s="21">
        <v>0</v>
      </c>
      <c r="O66" s="49" t="s">
        <v>185</v>
      </c>
      <c r="P66" s="3" t="s">
        <v>1790</v>
      </c>
      <c r="Q66" s="67"/>
      <c r="R66" s="67"/>
      <c r="S66" s="67"/>
      <c r="T66" s="67"/>
      <c r="U66" s="67"/>
    </row>
    <row r="67" spans="1:21" ht="51">
      <c r="A67" s="136"/>
      <c r="B67" s="136"/>
      <c r="C67" s="136"/>
      <c r="D67" s="136"/>
      <c r="E67" s="136"/>
      <c r="F67" s="136"/>
      <c r="G67" s="136"/>
      <c r="H67" s="136"/>
      <c r="I67" s="136"/>
      <c r="J67" s="3" t="s">
        <v>362</v>
      </c>
      <c r="K67" s="3" t="s">
        <v>1123</v>
      </c>
      <c r="L67" s="67"/>
      <c r="M67" s="67"/>
      <c r="N67" s="3" t="s">
        <v>342</v>
      </c>
      <c r="O67" s="49" t="s">
        <v>185</v>
      </c>
      <c r="P67" s="3" t="s">
        <v>1791</v>
      </c>
      <c r="Q67" s="67"/>
      <c r="R67" s="67"/>
      <c r="S67" s="67"/>
      <c r="T67" s="67"/>
      <c r="U67" s="67"/>
    </row>
    <row r="68" spans="1:21" ht="38.25">
      <c r="A68" s="136"/>
      <c r="B68" s="136"/>
      <c r="C68" s="136"/>
      <c r="D68" s="136"/>
      <c r="E68" s="136"/>
      <c r="F68" s="136"/>
      <c r="G68" s="136"/>
      <c r="H68" s="136"/>
      <c r="I68" s="136"/>
      <c r="J68" s="3" t="s">
        <v>365</v>
      </c>
      <c r="K68" s="3" t="s">
        <v>570</v>
      </c>
      <c r="L68" s="67"/>
      <c r="M68" s="67"/>
      <c r="N68" s="66">
        <v>0</v>
      </c>
      <c r="O68" s="49" t="s">
        <v>185</v>
      </c>
      <c r="P68" s="3" t="s">
        <v>1793</v>
      </c>
      <c r="Q68" s="67"/>
      <c r="R68" s="67"/>
      <c r="S68" s="67"/>
      <c r="T68" s="67"/>
      <c r="U68" s="67"/>
    </row>
    <row r="69" spans="1:21" ht="25.5">
      <c r="A69" s="136"/>
      <c r="B69" s="136"/>
      <c r="C69" s="136"/>
      <c r="D69" s="136"/>
      <c r="E69" s="136"/>
      <c r="F69" s="136"/>
      <c r="G69" s="136"/>
      <c r="H69" s="136"/>
      <c r="I69" s="136"/>
      <c r="J69" s="3" t="s">
        <v>368</v>
      </c>
      <c r="K69" s="3" t="s">
        <v>572</v>
      </c>
      <c r="L69" s="67"/>
      <c r="M69" s="67"/>
      <c r="N69" s="3" t="s">
        <v>370</v>
      </c>
      <c r="O69" s="49" t="s">
        <v>185</v>
      </c>
      <c r="P69" s="3" t="s">
        <v>1795</v>
      </c>
      <c r="Q69" s="67"/>
      <c r="R69" s="67"/>
      <c r="S69" s="67"/>
      <c r="T69" s="67"/>
      <c r="U69" s="67"/>
    </row>
    <row r="70" spans="1:21" ht="51">
      <c r="A70" s="136"/>
      <c r="B70" s="136"/>
      <c r="C70" s="136"/>
      <c r="D70" s="136"/>
      <c r="E70" s="136"/>
      <c r="F70" s="136"/>
      <c r="G70" s="136"/>
      <c r="H70" s="136"/>
      <c r="I70" s="136"/>
      <c r="J70" s="3" t="s">
        <v>659</v>
      </c>
      <c r="K70" s="3" t="s">
        <v>1213</v>
      </c>
      <c r="L70" s="67"/>
      <c r="M70" s="67"/>
      <c r="N70" s="3" t="s">
        <v>1813</v>
      </c>
      <c r="O70" s="49" t="s">
        <v>185</v>
      </c>
      <c r="P70" s="3" t="s">
        <v>1847</v>
      </c>
      <c r="Q70" s="67"/>
      <c r="R70" s="67"/>
      <c r="S70" s="67"/>
      <c r="T70" s="67"/>
      <c r="U70" s="67"/>
    </row>
    <row r="71" spans="1:21" ht="38.25">
      <c r="A71" s="136"/>
      <c r="B71" s="136"/>
      <c r="C71" s="136"/>
      <c r="D71" s="136"/>
      <c r="E71" s="136"/>
      <c r="F71" s="136"/>
      <c r="G71" s="136"/>
      <c r="H71" s="136"/>
      <c r="I71" s="136"/>
      <c r="J71" s="3" t="s">
        <v>581</v>
      </c>
      <c r="K71" s="3" t="s">
        <v>1213</v>
      </c>
      <c r="L71" s="67"/>
      <c r="M71" s="67"/>
      <c r="N71" s="3" t="s">
        <v>1214</v>
      </c>
      <c r="O71" s="49" t="s">
        <v>185</v>
      </c>
      <c r="P71" s="3" t="s">
        <v>1847</v>
      </c>
      <c r="Q71" s="67"/>
      <c r="R71" s="67"/>
      <c r="S71" s="67"/>
      <c r="T71" s="67"/>
      <c r="U71" s="67"/>
    </row>
    <row r="72" spans="1:21" ht="25.5">
      <c r="A72" s="136"/>
      <c r="B72" s="136"/>
      <c r="C72" s="137"/>
      <c r="D72" s="137"/>
      <c r="E72" s="137"/>
      <c r="F72" s="137"/>
      <c r="G72" s="137"/>
      <c r="H72" s="137"/>
      <c r="I72" s="137"/>
      <c r="J72" s="3" t="s">
        <v>1799</v>
      </c>
      <c r="K72" s="3" t="s">
        <v>1192</v>
      </c>
      <c r="L72" s="67"/>
      <c r="M72" s="67"/>
      <c r="N72" s="3" t="s">
        <v>381</v>
      </c>
      <c r="O72" s="49" t="s">
        <v>185</v>
      </c>
      <c r="P72" s="3" t="s">
        <v>1800</v>
      </c>
      <c r="Q72" s="67"/>
      <c r="R72" s="67"/>
      <c r="S72" s="67"/>
      <c r="T72" s="67"/>
      <c r="U72" s="67"/>
    </row>
    <row r="73" spans="1:21" ht="178.5">
      <c r="A73" s="136"/>
      <c r="B73" s="136"/>
      <c r="C73" s="149">
        <v>5197</v>
      </c>
      <c r="D73" s="158" t="s">
        <v>1848</v>
      </c>
      <c r="E73" s="156" t="s">
        <v>1849</v>
      </c>
      <c r="F73" s="156" t="s">
        <v>1836</v>
      </c>
      <c r="G73" s="161" t="s">
        <v>1109</v>
      </c>
      <c r="H73" s="156" t="s">
        <v>548</v>
      </c>
      <c r="I73" s="156" t="s">
        <v>255</v>
      </c>
      <c r="J73" s="3" t="s">
        <v>999</v>
      </c>
      <c r="K73" s="3" t="s">
        <v>246</v>
      </c>
      <c r="L73" s="14" t="s">
        <v>1850</v>
      </c>
      <c r="M73" s="67"/>
      <c r="N73" s="3" t="s">
        <v>1851</v>
      </c>
      <c r="O73" s="49" t="s">
        <v>185</v>
      </c>
      <c r="P73" s="3" t="s">
        <v>1776</v>
      </c>
      <c r="Q73" s="67"/>
      <c r="R73" s="67"/>
      <c r="S73" s="67"/>
      <c r="T73" s="67"/>
      <c r="U73" s="67"/>
    </row>
    <row r="74" spans="1:21" ht="25.5">
      <c r="A74" s="136"/>
      <c r="B74" s="136"/>
      <c r="C74" s="136"/>
      <c r="D74" s="136"/>
      <c r="E74" s="136"/>
      <c r="F74" s="136"/>
      <c r="G74" s="136"/>
      <c r="H74" s="136"/>
      <c r="I74" s="136"/>
      <c r="J74" s="3" t="s">
        <v>393</v>
      </c>
      <c r="K74" s="3" t="s">
        <v>346</v>
      </c>
      <c r="L74" s="67"/>
      <c r="M74" s="67"/>
      <c r="N74" s="3" t="s">
        <v>1112</v>
      </c>
      <c r="O74" s="49" t="s">
        <v>185</v>
      </c>
      <c r="P74" s="3" t="s">
        <v>1779</v>
      </c>
      <c r="Q74" s="67"/>
      <c r="R74" s="67"/>
      <c r="S74" s="67"/>
      <c r="T74" s="67"/>
      <c r="U74" s="67"/>
    </row>
    <row r="75" spans="1:21" ht="25.5">
      <c r="A75" s="136"/>
      <c r="B75" s="136"/>
      <c r="C75" s="136"/>
      <c r="D75" s="136"/>
      <c r="E75" s="136"/>
      <c r="F75" s="136"/>
      <c r="G75" s="136"/>
      <c r="H75" s="136"/>
      <c r="I75" s="136"/>
      <c r="J75" s="3" t="s">
        <v>182</v>
      </c>
      <c r="K75" s="3" t="s">
        <v>889</v>
      </c>
      <c r="L75" s="67"/>
      <c r="M75" s="67"/>
      <c r="N75" s="3" t="s">
        <v>1808</v>
      </c>
      <c r="O75" s="49" t="s">
        <v>185</v>
      </c>
      <c r="P75" s="3" t="s">
        <v>1782</v>
      </c>
      <c r="Q75" s="67"/>
      <c r="R75" s="67"/>
      <c r="S75" s="67"/>
      <c r="T75" s="67"/>
      <c r="U75" s="67"/>
    </row>
    <row r="76" spans="1:21" ht="38.25">
      <c r="A76" s="136"/>
      <c r="B76" s="136"/>
      <c r="C76" s="136"/>
      <c r="D76" s="136"/>
      <c r="E76" s="136"/>
      <c r="F76" s="136"/>
      <c r="G76" s="136"/>
      <c r="H76" s="136"/>
      <c r="I76" s="136"/>
      <c r="J76" s="3" t="s">
        <v>556</v>
      </c>
      <c r="K76" s="3" t="s">
        <v>354</v>
      </c>
      <c r="L76" s="67"/>
      <c r="M76" s="67"/>
      <c r="N76" s="3" t="s">
        <v>264</v>
      </c>
      <c r="O76" s="49" t="s">
        <v>185</v>
      </c>
      <c r="P76" s="3" t="s">
        <v>1841</v>
      </c>
      <c r="Q76" s="67"/>
      <c r="R76" s="67"/>
      <c r="S76" s="67"/>
      <c r="T76" s="67"/>
      <c r="U76" s="67"/>
    </row>
    <row r="77" spans="1:21" ht="51">
      <c r="A77" s="136"/>
      <c r="B77" s="136"/>
      <c r="C77" s="136"/>
      <c r="D77" s="136"/>
      <c r="E77" s="136"/>
      <c r="F77" s="136"/>
      <c r="G77" s="136"/>
      <c r="H77" s="136"/>
      <c r="I77" s="136"/>
      <c r="J77" s="156" t="s">
        <v>417</v>
      </c>
      <c r="K77" s="3" t="s">
        <v>1852</v>
      </c>
      <c r="L77" s="67"/>
      <c r="M77" s="67"/>
      <c r="N77" s="3" t="s">
        <v>1853</v>
      </c>
      <c r="O77" s="49" t="s">
        <v>185</v>
      </c>
      <c r="P77" s="3" t="s">
        <v>1844</v>
      </c>
      <c r="Q77" s="67"/>
      <c r="R77" s="67"/>
      <c r="S77" s="67"/>
      <c r="T77" s="67"/>
      <c r="U77" s="67"/>
    </row>
    <row r="78" spans="1:21" ht="38.25">
      <c r="A78" s="136"/>
      <c r="B78" s="136"/>
      <c r="C78" s="136"/>
      <c r="D78" s="136"/>
      <c r="E78" s="136"/>
      <c r="F78" s="136"/>
      <c r="G78" s="136"/>
      <c r="H78" s="136"/>
      <c r="I78" s="136"/>
      <c r="J78" s="137"/>
      <c r="K78" s="3" t="s">
        <v>1854</v>
      </c>
      <c r="L78" s="67"/>
      <c r="M78" s="67"/>
      <c r="N78" s="3" t="s">
        <v>1855</v>
      </c>
      <c r="O78" s="49" t="s">
        <v>185</v>
      </c>
      <c r="P78" s="3" t="s">
        <v>1846</v>
      </c>
      <c r="Q78" s="67"/>
      <c r="R78" s="67"/>
      <c r="S78" s="67"/>
      <c r="T78" s="67"/>
      <c r="U78" s="67"/>
    </row>
    <row r="79" spans="1:21" ht="38.25">
      <c r="A79" s="136"/>
      <c r="B79" s="136"/>
      <c r="C79" s="136"/>
      <c r="D79" s="136"/>
      <c r="E79" s="136"/>
      <c r="F79" s="136"/>
      <c r="G79" s="136"/>
      <c r="H79" s="136"/>
      <c r="I79" s="136"/>
      <c r="J79" s="3" t="s">
        <v>1119</v>
      </c>
      <c r="K79" s="3" t="s">
        <v>1856</v>
      </c>
      <c r="L79" s="67"/>
      <c r="M79" s="67"/>
      <c r="N79" s="3" t="s">
        <v>731</v>
      </c>
      <c r="O79" s="49" t="s">
        <v>185</v>
      </c>
      <c r="P79" s="3" t="s">
        <v>1788</v>
      </c>
      <c r="Q79" s="67"/>
      <c r="R79" s="67"/>
      <c r="S79" s="67"/>
      <c r="T79" s="67"/>
      <c r="U79" s="67"/>
    </row>
    <row r="80" spans="1:21" ht="89.25">
      <c r="A80" s="136"/>
      <c r="B80" s="136"/>
      <c r="C80" s="136"/>
      <c r="D80" s="136"/>
      <c r="E80" s="136"/>
      <c r="F80" s="136"/>
      <c r="G80" s="136"/>
      <c r="H80" s="136"/>
      <c r="I80" s="136"/>
      <c r="J80" s="3" t="s">
        <v>566</v>
      </c>
      <c r="K80" s="3" t="s">
        <v>1121</v>
      </c>
      <c r="L80" s="67"/>
      <c r="M80" s="67"/>
      <c r="N80" s="21">
        <v>0</v>
      </c>
      <c r="O80" s="49" t="s">
        <v>185</v>
      </c>
      <c r="P80" s="3" t="s">
        <v>1790</v>
      </c>
      <c r="Q80" s="67"/>
      <c r="R80" s="67"/>
      <c r="S80" s="67"/>
      <c r="T80" s="67"/>
      <c r="U80" s="67"/>
    </row>
    <row r="81" spans="1:21" ht="51">
      <c r="A81" s="136"/>
      <c r="B81" s="136"/>
      <c r="C81" s="136"/>
      <c r="D81" s="136"/>
      <c r="E81" s="136"/>
      <c r="F81" s="136"/>
      <c r="G81" s="136"/>
      <c r="H81" s="136"/>
      <c r="I81" s="136"/>
      <c r="J81" s="3" t="s">
        <v>1857</v>
      </c>
      <c r="K81" s="3" t="s">
        <v>1123</v>
      </c>
      <c r="L81" s="67"/>
      <c r="M81" s="67"/>
      <c r="N81" s="3" t="s">
        <v>342</v>
      </c>
      <c r="O81" s="49" t="s">
        <v>185</v>
      </c>
      <c r="P81" s="3" t="s">
        <v>1791</v>
      </c>
      <c r="Q81" s="67"/>
      <c r="R81" s="67"/>
      <c r="S81" s="67"/>
      <c r="T81" s="67"/>
      <c r="U81" s="67"/>
    </row>
    <row r="82" spans="1:21" ht="38.25">
      <c r="A82" s="136"/>
      <c r="B82" s="136"/>
      <c r="C82" s="136"/>
      <c r="D82" s="136"/>
      <c r="E82" s="136"/>
      <c r="F82" s="136"/>
      <c r="G82" s="136"/>
      <c r="H82" s="136"/>
      <c r="I82" s="136"/>
      <c r="J82" s="3" t="s">
        <v>365</v>
      </c>
      <c r="K82" s="3" t="s">
        <v>570</v>
      </c>
      <c r="L82" s="67"/>
      <c r="M82" s="67"/>
      <c r="N82" s="21">
        <v>0</v>
      </c>
      <c r="O82" s="49" t="s">
        <v>185</v>
      </c>
      <c r="P82" s="3" t="s">
        <v>1793</v>
      </c>
      <c r="Q82" s="67"/>
      <c r="R82" s="67"/>
      <c r="S82" s="67"/>
      <c r="T82" s="67"/>
      <c r="U82" s="67"/>
    </row>
    <row r="83" spans="1:21" ht="25.5">
      <c r="A83" s="136"/>
      <c r="B83" s="136"/>
      <c r="C83" s="136"/>
      <c r="D83" s="136"/>
      <c r="E83" s="136"/>
      <c r="F83" s="136"/>
      <c r="G83" s="136"/>
      <c r="H83" s="136"/>
      <c r="I83" s="136"/>
      <c r="J83" s="69" t="s">
        <v>1858</v>
      </c>
      <c r="K83" s="3" t="s">
        <v>1188</v>
      </c>
      <c r="L83" s="67"/>
      <c r="M83" s="67"/>
      <c r="N83" s="3" t="s">
        <v>370</v>
      </c>
      <c r="O83" s="49" t="s">
        <v>185</v>
      </c>
      <c r="P83" s="3" t="s">
        <v>1795</v>
      </c>
      <c r="Q83" s="67"/>
      <c r="R83" s="67"/>
      <c r="S83" s="67"/>
      <c r="T83" s="67"/>
      <c r="U83" s="67"/>
    </row>
    <row r="84" spans="1:21" ht="51">
      <c r="A84" s="136"/>
      <c r="B84" s="136"/>
      <c r="C84" s="136"/>
      <c r="D84" s="136"/>
      <c r="E84" s="136"/>
      <c r="F84" s="136"/>
      <c r="G84" s="136"/>
      <c r="H84" s="136"/>
      <c r="I84" s="136"/>
      <c r="J84" s="3" t="s">
        <v>659</v>
      </c>
      <c r="K84" s="3" t="s">
        <v>1213</v>
      </c>
      <c r="L84" s="67"/>
      <c r="M84" s="67"/>
      <c r="N84" s="3" t="s">
        <v>1214</v>
      </c>
      <c r="O84" s="49" t="s">
        <v>185</v>
      </c>
      <c r="P84" s="3" t="s">
        <v>1847</v>
      </c>
      <c r="Q84" s="67"/>
      <c r="R84" s="67"/>
      <c r="S84" s="67"/>
      <c r="T84" s="67"/>
      <c r="U84" s="67"/>
    </row>
    <row r="85" spans="1:21" ht="38.25">
      <c r="A85" s="136"/>
      <c r="B85" s="136"/>
      <c r="C85" s="136"/>
      <c r="D85" s="136"/>
      <c r="E85" s="136"/>
      <c r="F85" s="136"/>
      <c r="G85" s="136"/>
      <c r="H85" s="136"/>
      <c r="I85" s="136"/>
      <c r="J85" s="3" t="s">
        <v>581</v>
      </c>
      <c r="K85" s="3" t="s">
        <v>1213</v>
      </c>
      <c r="L85" s="67"/>
      <c r="M85" s="67"/>
      <c r="N85" s="3" t="s">
        <v>1214</v>
      </c>
      <c r="O85" s="49" t="s">
        <v>185</v>
      </c>
      <c r="P85" s="3" t="s">
        <v>1847</v>
      </c>
      <c r="Q85" s="67"/>
      <c r="R85" s="67"/>
      <c r="S85" s="67"/>
      <c r="T85" s="67"/>
      <c r="U85" s="67"/>
    </row>
    <row r="86" spans="1:21" ht="25.5">
      <c r="A86" s="136"/>
      <c r="B86" s="136"/>
      <c r="C86" s="137"/>
      <c r="D86" s="137"/>
      <c r="E86" s="137"/>
      <c r="F86" s="137"/>
      <c r="G86" s="137"/>
      <c r="H86" s="137"/>
      <c r="I86" s="137"/>
      <c r="J86" s="3" t="s">
        <v>1799</v>
      </c>
      <c r="K86" s="3" t="s">
        <v>403</v>
      </c>
      <c r="L86" s="67"/>
      <c r="M86" s="67"/>
      <c r="N86" s="3" t="s">
        <v>381</v>
      </c>
      <c r="O86" s="49" t="s">
        <v>185</v>
      </c>
      <c r="P86" s="3" t="s">
        <v>1859</v>
      </c>
      <c r="Q86" s="67"/>
      <c r="R86" s="67"/>
      <c r="S86" s="67"/>
      <c r="T86" s="67"/>
      <c r="U86" s="67"/>
    </row>
    <row r="87" spans="1:21" ht="178.5">
      <c r="A87" s="136"/>
      <c r="B87" s="136"/>
      <c r="C87" s="149">
        <v>6964</v>
      </c>
      <c r="D87" s="158" t="s">
        <v>1860</v>
      </c>
      <c r="E87" s="156" t="s">
        <v>1861</v>
      </c>
      <c r="F87" s="156" t="s">
        <v>1836</v>
      </c>
      <c r="G87" s="161" t="s">
        <v>1109</v>
      </c>
      <c r="H87" s="156" t="s">
        <v>548</v>
      </c>
      <c r="I87" s="156" t="s">
        <v>1862</v>
      </c>
      <c r="J87" s="3" t="s">
        <v>999</v>
      </c>
      <c r="K87" s="3" t="s">
        <v>246</v>
      </c>
      <c r="L87" s="14" t="s">
        <v>1863</v>
      </c>
      <c r="M87" s="67"/>
      <c r="N87" s="3" t="s">
        <v>1864</v>
      </c>
      <c r="O87" s="49" t="s">
        <v>185</v>
      </c>
      <c r="P87" s="3" t="s">
        <v>1776</v>
      </c>
      <c r="Q87" s="67"/>
      <c r="R87" s="67"/>
      <c r="S87" s="67"/>
      <c r="T87" s="67"/>
      <c r="U87" s="67"/>
    </row>
    <row r="88" spans="1:21" ht="25.5">
      <c r="A88" s="136"/>
      <c r="B88" s="136"/>
      <c r="C88" s="136"/>
      <c r="D88" s="136"/>
      <c r="E88" s="136"/>
      <c r="F88" s="136"/>
      <c r="G88" s="136"/>
      <c r="H88" s="136"/>
      <c r="I88" s="136"/>
      <c r="J88" s="3" t="s">
        <v>1234</v>
      </c>
      <c r="K88" s="3" t="s">
        <v>346</v>
      </c>
      <c r="L88" s="82"/>
      <c r="M88" s="67"/>
      <c r="N88" s="3" t="s">
        <v>1112</v>
      </c>
      <c r="O88" s="49" t="s">
        <v>185</v>
      </c>
      <c r="P88" s="3" t="s">
        <v>1779</v>
      </c>
      <c r="Q88" s="67"/>
      <c r="R88" s="67"/>
      <c r="S88" s="67"/>
      <c r="T88" s="67"/>
      <c r="U88" s="67"/>
    </row>
    <row r="89" spans="1:21" ht="25.5">
      <c r="A89" s="136"/>
      <c r="B89" s="136"/>
      <c r="C89" s="136"/>
      <c r="D89" s="136"/>
      <c r="E89" s="136"/>
      <c r="F89" s="136"/>
      <c r="G89" s="136"/>
      <c r="H89" s="136"/>
      <c r="I89" s="136"/>
      <c r="J89" s="3" t="s">
        <v>182</v>
      </c>
      <c r="K89" s="3" t="s">
        <v>889</v>
      </c>
      <c r="L89" s="67"/>
      <c r="M89" s="67"/>
      <c r="N89" s="3" t="s">
        <v>1840</v>
      </c>
      <c r="O89" s="49" t="s">
        <v>185</v>
      </c>
      <c r="P89" s="3" t="s">
        <v>1782</v>
      </c>
      <c r="Q89" s="67"/>
      <c r="R89" s="67"/>
      <c r="S89" s="67"/>
      <c r="T89" s="67"/>
      <c r="U89" s="67"/>
    </row>
    <row r="90" spans="1:21" ht="38.25">
      <c r="A90" s="136"/>
      <c r="B90" s="136"/>
      <c r="C90" s="136"/>
      <c r="D90" s="136"/>
      <c r="E90" s="136"/>
      <c r="F90" s="136"/>
      <c r="G90" s="136"/>
      <c r="H90" s="136"/>
      <c r="I90" s="136"/>
      <c r="J90" s="3" t="s">
        <v>556</v>
      </c>
      <c r="K90" s="3" t="s">
        <v>354</v>
      </c>
      <c r="L90" s="67"/>
      <c r="M90" s="67"/>
      <c r="N90" s="3" t="s">
        <v>264</v>
      </c>
      <c r="O90" s="49" t="s">
        <v>185</v>
      </c>
      <c r="P90" s="3" t="s">
        <v>1841</v>
      </c>
      <c r="Q90" s="67"/>
      <c r="R90" s="67"/>
      <c r="S90" s="67"/>
      <c r="T90" s="67"/>
      <c r="U90" s="67"/>
    </row>
    <row r="91" spans="1:21" ht="38.25">
      <c r="A91" s="136"/>
      <c r="B91" s="136"/>
      <c r="C91" s="136"/>
      <c r="D91" s="136"/>
      <c r="E91" s="136"/>
      <c r="F91" s="136"/>
      <c r="G91" s="136"/>
      <c r="H91" s="136"/>
      <c r="I91" s="136"/>
      <c r="J91" s="156" t="s">
        <v>1006</v>
      </c>
      <c r="K91" s="3" t="s">
        <v>1865</v>
      </c>
      <c r="L91" s="67"/>
      <c r="M91" s="67"/>
      <c r="N91" s="3" t="s">
        <v>1866</v>
      </c>
      <c r="O91" s="49" t="s">
        <v>185</v>
      </c>
      <c r="P91" s="3" t="s">
        <v>1844</v>
      </c>
      <c r="Q91" s="67"/>
      <c r="R91" s="67"/>
      <c r="S91" s="67"/>
      <c r="T91" s="67"/>
      <c r="U91" s="67"/>
    </row>
    <row r="92" spans="1:21" ht="38.25">
      <c r="A92" s="136"/>
      <c r="B92" s="136"/>
      <c r="C92" s="136"/>
      <c r="D92" s="136"/>
      <c r="E92" s="136"/>
      <c r="F92" s="136"/>
      <c r="G92" s="136"/>
      <c r="H92" s="136"/>
      <c r="I92" s="136"/>
      <c r="J92" s="137"/>
      <c r="K92" s="3" t="s">
        <v>1845</v>
      </c>
      <c r="L92" s="67"/>
      <c r="M92" s="67"/>
      <c r="N92" s="3" t="s">
        <v>1867</v>
      </c>
      <c r="O92" s="49" t="s">
        <v>185</v>
      </c>
      <c r="P92" s="3" t="s">
        <v>1846</v>
      </c>
      <c r="Q92" s="67"/>
      <c r="R92" s="67"/>
      <c r="S92" s="67"/>
      <c r="T92" s="67"/>
      <c r="U92" s="67"/>
    </row>
    <row r="93" spans="1:21" ht="38.25">
      <c r="A93" s="136"/>
      <c r="B93" s="136"/>
      <c r="C93" s="136"/>
      <c r="D93" s="136"/>
      <c r="E93" s="136"/>
      <c r="F93" s="136"/>
      <c r="G93" s="136"/>
      <c r="H93" s="136"/>
      <c r="I93" s="136"/>
      <c r="J93" s="3" t="s">
        <v>1119</v>
      </c>
      <c r="K93" s="3" t="s">
        <v>1205</v>
      </c>
      <c r="L93" s="67"/>
      <c r="M93" s="67"/>
      <c r="N93" s="3" t="s">
        <v>731</v>
      </c>
      <c r="O93" s="49" t="s">
        <v>185</v>
      </c>
      <c r="P93" s="3" t="s">
        <v>1788</v>
      </c>
      <c r="Q93" s="67"/>
      <c r="R93" s="67"/>
      <c r="S93" s="67"/>
      <c r="T93" s="67"/>
      <c r="U93" s="67"/>
    </row>
    <row r="94" spans="1:21" ht="89.25">
      <c r="A94" s="136"/>
      <c r="B94" s="136"/>
      <c r="C94" s="136"/>
      <c r="D94" s="136"/>
      <c r="E94" s="136"/>
      <c r="F94" s="136"/>
      <c r="G94" s="136"/>
      <c r="H94" s="136"/>
      <c r="I94" s="136"/>
      <c r="J94" s="3" t="s">
        <v>566</v>
      </c>
      <c r="K94" s="3" t="s">
        <v>1121</v>
      </c>
      <c r="L94" s="67"/>
      <c r="M94" s="67"/>
      <c r="N94" s="21">
        <v>0</v>
      </c>
      <c r="O94" s="49" t="s">
        <v>185</v>
      </c>
      <c r="P94" s="3" t="s">
        <v>1790</v>
      </c>
      <c r="Q94" s="67"/>
      <c r="R94" s="67"/>
      <c r="S94" s="67"/>
      <c r="T94" s="67"/>
      <c r="U94" s="67"/>
    </row>
    <row r="95" spans="1:21" ht="51">
      <c r="A95" s="136"/>
      <c r="B95" s="136"/>
      <c r="C95" s="136"/>
      <c r="D95" s="136"/>
      <c r="E95" s="136"/>
      <c r="F95" s="136"/>
      <c r="G95" s="136"/>
      <c r="H95" s="136"/>
      <c r="I95" s="136"/>
      <c r="J95" s="3" t="s">
        <v>1857</v>
      </c>
      <c r="K95" s="3" t="s">
        <v>1123</v>
      </c>
      <c r="L95" s="67"/>
      <c r="M95" s="67"/>
      <c r="N95" s="3" t="s">
        <v>342</v>
      </c>
      <c r="O95" s="49" t="s">
        <v>185</v>
      </c>
      <c r="P95" s="3" t="s">
        <v>1791</v>
      </c>
      <c r="Q95" s="67"/>
      <c r="R95" s="67"/>
      <c r="S95" s="67"/>
      <c r="T95" s="67"/>
      <c r="U95" s="67"/>
    </row>
    <row r="96" spans="1:21" ht="38.25">
      <c r="A96" s="136"/>
      <c r="B96" s="136"/>
      <c r="C96" s="136"/>
      <c r="D96" s="136"/>
      <c r="E96" s="136"/>
      <c r="F96" s="136"/>
      <c r="G96" s="136"/>
      <c r="H96" s="136"/>
      <c r="I96" s="136"/>
      <c r="J96" s="3" t="s">
        <v>1248</v>
      </c>
      <c r="K96" s="3" t="s">
        <v>570</v>
      </c>
      <c r="L96" s="67"/>
      <c r="M96" s="67"/>
      <c r="N96" s="21">
        <v>0</v>
      </c>
      <c r="O96" s="49" t="s">
        <v>185</v>
      </c>
      <c r="P96" s="3" t="s">
        <v>1793</v>
      </c>
      <c r="Q96" s="67"/>
      <c r="R96" s="67"/>
      <c r="S96" s="67"/>
      <c r="T96" s="67"/>
      <c r="U96" s="67"/>
    </row>
    <row r="97" spans="1:21" ht="25.5">
      <c r="A97" s="136"/>
      <c r="B97" s="136"/>
      <c r="C97" s="136"/>
      <c r="D97" s="136"/>
      <c r="E97" s="136"/>
      <c r="F97" s="136"/>
      <c r="G97" s="136"/>
      <c r="H97" s="136"/>
      <c r="I97" s="136"/>
      <c r="J97" s="3" t="s">
        <v>1794</v>
      </c>
      <c r="K97" s="69" t="s">
        <v>1188</v>
      </c>
      <c r="L97" s="67"/>
      <c r="M97" s="67"/>
      <c r="N97" s="3" t="s">
        <v>370</v>
      </c>
      <c r="O97" s="49" t="s">
        <v>185</v>
      </c>
      <c r="P97" s="3" t="s">
        <v>1795</v>
      </c>
      <c r="Q97" s="67"/>
      <c r="R97" s="67"/>
      <c r="S97" s="67"/>
      <c r="T97" s="67"/>
      <c r="U97" s="67"/>
    </row>
    <row r="98" spans="1:21" ht="51">
      <c r="A98" s="136"/>
      <c r="B98" s="136"/>
      <c r="C98" s="136"/>
      <c r="D98" s="136"/>
      <c r="E98" s="136"/>
      <c r="F98" s="136"/>
      <c r="G98" s="136"/>
      <c r="H98" s="136"/>
      <c r="I98" s="136"/>
      <c r="J98" s="3" t="s">
        <v>659</v>
      </c>
      <c r="K98" s="3" t="s">
        <v>373</v>
      </c>
      <c r="L98" s="67"/>
      <c r="M98" s="67"/>
      <c r="N98" s="3" t="s">
        <v>1214</v>
      </c>
      <c r="O98" s="49" t="s">
        <v>185</v>
      </c>
      <c r="P98" s="3" t="s">
        <v>1847</v>
      </c>
      <c r="Q98" s="67"/>
      <c r="R98" s="67"/>
      <c r="S98" s="67"/>
      <c r="T98" s="67"/>
      <c r="U98" s="67"/>
    </row>
    <row r="99" spans="1:21" ht="38.25">
      <c r="A99" s="136"/>
      <c r="B99" s="136"/>
      <c r="C99" s="136"/>
      <c r="D99" s="136"/>
      <c r="E99" s="136"/>
      <c r="F99" s="136"/>
      <c r="G99" s="136"/>
      <c r="H99" s="136"/>
      <c r="I99" s="136"/>
      <c r="J99" s="3" t="s">
        <v>581</v>
      </c>
      <c r="K99" s="3" t="s">
        <v>373</v>
      </c>
      <c r="L99" s="67"/>
      <c r="M99" s="67"/>
      <c r="N99" s="3" t="s">
        <v>1214</v>
      </c>
      <c r="O99" s="49" t="s">
        <v>185</v>
      </c>
      <c r="P99" s="3" t="s">
        <v>1847</v>
      </c>
      <c r="Q99" s="67"/>
      <c r="R99" s="67"/>
      <c r="S99" s="67"/>
      <c r="T99" s="67"/>
      <c r="U99" s="67"/>
    </row>
    <row r="100" spans="1:21" ht="25.5">
      <c r="A100" s="136"/>
      <c r="B100" s="137"/>
      <c r="C100" s="137"/>
      <c r="D100" s="137"/>
      <c r="E100" s="137"/>
      <c r="F100" s="137"/>
      <c r="G100" s="137"/>
      <c r="H100" s="137"/>
      <c r="I100" s="137"/>
      <c r="J100" s="3" t="s">
        <v>1799</v>
      </c>
      <c r="K100" s="3" t="s">
        <v>1171</v>
      </c>
      <c r="L100" s="67"/>
      <c r="M100" s="67"/>
      <c r="N100" s="3" t="s">
        <v>381</v>
      </c>
      <c r="O100" s="49" t="s">
        <v>185</v>
      </c>
      <c r="P100" s="3" t="s">
        <v>1859</v>
      </c>
      <c r="Q100" s="67"/>
      <c r="R100" s="67"/>
      <c r="S100" s="67"/>
      <c r="T100" s="67"/>
      <c r="U100" s="67"/>
    </row>
    <row r="101" spans="1:21" ht="38.25">
      <c r="A101" s="136"/>
      <c r="B101" s="156" t="s">
        <v>274</v>
      </c>
      <c r="C101" s="149">
        <v>1188</v>
      </c>
      <c r="D101" s="158" t="s">
        <v>8</v>
      </c>
      <c r="E101" s="156" t="s">
        <v>1868</v>
      </c>
      <c r="F101" s="156" t="s">
        <v>1869</v>
      </c>
      <c r="G101" s="161" t="s">
        <v>1109</v>
      </c>
      <c r="H101" s="156" t="s">
        <v>548</v>
      </c>
      <c r="I101" s="156" t="s">
        <v>255</v>
      </c>
      <c r="J101" s="3" t="s">
        <v>245</v>
      </c>
      <c r="K101" s="3" t="s">
        <v>1315</v>
      </c>
      <c r="L101" s="14">
        <v>1000</v>
      </c>
      <c r="M101" s="14">
        <v>50000</v>
      </c>
      <c r="N101" s="3" t="s">
        <v>1870</v>
      </c>
      <c r="O101" s="49" t="s">
        <v>185</v>
      </c>
      <c r="P101" s="3" t="s">
        <v>1871</v>
      </c>
      <c r="Q101" s="67"/>
      <c r="R101" s="67"/>
      <c r="S101" s="67"/>
      <c r="T101" s="67"/>
      <c r="U101" s="67"/>
    </row>
    <row r="102" spans="1:21" ht="25.5">
      <c r="A102" s="136"/>
      <c r="B102" s="136"/>
      <c r="C102" s="136"/>
      <c r="D102" s="136"/>
      <c r="E102" s="136"/>
      <c r="F102" s="136"/>
      <c r="G102" s="136"/>
      <c r="H102" s="136"/>
      <c r="I102" s="136"/>
      <c r="J102" s="3" t="s">
        <v>1872</v>
      </c>
      <c r="K102" s="3" t="s">
        <v>183</v>
      </c>
      <c r="L102" s="67"/>
      <c r="M102" s="67"/>
      <c r="N102" s="3" t="s">
        <v>1873</v>
      </c>
      <c r="O102" s="49" t="s">
        <v>185</v>
      </c>
      <c r="P102" s="3" t="s">
        <v>1874</v>
      </c>
      <c r="Q102" s="67"/>
      <c r="R102" s="67"/>
      <c r="S102" s="67"/>
      <c r="T102" s="67"/>
      <c r="U102" s="67"/>
    </row>
    <row r="103" spans="1:21" ht="127.5">
      <c r="A103" s="136"/>
      <c r="B103" s="136"/>
      <c r="C103" s="136"/>
      <c r="D103" s="136"/>
      <c r="E103" s="136"/>
      <c r="F103" s="136"/>
      <c r="G103" s="136"/>
      <c r="H103" s="136"/>
      <c r="I103" s="136"/>
      <c r="J103" s="3" t="s">
        <v>1875</v>
      </c>
      <c r="K103" s="3" t="s">
        <v>1876</v>
      </c>
      <c r="L103" s="67"/>
      <c r="M103" s="67"/>
      <c r="N103" s="3" t="s">
        <v>652</v>
      </c>
      <c r="O103" s="49" t="s">
        <v>185</v>
      </c>
      <c r="P103" s="3" t="s">
        <v>1877</v>
      </c>
      <c r="Q103" s="67"/>
      <c r="R103" s="67"/>
      <c r="S103" s="67"/>
      <c r="T103" s="67"/>
      <c r="U103" s="67"/>
    </row>
    <row r="104" spans="1:21" ht="76.5">
      <c r="A104" s="136"/>
      <c r="B104" s="136"/>
      <c r="C104" s="137"/>
      <c r="D104" s="137"/>
      <c r="E104" s="137"/>
      <c r="F104" s="137"/>
      <c r="G104" s="137"/>
      <c r="H104" s="137"/>
      <c r="I104" s="137"/>
      <c r="J104" s="3" t="s">
        <v>1878</v>
      </c>
      <c r="K104" s="3" t="s">
        <v>284</v>
      </c>
      <c r="L104" s="67"/>
      <c r="M104" s="67"/>
      <c r="N104" s="3" t="s">
        <v>1879</v>
      </c>
      <c r="O104" s="49" t="s">
        <v>185</v>
      </c>
      <c r="P104" s="3" t="s">
        <v>1880</v>
      </c>
      <c r="Q104" s="67"/>
      <c r="R104" s="67"/>
      <c r="S104" s="67"/>
      <c r="T104" s="67"/>
      <c r="U104" s="67"/>
    </row>
    <row r="105" spans="1:21" ht="38.25">
      <c r="A105" s="136"/>
      <c r="B105" s="136"/>
      <c r="C105" s="149">
        <v>1193</v>
      </c>
      <c r="D105" s="158" t="s">
        <v>275</v>
      </c>
      <c r="E105" s="156" t="s">
        <v>1881</v>
      </c>
      <c r="F105" s="156" t="s">
        <v>1869</v>
      </c>
      <c r="G105" s="161" t="s">
        <v>1109</v>
      </c>
      <c r="H105" s="156" t="s">
        <v>548</v>
      </c>
      <c r="I105" s="156" t="s">
        <v>255</v>
      </c>
      <c r="J105" s="3" t="s">
        <v>245</v>
      </c>
      <c r="K105" s="3" t="s">
        <v>1677</v>
      </c>
      <c r="L105" s="14">
        <v>10000</v>
      </c>
      <c r="M105" s="14">
        <v>50000</v>
      </c>
      <c r="N105" s="3" t="s">
        <v>1882</v>
      </c>
      <c r="O105" s="49" t="s">
        <v>185</v>
      </c>
      <c r="P105" s="3" t="s">
        <v>1883</v>
      </c>
      <c r="Q105" s="67"/>
      <c r="R105" s="67"/>
      <c r="S105" s="67"/>
      <c r="T105" s="67"/>
      <c r="U105" s="67"/>
    </row>
    <row r="106" spans="1:21">
      <c r="A106" s="136"/>
      <c r="B106" s="136"/>
      <c r="C106" s="136"/>
      <c r="D106" s="136"/>
      <c r="E106" s="136"/>
      <c r="F106" s="136"/>
      <c r="G106" s="136"/>
      <c r="H106" s="136"/>
      <c r="I106" s="136"/>
      <c r="J106" s="3" t="s">
        <v>1872</v>
      </c>
      <c r="K106" s="3" t="s">
        <v>889</v>
      </c>
      <c r="L106" s="67"/>
      <c r="M106" s="67"/>
      <c r="N106" s="3" t="s">
        <v>1884</v>
      </c>
      <c r="O106" s="49" t="s">
        <v>185</v>
      </c>
      <c r="P106" s="3" t="s">
        <v>1885</v>
      </c>
      <c r="Q106" s="67"/>
      <c r="R106" s="67"/>
      <c r="S106" s="67"/>
      <c r="T106" s="67"/>
      <c r="U106" s="67"/>
    </row>
    <row r="107" spans="1:21" ht="38.25">
      <c r="A107" s="136"/>
      <c r="B107" s="136"/>
      <c r="C107" s="136"/>
      <c r="D107" s="136"/>
      <c r="E107" s="136"/>
      <c r="F107" s="136"/>
      <c r="G107" s="136"/>
      <c r="H107" s="136"/>
      <c r="I107" s="136"/>
      <c r="J107" s="3" t="s">
        <v>1886</v>
      </c>
      <c r="K107" s="3" t="s">
        <v>1876</v>
      </c>
      <c r="L107" s="67"/>
      <c r="M107" s="67"/>
      <c r="N107" s="3" t="s">
        <v>652</v>
      </c>
      <c r="O107" s="49" t="s">
        <v>185</v>
      </c>
      <c r="P107" s="3" t="s">
        <v>1887</v>
      </c>
      <c r="Q107" s="67"/>
      <c r="R107" s="67"/>
      <c r="S107" s="67"/>
      <c r="T107" s="67"/>
      <c r="U107" s="67"/>
    </row>
    <row r="108" spans="1:21" ht="127.5">
      <c r="A108" s="136"/>
      <c r="B108" s="136"/>
      <c r="C108" s="137"/>
      <c r="D108" s="137"/>
      <c r="E108" s="137"/>
      <c r="F108" s="137"/>
      <c r="G108" s="137"/>
      <c r="H108" s="137"/>
      <c r="I108" s="137"/>
      <c r="J108" s="3" t="s">
        <v>1888</v>
      </c>
      <c r="K108" s="3" t="s">
        <v>1889</v>
      </c>
      <c r="L108" s="67"/>
      <c r="M108" s="67"/>
      <c r="N108" s="3" t="s">
        <v>426</v>
      </c>
      <c r="O108" s="49" t="s">
        <v>185</v>
      </c>
      <c r="P108" s="3" t="s">
        <v>1880</v>
      </c>
      <c r="Q108" s="67"/>
      <c r="R108" s="67"/>
      <c r="S108" s="67"/>
      <c r="T108" s="67"/>
      <c r="U108" s="67"/>
    </row>
    <row r="109" spans="1:21" ht="38.25">
      <c r="A109" s="136"/>
      <c r="B109" s="136"/>
      <c r="C109" s="149">
        <v>1166</v>
      </c>
      <c r="D109" s="158" t="s">
        <v>412</v>
      </c>
      <c r="E109" s="156" t="s">
        <v>1890</v>
      </c>
      <c r="F109" s="156" t="s">
        <v>1773</v>
      </c>
      <c r="G109" s="161" t="s">
        <v>1109</v>
      </c>
      <c r="H109" s="156" t="s">
        <v>594</v>
      </c>
      <c r="I109" s="156" t="s">
        <v>434</v>
      </c>
      <c r="J109" s="3" t="s">
        <v>245</v>
      </c>
      <c r="K109" s="3" t="s">
        <v>246</v>
      </c>
      <c r="L109" s="14">
        <v>40</v>
      </c>
      <c r="M109" s="67"/>
      <c r="N109" s="3" t="s">
        <v>1891</v>
      </c>
      <c r="O109" s="49" t="s">
        <v>185</v>
      </c>
      <c r="P109" s="3" t="s">
        <v>1892</v>
      </c>
      <c r="Q109" s="67"/>
      <c r="R109" s="67"/>
      <c r="S109" s="67"/>
      <c r="T109" s="67"/>
      <c r="U109" s="67"/>
    </row>
    <row r="110" spans="1:21" ht="38.25">
      <c r="A110" s="136"/>
      <c r="B110" s="136"/>
      <c r="C110" s="136"/>
      <c r="D110" s="136"/>
      <c r="E110" s="136"/>
      <c r="F110" s="136"/>
      <c r="G110" s="136"/>
      <c r="H110" s="136"/>
      <c r="I110" s="136"/>
      <c r="J110" s="3" t="s">
        <v>249</v>
      </c>
      <c r="K110" s="3" t="s">
        <v>889</v>
      </c>
      <c r="L110" s="67"/>
      <c r="M110" s="67"/>
      <c r="N110" s="3" t="s">
        <v>1891</v>
      </c>
      <c r="O110" s="49" t="s">
        <v>185</v>
      </c>
      <c r="P110" s="3" t="s">
        <v>1874</v>
      </c>
      <c r="Q110" s="67"/>
      <c r="R110" s="67"/>
      <c r="S110" s="67"/>
      <c r="T110" s="67"/>
      <c r="U110" s="67"/>
    </row>
    <row r="111" spans="1:21" ht="114.75">
      <c r="A111" s="136"/>
      <c r="B111" s="136"/>
      <c r="C111" s="136"/>
      <c r="D111" s="136"/>
      <c r="E111" s="136"/>
      <c r="F111" s="136"/>
      <c r="G111" s="136"/>
      <c r="H111" s="136"/>
      <c r="I111" s="136"/>
      <c r="J111" s="3" t="s">
        <v>1893</v>
      </c>
      <c r="K111" s="3" t="s">
        <v>1894</v>
      </c>
      <c r="L111" s="67"/>
      <c r="M111" s="67"/>
      <c r="N111" s="3" t="s">
        <v>1895</v>
      </c>
      <c r="O111" s="49" t="s">
        <v>185</v>
      </c>
      <c r="P111" s="3" t="s">
        <v>1887</v>
      </c>
      <c r="Q111" s="67"/>
      <c r="R111" s="67"/>
      <c r="S111" s="67"/>
      <c r="T111" s="67"/>
      <c r="U111" s="67"/>
    </row>
    <row r="112" spans="1:21" ht="76.5">
      <c r="A112" s="136"/>
      <c r="B112" s="137"/>
      <c r="C112" s="137"/>
      <c r="D112" s="137"/>
      <c r="E112" s="137"/>
      <c r="F112" s="137"/>
      <c r="G112" s="137"/>
      <c r="H112" s="137"/>
      <c r="I112" s="137"/>
      <c r="J112" s="3" t="s">
        <v>1896</v>
      </c>
      <c r="K112" s="3" t="s">
        <v>1044</v>
      </c>
      <c r="L112" s="67"/>
      <c r="M112" s="67"/>
      <c r="N112" s="3" t="s">
        <v>731</v>
      </c>
      <c r="O112" s="49" t="s">
        <v>185</v>
      </c>
      <c r="P112" s="3" t="s">
        <v>1880</v>
      </c>
      <c r="Q112" s="67"/>
      <c r="R112" s="67"/>
      <c r="S112" s="67"/>
      <c r="T112" s="67"/>
      <c r="U112" s="67"/>
    </row>
    <row r="113" spans="1:21" ht="51">
      <c r="A113" s="136"/>
      <c r="B113" s="156" t="s">
        <v>26</v>
      </c>
      <c r="C113" s="149">
        <v>1335</v>
      </c>
      <c r="D113" s="158" t="s">
        <v>3</v>
      </c>
      <c r="E113" s="156" t="s">
        <v>1897</v>
      </c>
      <c r="F113" s="156" t="s">
        <v>1898</v>
      </c>
      <c r="G113" s="161" t="s">
        <v>1109</v>
      </c>
      <c r="H113" s="156" t="s">
        <v>1284</v>
      </c>
      <c r="I113" s="156" t="s">
        <v>434</v>
      </c>
      <c r="J113" s="3" t="s">
        <v>245</v>
      </c>
      <c r="K113" s="3" t="s">
        <v>1315</v>
      </c>
      <c r="L113" s="67"/>
      <c r="M113" s="67"/>
      <c r="N113" s="3" t="s">
        <v>1899</v>
      </c>
      <c r="O113" s="49" t="s">
        <v>185</v>
      </c>
      <c r="P113" s="3" t="s">
        <v>1900</v>
      </c>
      <c r="Q113" s="67"/>
      <c r="R113" s="67"/>
      <c r="S113" s="67"/>
      <c r="T113" s="67"/>
      <c r="U113" s="67"/>
    </row>
    <row r="114" spans="1:21" ht="38.25">
      <c r="A114" s="136"/>
      <c r="B114" s="136"/>
      <c r="C114" s="136"/>
      <c r="D114" s="136"/>
      <c r="E114" s="136"/>
      <c r="F114" s="136"/>
      <c r="G114" s="136"/>
      <c r="H114" s="136"/>
      <c r="I114" s="136"/>
      <c r="J114" s="3" t="s">
        <v>1344</v>
      </c>
      <c r="K114" s="3" t="s">
        <v>183</v>
      </c>
      <c r="L114" s="67"/>
      <c r="M114" s="67"/>
      <c r="N114" s="3" t="s">
        <v>1901</v>
      </c>
      <c r="O114" s="49" t="s">
        <v>185</v>
      </c>
      <c r="P114" s="3" t="s">
        <v>1902</v>
      </c>
      <c r="Q114" s="67"/>
      <c r="R114" s="67"/>
      <c r="S114" s="67"/>
      <c r="T114" s="67"/>
      <c r="U114" s="67"/>
    </row>
    <row r="115" spans="1:21" ht="76.5">
      <c r="A115" s="136"/>
      <c r="B115" s="136"/>
      <c r="C115" s="136"/>
      <c r="D115" s="136"/>
      <c r="E115" s="136"/>
      <c r="F115" s="136"/>
      <c r="G115" s="136"/>
      <c r="H115" s="136"/>
      <c r="I115" s="136"/>
      <c r="J115" s="3" t="s">
        <v>1903</v>
      </c>
      <c r="K115" s="3" t="s">
        <v>1904</v>
      </c>
      <c r="L115" s="67"/>
      <c r="M115" s="67"/>
      <c r="N115" s="3" t="s">
        <v>1905</v>
      </c>
      <c r="O115" s="49" t="s">
        <v>185</v>
      </c>
      <c r="P115" s="3" t="s">
        <v>1906</v>
      </c>
      <c r="Q115" s="67"/>
      <c r="R115" s="67"/>
      <c r="S115" s="67"/>
      <c r="T115" s="67"/>
      <c r="U115" s="67"/>
    </row>
    <row r="116" spans="1:21" ht="76.5">
      <c r="A116" s="136"/>
      <c r="B116" s="136"/>
      <c r="C116" s="137"/>
      <c r="D116" s="137"/>
      <c r="E116" s="137"/>
      <c r="F116" s="137"/>
      <c r="G116" s="137"/>
      <c r="H116" s="137"/>
      <c r="I116" s="137"/>
      <c r="J116" s="3" t="s">
        <v>1907</v>
      </c>
      <c r="K116" s="3" t="s">
        <v>1352</v>
      </c>
      <c r="L116" s="67"/>
      <c r="M116" s="67"/>
      <c r="N116" s="3" t="s">
        <v>1908</v>
      </c>
      <c r="O116" s="49" t="s">
        <v>185</v>
      </c>
      <c r="P116" s="3" t="s">
        <v>1909</v>
      </c>
      <c r="Q116" s="67"/>
      <c r="R116" s="67"/>
      <c r="S116" s="67"/>
      <c r="T116" s="67"/>
      <c r="U116" s="67"/>
    </row>
    <row r="117" spans="1:21" ht="89.25">
      <c r="A117" s="136"/>
      <c r="B117" s="136"/>
      <c r="C117" s="149">
        <v>1355</v>
      </c>
      <c r="D117" s="158" t="s">
        <v>44</v>
      </c>
      <c r="E117" s="156" t="s">
        <v>1910</v>
      </c>
      <c r="F117" s="156" t="s">
        <v>1898</v>
      </c>
      <c r="G117" s="161" t="s">
        <v>1109</v>
      </c>
      <c r="H117" s="156" t="s">
        <v>594</v>
      </c>
      <c r="I117" s="156" t="s">
        <v>434</v>
      </c>
      <c r="J117" s="3" t="s">
        <v>245</v>
      </c>
      <c r="K117" s="3" t="s">
        <v>1315</v>
      </c>
      <c r="L117" s="67"/>
      <c r="M117" s="67"/>
      <c r="N117" s="3" t="s">
        <v>1891</v>
      </c>
      <c r="O117" s="49" t="s">
        <v>185</v>
      </c>
      <c r="P117" s="3" t="s">
        <v>1911</v>
      </c>
      <c r="Q117" s="67"/>
      <c r="R117" s="67"/>
      <c r="S117" s="67"/>
      <c r="T117" s="67"/>
      <c r="U117" s="67"/>
    </row>
    <row r="118" spans="1:21" ht="38.25">
      <c r="A118" s="136"/>
      <c r="B118" s="136"/>
      <c r="C118" s="136"/>
      <c r="D118" s="136"/>
      <c r="E118" s="136"/>
      <c r="F118" s="136"/>
      <c r="G118" s="136"/>
      <c r="H118" s="136"/>
      <c r="I118" s="136"/>
      <c r="J118" s="3" t="s">
        <v>1912</v>
      </c>
      <c r="K118" s="3" t="s">
        <v>183</v>
      </c>
      <c r="L118" s="67"/>
      <c r="M118" s="67"/>
      <c r="N118" s="3" t="s">
        <v>1891</v>
      </c>
      <c r="O118" s="49" t="s">
        <v>185</v>
      </c>
      <c r="P118" s="3" t="s">
        <v>1913</v>
      </c>
      <c r="Q118" s="67"/>
      <c r="R118" s="67"/>
      <c r="S118" s="67"/>
      <c r="T118" s="67"/>
      <c r="U118" s="67"/>
    </row>
    <row r="119" spans="1:21" ht="38.25">
      <c r="A119" s="136"/>
      <c r="B119" s="136"/>
      <c r="C119" s="136"/>
      <c r="D119" s="136"/>
      <c r="E119" s="136"/>
      <c r="F119" s="136"/>
      <c r="G119" s="136"/>
      <c r="H119" s="136"/>
      <c r="I119" s="136"/>
      <c r="J119" s="3" t="s">
        <v>1914</v>
      </c>
      <c r="K119" s="3" t="s">
        <v>263</v>
      </c>
      <c r="L119" s="67"/>
      <c r="M119" s="67"/>
      <c r="N119" s="3" t="s">
        <v>597</v>
      </c>
      <c r="O119" s="49" t="s">
        <v>185</v>
      </c>
      <c r="P119" s="3" t="s">
        <v>1915</v>
      </c>
      <c r="Q119" s="67"/>
      <c r="R119" s="67"/>
      <c r="S119" s="67"/>
      <c r="T119" s="67"/>
      <c r="U119" s="67"/>
    </row>
    <row r="120" spans="1:21" ht="25.5">
      <c r="A120" s="136"/>
      <c r="B120" s="136"/>
      <c r="C120" s="136"/>
      <c r="D120" s="136"/>
      <c r="E120" s="136"/>
      <c r="F120" s="136"/>
      <c r="G120" s="136"/>
      <c r="H120" s="136"/>
      <c r="I120" s="136"/>
      <c r="J120" s="3" t="s">
        <v>323</v>
      </c>
      <c r="K120" s="3" t="s">
        <v>1916</v>
      </c>
      <c r="L120" s="67"/>
      <c r="M120" s="67"/>
      <c r="N120" s="3" t="s">
        <v>1917</v>
      </c>
      <c r="O120" s="49" t="s">
        <v>185</v>
      </c>
      <c r="P120" s="3" t="s">
        <v>1918</v>
      </c>
      <c r="Q120" s="67"/>
      <c r="R120" s="67"/>
      <c r="S120" s="67"/>
      <c r="T120" s="67"/>
      <c r="U120" s="67"/>
    </row>
    <row r="121" spans="1:21" ht="51">
      <c r="A121" s="136"/>
      <c r="B121" s="136"/>
      <c r="C121" s="136"/>
      <c r="D121" s="136"/>
      <c r="E121" s="136"/>
      <c r="F121" s="136"/>
      <c r="G121" s="136"/>
      <c r="H121" s="136"/>
      <c r="I121" s="136"/>
      <c r="J121" s="3" t="s">
        <v>327</v>
      </c>
      <c r="K121" s="3" t="s">
        <v>328</v>
      </c>
      <c r="L121" s="67"/>
      <c r="M121" s="67"/>
      <c r="N121" s="3" t="s">
        <v>1919</v>
      </c>
      <c r="O121" s="49" t="s">
        <v>185</v>
      </c>
      <c r="P121" s="3" t="s">
        <v>1920</v>
      </c>
      <c r="Q121" s="67"/>
      <c r="R121" s="67"/>
      <c r="S121" s="67"/>
      <c r="T121" s="67"/>
      <c r="U121" s="67"/>
    </row>
    <row r="122" spans="1:21" ht="76.5">
      <c r="A122" s="136"/>
      <c r="B122" s="136"/>
      <c r="C122" s="136"/>
      <c r="D122" s="136"/>
      <c r="E122" s="136"/>
      <c r="F122" s="136"/>
      <c r="G122" s="136"/>
      <c r="H122" s="136"/>
      <c r="I122" s="136"/>
      <c r="J122" s="3" t="s">
        <v>1921</v>
      </c>
      <c r="K122" s="3" t="s">
        <v>1922</v>
      </c>
      <c r="L122" s="67"/>
      <c r="M122" s="67"/>
      <c r="N122" s="3" t="s">
        <v>1923</v>
      </c>
      <c r="O122" s="49" t="s">
        <v>185</v>
      </c>
      <c r="P122" s="3" t="s">
        <v>1924</v>
      </c>
      <c r="Q122" s="67"/>
      <c r="R122" s="67"/>
      <c r="S122" s="67"/>
      <c r="T122" s="67"/>
      <c r="U122" s="67"/>
    </row>
    <row r="123" spans="1:21" ht="63.75">
      <c r="A123" s="137"/>
      <c r="B123" s="137"/>
      <c r="C123" s="137"/>
      <c r="D123" s="137"/>
      <c r="E123" s="137"/>
      <c r="F123" s="137"/>
      <c r="G123" s="137"/>
      <c r="H123" s="137"/>
      <c r="I123" s="137"/>
      <c r="J123" s="3" t="s">
        <v>1925</v>
      </c>
      <c r="K123" s="3" t="s">
        <v>1922</v>
      </c>
      <c r="L123" s="67"/>
      <c r="M123" s="67"/>
      <c r="N123" s="3" t="s">
        <v>1923</v>
      </c>
      <c r="O123" s="49" t="s">
        <v>185</v>
      </c>
      <c r="P123" s="3" t="s">
        <v>1924</v>
      </c>
      <c r="Q123" s="67"/>
      <c r="R123" s="67"/>
      <c r="S123" s="67"/>
      <c r="T123" s="67"/>
      <c r="U123" s="67"/>
    </row>
  </sheetData>
  <mergeCells count="93">
    <mergeCell ref="I109:I112"/>
    <mergeCell ref="H113:H116"/>
    <mergeCell ref="I113:I116"/>
    <mergeCell ref="H117:H123"/>
    <mergeCell ref="I117:I123"/>
    <mergeCell ref="D109:D112"/>
    <mergeCell ref="E109:E112"/>
    <mergeCell ref="F109:F112"/>
    <mergeCell ref="G109:G112"/>
    <mergeCell ref="H109:H112"/>
    <mergeCell ref="A3:A123"/>
    <mergeCell ref="D3:D17"/>
    <mergeCell ref="E3:E17"/>
    <mergeCell ref="F3:F17"/>
    <mergeCell ref="G3:G17"/>
    <mergeCell ref="G18:G30"/>
    <mergeCell ref="G44:G57"/>
    <mergeCell ref="B101:B112"/>
    <mergeCell ref="C101:C104"/>
    <mergeCell ref="C105:C108"/>
    <mergeCell ref="C109:C112"/>
    <mergeCell ref="D101:D104"/>
    <mergeCell ref="E101:E104"/>
    <mergeCell ref="F101:F104"/>
    <mergeCell ref="G101:G104"/>
    <mergeCell ref="D105:D108"/>
    <mergeCell ref="F113:F116"/>
    <mergeCell ref="G113:G116"/>
    <mergeCell ref="D117:D123"/>
    <mergeCell ref="E117:E123"/>
    <mergeCell ref="F117:F123"/>
    <mergeCell ref="G117:G123"/>
    <mergeCell ref="B113:B123"/>
    <mergeCell ref="C113:C116"/>
    <mergeCell ref="C117:C123"/>
    <mergeCell ref="D113:D116"/>
    <mergeCell ref="E113:E116"/>
    <mergeCell ref="H101:H104"/>
    <mergeCell ref="I101:I104"/>
    <mergeCell ref="H105:H108"/>
    <mergeCell ref="I105:I108"/>
    <mergeCell ref="B3:B100"/>
    <mergeCell ref="C58:C72"/>
    <mergeCell ref="C73:C86"/>
    <mergeCell ref="C87:C100"/>
    <mergeCell ref="E105:E108"/>
    <mergeCell ref="F105:F108"/>
    <mergeCell ref="G105:G108"/>
    <mergeCell ref="D87:D100"/>
    <mergeCell ref="E87:E100"/>
    <mergeCell ref="F87:F100"/>
    <mergeCell ref="G87:G100"/>
    <mergeCell ref="H87:H100"/>
    <mergeCell ref="J77:J78"/>
    <mergeCell ref="J91:J92"/>
    <mergeCell ref="E44:E57"/>
    <mergeCell ref="F44:F57"/>
    <mergeCell ref="H44:H57"/>
    <mergeCell ref="I44:I57"/>
    <mergeCell ref="H58:H72"/>
    <mergeCell ref="I58:I72"/>
    <mergeCell ref="J63:J64"/>
    <mergeCell ref="E58:E72"/>
    <mergeCell ref="F58:F72"/>
    <mergeCell ref="G58:G72"/>
    <mergeCell ref="E73:E86"/>
    <mergeCell ref="F73:F86"/>
    <mergeCell ref="G73:G86"/>
    <mergeCell ref="I87:I100"/>
    <mergeCell ref="I31:I43"/>
    <mergeCell ref="C44:C57"/>
    <mergeCell ref="D44:D57"/>
    <mergeCell ref="H73:H86"/>
    <mergeCell ref="I73:I86"/>
    <mergeCell ref="C31:C43"/>
    <mergeCell ref="D58:D72"/>
    <mergeCell ref="D73:D86"/>
    <mergeCell ref="D31:D43"/>
    <mergeCell ref="E31:E43"/>
    <mergeCell ref="F31:F43"/>
    <mergeCell ref="G31:G43"/>
    <mergeCell ref="H31:H43"/>
    <mergeCell ref="H3:H17"/>
    <mergeCell ref="I3:I17"/>
    <mergeCell ref="J3:J4"/>
    <mergeCell ref="J18:J19"/>
    <mergeCell ref="C18:C30"/>
    <mergeCell ref="D18:D30"/>
    <mergeCell ref="E18:E30"/>
    <mergeCell ref="F18:F30"/>
    <mergeCell ref="H18:H30"/>
    <mergeCell ref="I18:I30"/>
    <mergeCell ref="C3:C17"/>
  </mergeCells>
  <conditionalFormatting sqref="A2:U123">
    <cfRule type="containsBlanks" dxfId="11" priority="1">
      <formula>LEN(TRIM(A2))=0</formula>
    </cfRule>
  </conditionalFormatting>
  <conditionalFormatting sqref="O2">
    <cfRule type="containsText" dxfId="10" priority="2" operator="containsText" text="Da">
      <formula>NOT(ISERROR(SEARCH(("Da"),(O2))))</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900FF"/>
    <outlinePr summaryBelow="0" summaryRight="0"/>
  </sheetPr>
  <dimension ref="A1:Z80"/>
  <sheetViews>
    <sheetView workbookViewId="0">
      <pane xSplit="4" ySplit="2" topLeftCell="E3" activePane="bottomRight" state="frozen"/>
      <selection pane="topRight" activeCell="E1" sqref="E1"/>
      <selection pane="bottomLeft" activeCell="A3" sqref="A3"/>
      <selection pane="bottomRight" sqref="A1:XFD1048576"/>
    </sheetView>
  </sheetViews>
  <sheetFormatPr defaultColWidth="12.5703125" defaultRowHeight="12.75"/>
  <cols>
    <col min="5" max="5" width="39.140625" customWidth="1"/>
    <col min="8" max="8" width="13.42578125" customWidth="1"/>
    <col min="9" max="9" width="11.42578125" customWidth="1"/>
    <col min="10" max="10" width="14.7109375" customWidth="1"/>
    <col min="11" max="11" width="19.5703125" customWidth="1"/>
    <col min="12" max="12" width="7.140625" customWidth="1"/>
    <col min="13" max="13" width="7.28515625" customWidth="1"/>
    <col min="14" max="14" width="10.85546875" customWidth="1"/>
    <col min="15" max="15" width="8.42578125" customWidth="1"/>
    <col min="16" max="16" width="69.140625" customWidth="1"/>
    <col min="19" max="19" width="100.42578125" customWidth="1"/>
  </cols>
  <sheetData>
    <row r="1" spans="1:26">
      <c r="A1" s="83" t="s">
        <v>1926</v>
      </c>
      <c r="B1" s="83"/>
      <c r="C1" s="83"/>
      <c r="D1" s="83"/>
      <c r="E1" s="83"/>
      <c r="F1" s="83"/>
      <c r="G1" s="83"/>
      <c r="H1" s="83"/>
      <c r="I1" s="83"/>
      <c r="J1" s="83"/>
      <c r="K1" s="83"/>
      <c r="L1" s="83"/>
      <c r="M1" s="83"/>
      <c r="N1" s="83"/>
      <c r="O1" s="83"/>
      <c r="P1" s="83"/>
      <c r="Q1" s="83"/>
      <c r="R1" s="83"/>
      <c r="S1" s="83"/>
      <c r="T1" s="83"/>
      <c r="U1" s="83"/>
      <c r="V1" s="14"/>
      <c r="W1" s="14"/>
      <c r="X1" s="14"/>
      <c r="Y1" s="14"/>
      <c r="Z1" s="14"/>
    </row>
    <row r="2" spans="1:26" ht="102">
      <c r="A2" s="41" t="s">
        <v>35</v>
      </c>
      <c r="B2" s="41" t="s">
        <v>36</v>
      </c>
      <c r="C2" s="41" t="s">
        <v>155</v>
      </c>
      <c r="D2" s="41" t="s">
        <v>156</v>
      </c>
      <c r="E2" s="41" t="s">
        <v>157</v>
      </c>
      <c r="F2" s="41" t="s">
        <v>158</v>
      </c>
      <c r="G2" s="41" t="s">
        <v>159</v>
      </c>
      <c r="H2" s="41" t="s">
        <v>160</v>
      </c>
      <c r="I2" s="41" t="s">
        <v>161</v>
      </c>
      <c r="J2" s="41" t="s">
        <v>162</v>
      </c>
      <c r="K2" s="41" t="s">
        <v>163</v>
      </c>
      <c r="L2" s="41" t="s">
        <v>164</v>
      </c>
      <c r="M2" s="41" t="s">
        <v>165</v>
      </c>
      <c r="N2" s="41" t="s">
        <v>166</v>
      </c>
      <c r="O2" s="41" t="s">
        <v>167</v>
      </c>
      <c r="P2" s="41" t="s">
        <v>168</v>
      </c>
      <c r="Q2" s="41" t="s">
        <v>169</v>
      </c>
      <c r="R2" s="41" t="s">
        <v>170</v>
      </c>
      <c r="S2" s="41" t="s">
        <v>171</v>
      </c>
      <c r="T2" s="41" t="s">
        <v>172</v>
      </c>
      <c r="U2" s="41" t="s">
        <v>173</v>
      </c>
      <c r="V2" s="14"/>
      <c r="W2" s="14"/>
      <c r="X2" s="14"/>
      <c r="Y2" s="14"/>
      <c r="Z2" s="14"/>
    </row>
    <row r="3" spans="1:26" ht="63.75">
      <c r="A3" s="174" t="s">
        <v>1927</v>
      </c>
      <c r="B3" s="149" t="s">
        <v>175</v>
      </c>
      <c r="C3" s="149">
        <v>6430</v>
      </c>
      <c r="D3" s="149" t="s">
        <v>1928</v>
      </c>
      <c r="E3" s="173" t="s">
        <v>1929</v>
      </c>
      <c r="F3" s="172" t="s">
        <v>1930</v>
      </c>
      <c r="G3" s="172" t="s">
        <v>1261</v>
      </c>
      <c r="H3" s="149" t="s">
        <v>1284</v>
      </c>
      <c r="I3" s="149" t="s">
        <v>1931</v>
      </c>
      <c r="J3" s="21" t="s">
        <v>509</v>
      </c>
      <c r="K3" s="21" t="s">
        <v>183</v>
      </c>
      <c r="L3" s="14" t="s">
        <v>1932</v>
      </c>
      <c r="M3" s="84"/>
      <c r="N3" s="14" t="s">
        <v>543</v>
      </c>
      <c r="O3" s="45" t="s">
        <v>185</v>
      </c>
      <c r="P3" s="46" t="s">
        <v>1933</v>
      </c>
      <c r="Q3" s="84"/>
      <c r="R3" s="84"/>
      <c r="S3" s="85"/>
      <c r="T3" s="84"/>
      <c r="U3" s="84"/>
      <c r="V3" s="14"/>
      <c r="W3" s="14"/>
      <c r="X3" s="14"/>
      <c r="Y3" s="14"/>
      <c r="Z3" s="14"/>
    </row>
    <row r="4" spans="1:26" ht="63.75">
      <c r="A4" s="136"/>
      <c r="B4" s="136"/>
      <c r="C4" s="136"/>
      <c r="D4" s="136"/>
      <c r="E4" s="136"/>
      <c r="F4" s="136"/>
      <c r="G4" s="136"/>
      <c r="H4" s="136"/>
      <c r="I4" s="136"/>
      <c r="J4" s="21" t="s">
        <v>1934</v>
      </c>
      <c r="K4" s="21" t="s">
        <v>1935</v>
      </c>
      <c r="L4" s="84"/>
      <c r="M4" s="84"/>
      <c r="N4" s="14" t="s">
        <v>1936</v>
      </c>
      <c r="O4" s="45" t="s">
        <v>185</v>
      </c>
      <c r="P4" s="46" t="s">
        <v>1937</v>
      </c>
      <c r="Q4" s="84"/>
      <c r="R4" s="84"/>
      <c r="S4" s="85"/>
      <c r="T4" s="84"/>
      <c r="U4" s="84"/>
      <c r="V4" s="14"/>
      <c r="W4" s="14"/>
      <c r="X4" s="14"/>
      <c r="Y4" s="14"/>
      <c r="Z4" s="14"/>
    </row>
    <row r="5" spans="1:26" ht="63.75">
      <c r="A5" s="136"/>
      <c r="B5" s="136"/>
      <c r="C5" s="136"/>
      <c r="D5" s="136"/>
      <c r="E5" s="136"/>
      <c r="F5" s="136"/>
      <c r="G5" s="136"/>
      <c r="H5" s="136"/>
      <c r="I5" s="136"/>
      <c r="J5" s="21" t="s">
        <v>1938</v>
      </c>
      <c r="K5" s="21" t="s">
        <v>1939</v>
      </c>
      <c r="L5" s="84"/>
      <c r="M5" s="84"/>
      <c r="N5" s="14" t="s">
        <v>193</v>
      </c>
      <c r="O5" s="45" t="s">
        <v>185</v>
      </c>
      <c r="P5" s="46" t="s">
        <v>1940</v>
      </c>
      <c r="Q5" s="84"/>
      <c r="R5" s="84"/>
      <c r="S5" s="85"/>
      <c r="T5" s="84"/>
      <c r="U5" s="84"/>
      <c r="V5" s="14"/>
      <c r="W5" s="14"/>
      <c r="X5" s="14"/>
      <c r="Y5" s="14"/>
      <c r="Z5" s="14"/>
    </row>
    <row r="6" spans="1:26" ht="63.75">
      <c r="A6" s="136"/>
      <c r="B6" s="136"/>
      <c r="C6" s="136"/>
      <c r="D6" s="136"/>
      <c r="E6" s="136"/>
      <c r="F6" s="136"/>
      <c r="G6" s="136"/>
      <c r="H6" s="136"/>
      <c r="I6" s="136"/>
      <c r="J6" s="21" t="s">
        <v>1941</v>
      </c>
      <c r="K6" s="21" t="s">
        <v>1942</v>
      </c>
      <c r="L6" s="84"/>
      <c r="M6" s="84"/>
      <c r="N6" s="14" t="s">
        <v>1943</v>
      </c>
      <c r="O6" s="45" t="s">
        <v>185</v>
      </c>
      <c r="P6" s="46" t="s">
        <v>1940</v>
      </c>
      <c r="Q6" s="84"/>
      <c r="R6" s="84"/>
      <c r="S6" s="85"/>
      <c r="T6" s="84"/>
      <c r="U6" s="84"/>
      <c r="V6" s="14"/>
      <c r="W6" s="14"/>
      <c r="X6" s="14"/>
      <c r="Y6" s="14"/>
      <c r="Z6" s="14"/>
    </row>
    <row r="7" spans="1:26" ht="63.75">
      <c r="A7" s="136"/>
      <c r="B7" s="136"/>
      <c r="C7" s="136"/>
      <c r="D7" s="136"/>
      <c r="E7" s="136"/>
      <c r="F7" s="136"/>
      <c r="G7" s="136"/>
      <c r="H7" s="136"/>
      <c r="I7" s="136"/>
      <c r="J7" s="21" t="s">
        <v>1944</v>
      </c>
      <c r="K7" s="21" t="s">
        <v>1942</v>
      </c>
      <c r="L7" s="84"/>
      <c r="M7" s="84"/>
      <c r="N7" s="14" t="s">
        <v>1945</v>
      </c>
      <c r="O7" s="45" t="s">
        <v>185</v>
      </c>
      <c r="P7" s="46" t="s">
        <v>1940</v>
      </c>
      <c r="Q7" s="84"/>
      <c r="R7" s="84"/>
      <c r="S7" s="85"/>
      <c r="T7" s="84"/>
      <c r="U7" s="84"/>
      <c r="V7" s="14"/>
      <c r="W7" s="14"/>
      <c r="X7" s="14"/>
      <c r="Y7" s="14"/>
      <c r="Z7" s="14"/>
    </row>
    <row r="8" spans="1:26" ht="63.75">
      <c r="A8" s="136"/>
      <c r="B8" s="136"/>
      <c r="C8" s="136"/>
      <c r="D8" s="136"/>
      <c r="E8" s="136"/>
      <c r="F8" s="136"/>
      <c r="G8" s="136"/>
      <c r="H8" s="136"/>
      <c r="I8" s="136"/>
      <c r="J8" s="21" t="s">
        <v>1946</v>
      </c>
      <c r="K8" s="21" t="s">
        <v>1942</v>
      </c>
      <c r="L8" s="84"/>
      <c r="M8" s="84"/>
      <c r="N8" s="14" t="s">
        <v>1947</v>
      </c>
      <c r="O8" s="45" t="s">
        <v>185</v>
      </c>
      <c r="P8" s="46" t="s">
        <v>1940</v>
      </c>
      <c r="Q8" s="84"/>
      <c r="R8" s="84"/>
      <c r="S8" s="85"/>
      <c r="T8" s="84"/>
      <c r="U8" s="84"/>
      <c r="V8" s="14"/>
      <c r="W8" s="14"/>
      <c r="X8" s="14"/>
      <c r="Y8" s="14"/>
      <c r="Z8" s="14"/>
    </row>
    <row r="9" spans="1:26" ht="38.25">
      <c r="A9" s="136"/>
      <c r="B9" s="137"/>
      <c r="C9" s="137"/>
      <c r="D9" s="137"/>
      <c r="E9" s="137"/>
      <c r="F9" s="137"/>
      <c r="G9" s="137"/>
      <c r="H9" s="137"/>
      <c r="I9" s="137"/>
      <c r="J9" s="21" t="s">
        <v>1948</v>
      </c>
      <c r="K9" s="21" t="s">
        <v>263</v>
      </c>
      <c r="L9" s="84"/>
      <c r="M9" s="84"/>
      <c r="N9" s="14" t="s">
        <v>1949</v>
      </c>
      <c r="O9" s="45" t="s">
        <v>185</v>
      </c>
      <c r="P9" s="46" t="s">
        <v>1950</v>
      </c>
      <c r="Q9" s="84"/>
      <c r="R9" s="84"/>
      <c r="S9" s="85"/>
      <c r="T9" s="84"/>
      <c r="U9" s="84"/>
      <c r="V9" s="14"/>
      <c r="W9" s="14"/>
      <c r="X9" s="14"/>
      <c r="Y9" s="14"/>
      <c r="Z9" s="14"/>
    </row>
    <row r="10" spans="1:26" ht="127.5">
      <c r="A10" s="136"/>
      <c r="B10" s="14" t="s">
        <v>24</v>
      </c>
      <c r="C10" s="14">
        <v>1032</v>
      </c>
      <c r="D10" s="86" t="s">
        <v>1951</v>
      </c>
      <c r="E10" s="21" t="s">
        <v>1952</v>
      </c>
      <c r="F10" s="84"/>
      <c r="G10" s="45" t="s">
        <v>1953</v>
      </c>
      <c r="H10" s="14" t="s">
        <v>1014</v>
      </c>
      <c r="I10" s="14" t="s">
        <v>1360</v>
      </c>
      <c r="J10" s="85"/>
      <c r="K10" s="85"/>
      <c r="L10" s="84"/>
      <c r="M10" s="84"/>
      <c r="N10" s="84"/>
      <c r="O10" s="45" t="s">
        <v>185</v>
      </c>
      <c r="P10" s="46" t="s">
        <v>1954</v>
      </c>
      <c r="Q10" s="84"/>
      <c r="R10" s="84"/>
      <c r="S10" s="85"/>
      <c r="T10" s="84"/>
      <c r="U10" s="84"/>
      <c r="V10" s="14"/>
      <c r="W10" s="14"/>
      <c r="X10" s="14"/>
      <c r="Y10" s="14"/>
      <c r="Z10" s="14"/>
    </row>
    <row r="11" spans="1:26" ht="127.5">
      <c r="A11" s="136"/>
      <c r="B11" s="149" t="s">
        <v>338</v>
      </c>
      <c r="C11" s="149">
        <v>1130</v>
      </c>
      <c r="D11" s="150" t="s">
        <v>810</v>
      </c>
      <c r="E11" s="173" t="s">
        <v>1955</v>
      </c>
      <c r="F11" s="172" t="s">
        <v>1956</v>
      </c>
      <c r="G11" s="172" t="s">
        <v>1261</v>
      </c>
      <c r="H11" s="149" t="s">
        <v>594</v>
      </c>
      <c r="I11" s="149" t="s">
        <v>434</v>
      </c>
      <c r="J11" s="21" t="s">
        <v>245</v>
      </c>
      <c r="K11" s="21" t="s">
        <v>246</v>
      </c>
      <c r="L11" s="14">
        <v>500</v>
      </c>
      <c r="M11" s="14">
        <v>1000</v>
      </c>
      <c r="N11" s="14" t="s">
        <v>1957</v>
      </c>
      <c r="O11" s="45" t="s">
        <v>256</v>
      </c>
      <c r="P11" s="21" t="s">
        <v>1958</v>
      </c>
      <c r="Q11" s="45" t="s">
        <v>258</v>
      </c>
      <c r="R11" s="45" t="s">
        <v>259</v>
      </c>
      <c r="S11" s="46" t="s">
        <v>1959</v>
      </c>
      <c r="T11" s="14" t="str">
        <f>CONCATENATE(Masuri!A4, " , ", Masuri!A5, " , ", Masuri!A8, " , ", Masuri!A10, " , ", Masuri!A17, " , ", Masuri!A19, " , ", Masuri!A21, " , ", Masuri!A34)</f>
        <v>M2 , M3 , M5 , M7 , M14 , M16 , M18 , M31</v>
      </c>
      <c r="U11" s="84"/>
      <c r="V11" s="14"/>
      <c r="W11" s="14"/>
      <c r="X11" s="14"/>
      <c r="Y11" s="14"/>
      <c r="Z11" s="14"/>
    </row>
    <row r="12" spans="1:26" ht="102">
      <c r="A12" s="136"/>
      <c r="B12" s="136"/>
      <c r="C12" s="136"/>
      <c r="D12" s="136"/>
      <c r="E12" s="136"/>
      <c r="F12" s="136"/>
      <c r="G12" s="136"/>
      <c r="H12" s="136"/>
      <c r="I12" s="136"/>
      <c r="J12" s="21" t="s">
        <v>393</v>
      </c>
      <c r="K12" s="21" t="s">
        <v>346</v>
      </c>
      <c r="L12" s="14" t="s">
        <v>1960</v>
      </c>
      <c r="M12" s="84"/>
      <c r="N12" s="14" t="s">
        <v>247</v>
      </c>
      <c r="O12" s="45" t="s">
        <v>256</v>
      </c>
      <c r="P12" s="21" t="s">
        <v>1958</v>
      </c>
      <c r="Q12" s="45" t="s">
        <v>258</v>
      </c>
      <c r="R12" s="45" t="s">
        <v>259</v>
      </c>
      <c r="S12" s="46" t="s">
        <v>1961</v>
      </c>
      <c r="T12" s="14" t="str">
        <f>CONCATENATE(Masuri!A4, " , ", Masuri!A5, " , ", Masuri!A8, " , ", Masuri!A10, " , ", Masuri!A17, " , ", Masuri!A19, " , ", Masuri!A21, " , ", Masuri!A34)</f>
        <v>M2 , M3 , M5 , M7 , M14 , M16 , M18 , M31</v>
      </c>
      <c r="U12" s="84"/>
      <c r="V12" s="14"/>
      <c r="W12" s="14"/>
      <c r="X12" s="14"/>
      <c r="Y12" s="14"/>
      <c r="Z12" s="14"/>
    </row>
    <row r="13" spans="1:26" ht="102">
      <c r="A13" s="136"/>
      <c r="B13" s="136"/>
      <c r="C13" s="136"/>
      <c r="D13" s="136"/>
      <c r="E13" s="136"/>
      <c r="F13" s="136"/>
      <c r="G13" s="136"/>
      <c r="H13" s="136"/>
      <c r="I13" s="136"/>
      <c r="J13" s="21" t="s">
        <v>1962</v>
      </c>
      <c r="K13" s="21" t="s">
        <v>1239</v>
      </c>
      <c r="L13" s="84"/>
      <c r="M13" s="84"/>
      <c r="N13" s="14" t="s">
        <v>1141</v>
      </c>
      <c r="O13" s="45" t="s">
        <v>256</v>
      </c>
      <c r="P13" s="21" t="s">
        <v>1958</v>
      </c>
      <c r="Q13" s="45" t="s">
        <v>258</v>
      </c>
      <c r="R13" s="45" t="s">
        <v>259</v>
      </c>
      <c r="S13" s="46" t="s">
        <v>1961</v>
      </c>
      <c r="T13" s="14" t="str">
        <f>CONCATENATE(Masuri!A4, " , ", Masuri!A5, " , ", Masuri!A8, " , ", Masuri!A10, " , ", Masuri!A17, " , ", Masuri!A19, " , ", Masuri!A21, " , ", Masuri!A34)</f>
        <v>M2 , M3 , M5 , M7 , M14 , M16 , M18 , M31</v>
      </c>
      <c r="U13" s="84"/>
      <c r="V13" s="14"/>
      <c r="W13" s="14"/>
      <c r="X13" s="14"/>
      <c r="Y13" s="14"/>
      <c r="Z13" s="14"/>
    </row>
    <row r="14" spans="1:26" ht="76.5">
      <c r="A14" s="136"/>
      <c r="B14" s="136"/>
      <c r="C14" s="136"/>
      <c r="D14" s="136"/>
      <c r="E14" s="136"/>
      <c r="F14" s="136"/>
      <c r="G14" s="136"/>
      <c r="H14" s="136"/>
      <c r="I14" s="136"/>
      <c r="J14" s="21" t="s">
        <v>417</v>
      </c>
      <c r="K14" s="21" t="s">
        <v>1963</v>
      </c>
      <c r="L14" s="84"/>
      <c r="M14" s="84"/>
      <c r="N14" s="14" t="s">
        <v>247</v>
      </c>
      <c r="O14" s="45" t="s">
        <v>185</v>
      </c>
      <c r="P14" s="46" t="s">
        <v>1964</v>
      </c>
      <c r="Q14" s="84"/>
      <c r="R14" s="84"/>
      <c r="S14" s="85"/>
      <c r="T14" s="84"/>
      <c r="U14" s="84"/>
      <c r="V14" s="14"/>
      <c r="W14" s="14"/>
      <c r="X14" s="14"/>
      <c r="Y14" s="14"/>
      <c r="Z14" s="14"/>
    </row>
    <row r="15" spans="1:26" ht="51">
      <c r="A15" s="136"/>
      <c r="B15" s="136"/>
      <c r="C15" s="136"/>
      <c r="D15" s="136"/>
      <c r="E15" s="136"/>
      <c r="F15" s="136"/>
      <c r="G15" s="136"/>
      <c r="H15" s="136"/>
      <c r="I15" s="136"/>
      <c r="J15" s="21" t="s">
        <v>1965</v>
      </c>
      <c r="K15" s="21" t="s">
        <v>1966</v>
      </c>
      <c r="L15" s="84"/>
      <c r="M15" s="84"/>
      <c r="N15" s="14" t="s">
        <v>247</v>
      </c>
      <c r="O15" s="45" t="s">
        <v>185</v>
      </c>
      <c r="P15" s="46" t="s">
        <v>1967</v>
      </c>
      <c r="Q15" s="84"/>
      <c r="R15" s="84"/>
      <c r="S15" s="85"/>
      <c r="T15" s="84"/>
      <c r="U15" s="84"/>
      <c r="V15" s="14"/>
      <c r="W15" s="14"/>
      <c r="X15" s="14"/>
      <c r="Y15" s="14"/>
      <c r="Z15" s="14"/>
    </row>
    <row r="16" spans="1:26" ht="89.25">
      <c r="A16" s="136"/>
      <c r="B16" s="136"/>
      <c r="C16" s="136"/>
      <c r="D16" s="136"/>
      <c r="E16" s="136"/>
      <c r="F16" s="136"/>
      <c r="G16" s="136"/>
      <c r="H16" s="136"/>
      <c r="I16" s="136"/>
      <c r="J16" s="21" t="s">
        <v>1968</v>
      </c>
      <c r="K16" s="21" t="s">
        <v>1969</v>
      </c>
      <c r="L16" s="84"/>
      <c r="M16" s="84"/>
      <c r="N16" s="14" t="s">
        <v>1970</v>
      </c>
      <c r="O16" s="45" t="s">
        <v>185</v>
      </c>
      <c r="P16" s="46" t="s">
        <v>1971</v>
      </c>
      <c r="Q16" s="84"/>
      <c r="R16" s="84"/>
      <c r="S16" s="85"/>
      <c r="T16" s="84"/>
      <c r="U16" s="84"/>
      <c r="V16" s="14"/>
      <c r="W16" s="14"/>
      <c r="X16" s="14"/>
      <c r="Y16" s="14"/>
      <c r="Z16" s="14"/>
    </row>
    <row r="17" spans="1:26" ht="89.25">
      <c r="A17" s="136"/>
      <c r="B17" s="136"/>
      <c r="C17" s="136"/>
      <c r="D17" s="136"/>
      <c r="E17" s="136"/>
      <c r="F17" s="136"/>
      <c r="G17" s="136"/>
      <c r="H17" s="136"/>
      <c r="I17" s="136"/>
      <c r="J17" s="21" t="s">
        <v>1972</v>
      </c>
      <c r="K17" s="21" t="s">
        <v>1973</v>
      </c>
      <c r="L17" s="84"/>
      <c r="M17" s="84"/>
      <c r="N17" s="14">
        <v>0</v>
      </c>
      <c r="O17" s="45" t="s">
        <v>185</v>
      </c>
      <c r="P17" s="21" t="s">
        <v>1790</v>
      </c>
      <c r="Q17" s="84"/>
      <c r="R17" s="84"/>
      <c r="S17" s="85"/>
      <c r="T17" s="84"/>
      <c r="U17" s="84"/>
      <c r="V17" s="14"/>
      <c r="W17" s="14"/>
      <c r="X17" s="14"/>
      <c r="Y17" s="14"/>
      <c r="Z17" s="14"/>
    </row>
    <row r="18" spans="1:26" ht="51">
      <c r="A18" s="136"/>
      <c r="B18" s="136"/>
      <c r="C18" s="136"/>
      <c r="D18" s="136"/>
      <c r="E18" s="136"/>
      <c r="F18" s="136"/>
      <c r="G18" s="136"/>
      <c r="H18" s="136"/>
      <c r="I18" s="136"/>
      <c r="J18" s="21" t="s">
        <v>1974</v>
      </c>
      <c r="K18" s="21" t="s">
        <v>1975</v>
      </c>
      <c r="L18" s="84"/>
      <c r="M18" s="84"/>
      <c r="N18" s="14" t="s">
        <v>247</v>
      </c>
      <c r="O18" s="45" t="s">
        <v>185</v>
      </c>
      <c r="P18" s="21" t="s">
        <v>1791</v>
      </c>
      <c r="Q18" s="84"/>
      <c r="R18" s="84"/>
      <c r="S18" s="85"/>
      <c r="T18" s="84"/>
      <c r="U18" s="84"/>
      <c r="V18" s="14"/>
      <c r="W18" s="14"/>
      <c r="X18" s="14"/>
      <c r="Y18" s="14"/>
      <c r="Z18" s="14"/>
    </row>
    <row r="19" spans="1:26" ht="51">
      <c r="A19" s="136"/>
      <c r="B19" s="136"/>
      <c r="C19" s="136"/>
      <c r="D19" s="136"/>
      <c r="E19" s="136"/>
      <c r="F19" s="136"/>
      <c r="G19" s="136"/>
      <c r="H19" s="136"/>
      <c r="I19" s="136"/>
      <c r="J19" s="21" t="s">
        <v>1976</v>
      </c>
      <c r="K19" s="21" t="s">
        <v>1250</v>
      </c>
      <c r="L19" s="84"/>
      <c r="M19" s="84"/>
      <c r="N19" s="14" t="s">
        <v>1828</v>
      </c>
      <c r="O19" s="45" t="s">
        <v>185</v>
      </c>
      <c r="P19" s="46" t="s">
        <v>1977</v>
      </c>
      <c r="Q19" s="84"/>
      <c r="R19" s="84"/>
      <c r="S19" s="85"/>
      <c r="T19" s="84"/>
      <c r="U19" s="84"/>
      <c r="V19" s="14"/>
      <c r="W19" s="14"/>
      <c r="X19" s="14"/>
      <c r="Y19" s="14"/>
      <c r="Z19" s="14"/>
    </row>
    <row r="20" spans="1:26" ht="76.5">
      <c r="A20" s="136"/>
      <c r="B20" s="136"/>
      <c r="C20" s="136"/>
      <c r="D20" s="136"/>
      <c r="E20" s="136"/>
      <c r="F20" s="136"/>
      <c r="G20" s="136"/>
      <c r="H20" s="136"/>
      <c r="I20" s="136"/>
      <c r="J20" s="21" t="s">
        <v>1978</v>
      </c>
      <c r="K20" s="21" t="s">
        <v>1765</v>
      </c>
      <c r="L20" s="84"/>
      <c r="M20" s="84"/>
      <c r="N20" s="14" t="s">
        <v>1979</v>
      </c>
      <c r="O20" s="45" t="s">
        <v>185</v>
      </c>
      <c r="P20" s="21" t="s">
        <v>1980</v>
      </c>
      <c r="Q20" s="84"/>
      <c r="R20" s="84"/>
      <c r="S20" s="85"/>
      <c r="T20" s="84"/>
      <c r="U20" s="84"/>
      <c r="V20" s="14"/>
      <c r="W20" s="14"/>
      <c r="X20" s="14"/>
      <c r="Y20" s="14"/>
      <c r="Z20" s="14"/>
    </row>
    <row r="21" spans="1:26" ht="76.5">
      <c r="A21" s="136"/>
      <c r="B21" s="136"/>
      <c r="C21" s="136"/>
      <c r="D21" s="136"/>
      <c r="E21" s="136"/>
      <c r="F21" s="136"/>
      <c r="G21" s="136"/>
      <c r="H21" s="136"/>
      <c r="I21" s="136"/>
      <c r="J21" s="21" t="s">
        <v>1981</v>
      </c>
      <c r="K21" s="21" t="s">
        <v>1765</v>
      </c>
      <c r="L21" s="84"/>
      <c r="M21" s="84"/>
      <c r="N21" s="14" t="s">
        <v>1979</v>
      </c>
      <c r="O21" s="45" t="s">
        <v>185</v>
      </c>
      <c r="P21" s="21" t="s">
        <v>1980</v>
      </c>
      <c r="Q21" s="84"/>
      <c r="R21" s="84"/>
      <c r="S21" s="85"/>
      <c r="T21" s="84"/>
      <c r="U21" s="84"/>
      <c r="V21" s="14"/>
      <c r="W21" s="14"/>
      <c r="X21" s="14"/>
      <c r="Y21" s="14"/>
      <c r="Z21" s="14"/>
    </row>
    <row r="22" spans="1:26" ht="76.5">
      <c r="A22" s="136"/>
      <c r="B22" s="136"/>
      <c r="C22" s="136"/>
      <c r="D22" s="136"/>
      <c r="E22" s="136"/>
      <c r="F22" s="136"/>
      <c r="G22" s="136"/>
      <c r="H22" s="136"/>
      <c r="I22" s="136"/>
      <c r="J22" s="21" t="s">
        <v>368</v>
      </c>
      <c r="K22" s="21" t="s">
        <v>1188</v>
      </c>
      <c r="L22" s="84"/>
      <c r="M22" s="84"/>
      <c r="N22" s="14" t="s">
        <v>370</v>
      </c>
      <c r="O22" s="45" t="s">
        <v>185</v>
      </c>
      <c r="P22" s="21" t="s">
        <v>1982</v>
      </c>
      <c r="Q22" s="84"/>
      <c r="R22" s="84"/>
      <c r="S22" s="85"/>
      <c r="T22" s="84"/>
      <c r="U22" s="84"/>
      <c r="V22" s="14"/>
      <c r="W22" s="14"/>
      <c r="X22" s="14"/>
      <c r="Y22" s="14"/>
      <c r="Z22" s="14"/>
    </row>
    <row r="23" spans="1:26" ht="63.75">
      <c r="A23" s="136"/>
      <c r="B23" s="136"/>
      <c r="C23" s="136"/>
      <c r="D23" s="136"/>
      <c r="E23" s="136"/>
      <c r="F23" s="136"/>
      <c r="G23" s="136"/>
      <c r="H23" s="136"/>
      <c r="I23" s="136"/>
      <c r="J23" s="21" t="s">
        <v>1227</v>
      </c>
      <c r="K23" s="21" t="s">
        <v>1983</v>
      </c>
      <c r="L23" s="84"/>
      <c r="M23" s="84"/>
      <c r="N23" s="14" t="s">
        <v>1984</v>
      </c>
      <c r="O23" s="45" t="s">
        <v>185</v>
      </c>
      <c r="P23" s="21" t="s">
        <v>1985</v>
      </c>
      <c r="Q23" s="84"/>
      <c r="R23" s="84"/>
      <c r="S23" s="85"/>
      <c r="T23" s="84"/>
      <c r="U23" s="84"/>
      <c r="V23" s="14"/>
      <c r="W23" s="14"/>
      <c r="X23" s="14"/>
      <c r="Y23" s="14"/>
      <c r="Z23" s="14"/>
    </row>
    <row r="24" spans="1:26" ht="51">
      <c r="A24" s="136"/>
      <c r="B24" s="136"/>
      <c r="C24" s="136"/>
      <c r="D24" s="136"/>
      <c r="E24" s="136"/>
      <c r="F24" s="136"/>
      <c r="G24" s="136"/>
      <c r="H24" s="136"/>
      <c r="I24" s="136"/>
      <c r="J24" s="21" t="s">
        <v>1986</v>
      </c>
      <c r="K24" s="21" t="s">
        <v>1987</v>
      </c>
      <c r="L24" s="84"/>
      <c r="M24" s="84"/>
      <c r="N24" s="14" t="s">
        <v>342</v>
      </c>
      <c r="O24" s="45" t="s">
        <v>185</v>
      </c>
      <c r="P24" s="46" t="s">
        <v>1988</v>
      </c>
      <c r="Q24" s="84"/>
      <c r="R24" s="84"/>
      <c r="S24" s="85"/>
      <c r="T24" s="84"/>
      <c r="U24" s="84"/>
      <c r="V24" s="14"/>
      <c r="W24" s="14"/>
      <c r="X24" s="14"/>
      <c r="Y24" s="14"/>
      <c r="Z24" s="14"/>
    </row>
    <row r="25" spans="1:26" ht="63.75">
      <c r="A25" s="136"/>
      <c r="B25" s="136"/>
      <c r="C25" s="137"/>
      <c r="D25" s="137"/>
      <c r="E25" s="137"/>
      <c r="F25" s="137"/>
      <c r="G25" s="137"/>
      <c r="H25" s="137"/>
      <c r="I25" s="137"/>
      <c r="J25" s="21" t="s">
        <v>1989</v>
      </c>
      <c r="K25" s="21" t="s">
        <v>354</v>
      </c>
      <c r="L25" s="84"/>
      <c r="M25" s="84"/>
      <c r="N25" s="14" t="s">
        <v>409</v>
      </c>
      <c r="O25" s="45" t="s">
        <v>185</v>
      </c>
      <c r="P25" s="46" t="s">
        <v>1990</v>
      </c>
      <c r="Q25" s="84"/>
      <c r="R25" s="84"/>
      <c r="S25" s="85"/>
      <c r="T25" s="84"/>
      <c r="U25" s="84"/>
      <c r="V25" s="14"/>
      <c r="W25" s="14"/>
      <c r="X25" s="14"/>
      <c r="Y25" s="14"/>
      <c r="Z25" s="14"/>
    </row>
    <row r="26" spans="1:26" ht="127.5">
      <c r="A26" s="136"/>
      <c r="B26" s="136"/>
      <c r="C26" s="14">
        <v>6964</v>
      </c>
      <c r="D26" s="14" t="s">
        <v>1991</v>
      </c>
      <c r="E26" s="21" t="s">
        <v>1992</v>
      </c>
      <c r="F26" s="84"/>
      <c r="G26" s="45" t="s">
        <v>1261</v>
      </c>
      <c r="H26" s="84"/>
      <c r="I26" s="14" t="s">
        <v>1360</v>
      </c>
      <c r="J26" s="85"/>
      <c r="K26" s="85"/>
      <c r="L26" s="84"/>
      <c r="M26" s="84"/>
      <c r="N26" s="84"/>
      <c r="O26" s="45" t="s">
        <v>185</v>
      </c>
      <c r="P26" s="46" t="s">
        <v>1993</v>
      </c>
      <c r="Q26" s="84"/>
      <c r="R26" s="84"/>
      <c r="S26" s="85"/>
      <c r="T26" s="84"/>
      <c r="U26" s="84"/>
      <c r="V26" s="14"/>
      <c r="W26" s="14"/>
      <c r="X26" s="14"/>
      <c r="Y26" s="14"/>
      <c r="Z26" s="14"/>
    </row>
    <row r="27" spans="1:26" ht="102">
      <c r="A27" s="136"/>
      <c r="B27" s="136"/>
      <c r="C27" s="149">
        <v>6963</v>
      </c>
      <c r="D27" s="149" t="s">
        <v>1994</v>
      </c>
      <c r="E27" s="173" t="s">
        <v>1995</v>
      </c>
      <c r="F27" s="172" t="s">
        <v>1996</v>
      </c>
      <c r="G27" s="172" t="s">
        <v>1997</v>
      </c>
      <c r="H27" s="149" t="s">
        <v>594</v>
      </c>
      <c r="I27" s="149" t="s">
        <v>434</v>
      </c>
      <c r="J27" s="21" t="s">
        <v>999</v>
      </c>
      <c r="K27" s="21" t="s">
        <v>246</v>
      </c>
      <c r="L27" s="14">
        <v>5</v>
      </c>
      <c r="M27" s="14">
        <v>10</v>
      </c>
      <c r="N27" s="14" t="s">
        <v>1998</v>
      </c>
      <c r="O27" s="45" t="s">
        <v>256</v>
      </c>
      <c r="P27" s="21" t="s">
        <v>1999</v>
      </c>
      <c r="Q27" s="45" t="s">
        <v>258</v>
      </c>
      <c r="R27" s="45" t="s">
        <v>259</v>
      </c>
      <c r="S27" s="46" t="s">
        <v>2000</v>
      </c>
      <c r="T27" s="14" t="str">
        <f>CONCATENATE(Masuri!A4, " , ", Masuri!A5, " , ", Masuri!A8, " , ", Masuri!A10, " , ", Masuri!A17, " , ", Masuri!A19, " , ", Masuri!A21, " , ", Masuri!A34)</f>
        <v>M2 , M3 , M5 , M7 , M14 , M16 , M18 , M31</v>
      </c>
      <c r="U27" s="84"/>
      <c r="V27" s="14"/>
      <c r="W27" s="14"/>
      <c r="X27" s="14"/>
      <c r="Y27" s="14"/>
      <c r="Z27" s="14"/>
    </row>
    <row r="28" spans="1:26" ht="102">
      <c r="A28" s="136"/>
      <c r="B28" s="136"/>
      <c r="C28" s="136"/>
      <c r="D28" s="136"/>
      <c r="E28" s="136"/>
      <c r="F28" s="136"/>
      <c r="G28" s="136"/>
      <c r="H28" s="136"/>
      <c r="I28" s="136"/>
      <c r="J28" s="21" t="s">
        <v>1234</v>
      </c>
      <c r="K28" s="21" t="s">
        <v>1202</v>
      </c>
      <c r="L28" s="14" t="s">
        <v>2001</v>
      </c>
      <c r="M28" s="14" t="s">
        <v>2002</v>
      </c>
      <c r="N28" s="14" t="s">
        <v>247</v>
      </c>
      <c r="O28" s="45" t="s">
        <v>256</v>
      </c>
      <c r="P28" s="21" t="s">
        <v>1958</v>
      </c>
      <c r="Q28" s="45" t="s">
        <v>258</v>
      </c>
      <c r="R28" s="45" t="s">
        <v>259</v>
      </c>
      <c r="S28" s="46" t="s">
        <v>2003</v>
      </c>
      <c r="T28" s="14" t="str">
        <f>CONCATENATE(Masuri!A4, " , ", Masuri!A5, " , ", Masuri!A8, " , ", Masuri!A10, " , ", Masuri!A17, " , ", Masuri!A19, " , ", Masuri!A21, " , ", Masuri!A34)</f>
        <v>M2 , M3 , M5 , M7 , M14 , M16 , M18 , M31</v>
      </c>
      <c r="U28" s="84"/>
      <c r="V28" s="14"/>
      <c r="W28" s="14"/>
      <c r="X28" s="14"/>
      <c r="Y28" s="14"/>
      <c r="Z28" s="14"/>
    </row>
    <row r="29" spans="1:26" ht="102">
      <c r="A29" s="136"/>
      <c r="B29" s="136"/>
      <c r="C29" s="136"/>
      <c r="D29" s="136"/>
      <c r="E29" s="136"/>
      <c r="F29" s="136"/>
      <c r="G29" s="136"/>
      <c r="H29" s="136"/>
      <c r="I29" s="136"/>
      <c r="J29" s="21" t="s">
        <v>1238</v>
      </c>
      <c r="K29" s="21" t="s">
        <v>1239</v>
      </c>
      <c r="L29" s="84"/>
      <c r="M29" s="84"/>
      <c r="N29" s="14" t="s">
        <v>1141</v>
      </c>
      <c r="O29" s="45" t="s">
        <v>256</v>
      </c>
      <c r="P29" s="21" t="s">
        <v>1958</v>
      </c>
      <c r="Q29" s="45" t="s">
        <v>258</v>
      </c>
      <c r="R29" s="45" t="s">
        <v>259</v>
      </c>
      <c r="S29" s="46" t="s">
        <v>2004</v>
      </c>
      <c r="T29" s="14" t="str">
        <f>CONCATENATE(Masuri!A4, " , ", Masuri!A5, " , ", Masuri!A8, " , ", Masuri!A10, " , ", Masuri!A17, " , ", Masuri!A19, " , ", Masuri!A21, " , ", Masuri!A34)</f>
        <v>M2 , M3 , M5 , M7 , M14 , M16 , M18 , M31</v>
      </c>
      <c r="U29" s="84"/>
      <c r="V29" s="14"/>
      <c r="W29" s="14"/>
      <c r="X29" s="14"/>
      <c r="Y29" s="14"/>
      <c r="Z29" s="14"/>
    </row>
    <row r="30" spans="1:26" ht="63.75">
      <c r="A30" s="136"/>
      <c r="B30" s="136"/>
      <c r="C30" s="136"/>
      <c r="D30" s="136"/>
      <c r="E30" s="136"/>
      <c r="F30" s="136"/>
      <c r="G30" s="136"/>
      <c r="H30" s="136"/>
      <c r="I30" s="136"/>
      <c r="J30" s="21" t="s">
        <v>1006</v>
      </c>
      <c r="K30" s="21" t="s">
        <v>2005</v>
      </c>
      <c r="L30" s="84"/>
      <c r="M30" s="84"/>
      <c r="N30" s="14" t="s">
        <v>247</v>
      </c>
      <c r="O30" s="45" t="s">
        <v>185</v>
      </c>
      <c r="P30" s="46" t="s">
        <v>1964</v>
      </c>
      <c r="Q30" s="84"/>
      <c r="R30" s="84"/>
      <c r="S30" s="85"/>
      <c r="T30" s="84"/>
      <c r="U30" s="84"/>
      <c r="V30" s="14"/>
      <c r="W30" s="14"/>
      <c r="X30" s="14"/>
      <c r="Y30" s="14"/>
      <c r="Z30" s="14"/>
    </row>
    <row r="31" spans="1:26" ht="51">
      <c r="A31" s="136"/>
      <c r="B31" s="136"/>
      <c r="C31" s="136"/>
      <c r="D31" s="136"/>
      <c r="E31" s="136"/>
      <c r="F31" s="136"/>
      <c r="G31" s="136"/>
      <c r="H31" s="136"/>
      <c r="I31" s="136"/>
      <c r="J31" s="21" t="s">
        <v>1965</v>
      </c>
      <c r="K31" s="21" t="s">
        <v>2006</v>
      </c>
      <c r="L31" s="84"/>
      <c r="M31" s="84"/>
      <c r="N31" s="14" t="s">
        <v>247</v>
      </c>
      <c r="O31" s="45" t="s">
        <v>185</v>
      </c>
      <c r="P31" s="46" t="s">
        <v>1967</v>
      </c>
      <c r="Q31" s="84"/>
      <c r="R31" s="84"/>
      <c r="S31" s="85"/>
      <c r="T31" s="84"/>
      <c r="U31" s="84"/>
      <c r="V31" s="14"/>
      <c r="W31" s="14"/>
      <c r="X31" s="14"/>
      <c r="Y31" s="14"/>
      <c r="Z31" s="14"/>
    </row>
    <row r="32" spans="1:26" ht="89.25">
      <c r="A32" s="136"/>
      <c r="B32" s="136"/>
      <c r="C32" s="136"/>
      <c r="D32" s="136"/>
      <c r="E32" s="136"/>
      <c r="F32" s="136"/>
      <c r="G32" s="136"/>
      <c r="H32" s="136"/>
      <c r="I32" s="136"/>
      <c r="J32" s="21" t="s">
        <v>2007</v>
      </c>
      <c r="K32" s="21" t="s">
        <v>2008</v>
      </c>
      <c r="L32" s="84"/>
      <c r="M32" s="84"/>
      <c r="N32" s="14" t="s">
        <v>2009</v>
      </c>
      <c r="O32" s="45" t="s">
        <v>185</v>
      </c>
      <c r="P32" s="46" t="s">
        <v>1971</v>
      </c>
      <c r="Q32" s="84"/>
      <c r="R32" s="84"/>
      <c r="S32" s="85"/>
      <c r="T32" s="84"/>
      <c r="U32" s="84"/>
      <c r="V32" s="14"/>
      <c r="W32" s="14"/>
      <c r="X32" s="14"/>
      <c r="Y32" s="14"/>
      <c r="Z32" s="14"/>
    </row>
    <row r="33" spans="1:26" ht="63.75">
      <c r="A33" s="136"/>
      <c r="B33" s="136"/>
      <c r="C33" s="136"/>
      <c r="D33" s="136"/>
      <c r="E33" s="136"/>
      <c r="F33" s="136"/>
      <c r="G33" s="136"/>
      <c r="H33" s="136"/>
      <c r="I33" s="136"/>
      <c r="J33" s="21" t="s">
        <v>2010</v>
      </c>
      <c r="K33" s="21" t="s">
        <v>2011</v>
      </c>
      <c r="L33" s="84"/>
      <c r="M33" s="84"/>
      <c r="N33" s="14">
        <v>0</v>
      </c>
      <c r="O33" s="45" t="s">
        <v>185</v>
      </c>
      <c r="P33" s="21" t="s">
        <v>1790</v>
      </c>
      <c r="Q33" s="84"/>
      <c r="R33" s="84"/>
      <c r="S33" s="85"/>
      <c r="T33" s="84"/>
      <c r="U33" s="84"/>
      <c r="V33" s="14"/>
      <c r="W33" s="14"/>
      <c r="X33" s="14"/>
      <c r="Y33" s="14"/>
      <c r="Z33" s="14"/>
    </row>
    <row r="34" spans="1:26" ht="51">
      <c r="A34" s="136"/>
      <c r="B34" s="136"/>
      <c r="C34" s="136"/>
      <c r="D34" s="136"/>
      <c r="E34" s="136"/>
      <c r="F34" s="136"/>
      <c r="G34" s="136"/>
      <c r="H34" s="136"/>
      <c r="I34" s="136"/>
      <c r="J34" s="21" t="s">
        <v>362</v>
      </c>
      <c r="K34" s="21" t="s">
        <v>2012</v>
      </c>
      <c r="L34" s="84"/>
      <c r="M34" s="84"/>
      <c r="N34" s="14" t="s">
        <v>247</v>
      </c>
      <c r="O34" s="45" t="s">
        <v>185</v>
      </c>
      <c r="P34" s="21" t="s">
        <v>1791</v>
      </c>
      <c r="Q34" s="84"/>
      <c r="R34" s="84"/>
      <c r="S34" s="85"/>
      <c r="T34" s="84"/>
      <c r="U34" s="84"/>
      <c r="V34" s="14"/>
      <c r="W34" s="14"/>
      <c r="X34" s="14"/>
      <c r="Y34" s="14"/>
      <c r="Z34" s="14"/>
    </row>
    <row r="35" spans="1:26" ht="51">
      <c r="A35" s="136"/>
      <c r="B35" s="136"/>
      <c r="C35" s="136"/>
      <c r="D35" s="136"/>
      <c r="E35" s="136"/>
      <c r="F35" s="136"/>
      <c r="G35" s="136"/>
      <c r="H35" s="136"/>
      <c r="I35" s="136"/>
      <c r="J35" s="21" t="s">
        <v>574</v>
      </c>
      <c r="K35" s="21" t="s">
        <v>1250</v>
      </c>
      <c r="L35" s="84"/>
      <c r="M35" s="84"/>
      <c r="N35" s="14" t="s">
        <v>576</v>
      </c>
      <c r="O35" s="45" t="s">
        <v>185</v>
      </c>
      <c r="P35" s="46" t="s">
        <v>1977</v>
      </c>
      <c r="Q35" s="84"/>
      <c r="R35" s="84"/>
      <c r="S35" s="85"/>
      <c r="T35" s="84"/>
      <c r="U35" s="84"/>
      <c r="V35" s="14"/>
      <c r="W35" s="14"/>
      <c r="X35" s="14"/>
      <c r="Y35" s="14"/>
      <c r="Z35" s="14"/>
    </row>
    <row r="36" spans="1:26" ht="76.5">
      <c r="A36" s="136"/>
      <c r="B36" s="136"/>
      <c r="C36" s="136"/>
      <c r="D36" s="136"/>
      <c r="E36" s="136"/>
      <c r="F36" s="136"/>
      <c r="G36" s="136"/>
      <c r="H36" s="136"/>
      <c r="I36" s="136"/>
      <c r="J36" s="21" t="s">
        <v>2013</v>
      </c>
      <c r="K36" s="21" t="s">
        <v>1765</v>
      </c>
      <c r="L36" s="84"/>
      <c r="M36" s="84"/>
      <c r="N36" s="14" t="s">
        <v>2014</v>
      </c>
      <c r="O36" s="45" t="s">
        <v>185</v>
      </c>
      <c r="P36" s="21" t="s">
        <v>1980</v>
      </c>
      <c r="Q36" s="84"/>
      <c r="R36" s="84"/>
      <c r="S36" s="85"/>
      <c r="T36" s="84"/>
      <c r="U36" s="84"/>
      <c r="V36" s="14"/>
      <c r="W36" s="14"/>
      <c r="X36" s="14"/>
      <c r="Y36" s="14"/>
      <c r="Z36" s="14"/>
    </row>
    <row r="37" spans="1:26" ht="76.5">
      <c r="A37" s="136"/>
      <c r="B37" s="136"/>
      <c r="C37" s="136"/>
      <c r="D37" s="136"/>
      <c r="E37" s="136"/>
      <c r="F37" s="136"/>
      <c r="G37" s="136"/>
      <c r="H37" s="136"/>
      <c r="I37" s="136"/>
      <c r="J37" s="21" t="s">
        <v>2015</v>
      </c>
      <c r="K37" s="21" t="s">
        <v>1765</v>
      </c>
      <c r="L37" s="84"/>
      <c r="M37" s="84"/>
      <c r="N37" s="14" t="s">
        <v>2014</v>
      </c>
      <c r="O37" s="45" t="s">
        <v>185</v>
      </c>
      <c r="P37" s="21" t="s">
        <v>1980</v>
      </c>
      <c r="Q37" s="84"/>
      <c r="R37" s="84"/>
      <c r="S37" s="85"/>
      <c r="T37" s="84"/>
      <c r="U37" s="84"/>
      <c r="V37" s="14"/>
      <c r="W37" s="14"/>
      <c r="X37" s="14"/>
      <c r="Y37" s="14"/>
      <c r="Z37" s="14"/>
    </row>
    <row r="38" spans="1:26" ht="76.5">
      <c r="A38" s="136"/>
      <c r="B38" s="136"/>
      <c r="C38" s="136"/>
      <c r="D38" s="136"/>
      <c r="E38" s="136"/>
      <c r="F38" s="136"/>
      <c r="G38" s="136"/>
      <c r="H38" s="136"/>
      <c r="I38" s="136"/>
      <c r="J38" s="21" t="s">
        <v>1794</v>
      </c>
      <c r="K38" s="21" t="s">
        <v>1188</v>
      </c>
      <c r="L38" s="84"/>
      <c r="M38" s="84"/>
      <c r="N38" s="14" t="s">
        <v>370</v>
      </c>
      <c r="O38" s="45" t="s">
        <v>185</v>
      </c>
      <c r="P38" s="21" t="s">
        <v>1982</v>
      </c>
      <c r="Q38" s="84"/>
      <c r="R38" s="84"/>
      <c r="S38" s="85"/>
      <c r="T38" s="84"/>
      <c r="U38" s="84"/>
      <c r="V38" s="14"/>
      <c r="W38" s="14"/>
      <c r="X38" s="14"/>
      <c r="Y38" s="14"/>
      <c r="Z38" s="14"/>
    </row>
    <row r="39" spans="1:26" ht="89.25">
      <c r="A39" s="136"/>
      <c r="B39" s="136"/>
      <c r="C39" s="136"/>
      <c r="D39" s="136"/>
      <c r="E39" s="136"/>
      <c r="F39" s="136"/>
      <c r="G39" s="136"/>
      <c r="H39" s="136"/>
      <c r="I39" s="136"/>
      <c r="J39" s="21" t="s">
        <v>1227</v>
      </c>
      <c r="K39" s="21" t="s">
        <v>2016</v>
      </c>
      <c r="L39" s="84"/>
      <c r="M39" s="84"/>
      <c r="N39" s="14" t="s">
        <v>2017</v>
      </c>
      <c r="O39" s="45" t="s">
        <v>185</v>
      </c>
      <c r="P39" s="21" t="s">
        <v>1985</v>
      </c>
      <c r="Q39" s="84"/>
      <c r="R39" s="84"/>
      <c r="S39" s="85"/>
      <c r="T39" s="84"/>
      <c r="U39" s="84"/>
      <c r="V39" s="14"/>
      <c r="W39" s="14"/>
      <c r="X39" s="14"/>
      <c r="Y39" s="14"/>
      <c r="Z39" s="14"/>
    </row>
    <row r="40" spans="1:26" ht="63.75">
      <c r="A40" s="136"/>
      <c r="B40" s="136"/>
      <c r="C40" s="136"/>
      <c r="D40" s="136"/>
      <c r="E40" s="136"/>
      <c r="F40" s="136"/>
      <c r="G40" s="136"/>
      <c r="H40" s="136"/>
      <c r="I40" s="136"/>
      <c r="J40" s="21" t="s">
        <v>2018</v>
      </c>
      <c r="K40" s="21" t="s">
        <v>2019</v>
      </c>
      <c r="L40" s="84"/>
      <c r="M40" s="84"/>
      <c r="N40" s="14" t="s">
        <v>1247</v>
      </c>
      <c r="O40" s="45" t="s">
        <v>185</v>
      </c>
      <c r="P40" s="46" t="s">
        <v>2020</v>
      </c>
      <c r="Q40" s="84"/>
      <c r="R40" s="84"/>
      <c r="S40" s="85"/>
      <c r="T40" s="84"/>
      <c r="U40" s="84"/>
      <c r="V40" s="14"/>
      <c r="W40" s="14"/>
      <c r="X40" s="14"/>
      <c r="Y40" s="14"/>
      <c r="Z40" s="14"/>
    </row>
    <row r="41" spans="1:26" ht="63.75">
      <c r="A41" s="136"/>
      <c r="B41" s="136"/>
      <c r="C41" s="137"/>
      <c r="D41" s="137"/>
      <c r="E41" s="137"/>
      <c r="F41" s="137"/>
      <c r="G41" s="137"/>
      <c r="H41" s="137"/>
      <c r="I41" s="137"/>
      <c r="J41" s="21" t="s">
        <v>2021</v>
      </c>
      <c r="K41" s="21" t="s">
        <v>354</v>
      </c>
      <c r="L41" s="84"/>
      <c r="M41" s="84"/>
      <c r="N41" s="14" t="s">
        <v>409</v>
      </c>
      <c r="O41" s="45" t="s">
        <v>185</v>
      </c>
      <c r="P41" s="46" t="s">
        <v>1990</v>
      </c>
      <c r="Q41" s="84"/>
      <c r="R41" s="84"/>
      <c r="S41" s="85"/>
      <c r="T41" s="84"/>
      <c r="U41" s="84"/>
      <c r="V41" s="14"/>
      <c r="W41" s="14"/>
      <c r="X41" s="14"/>
      <c r="Y41" s="14"/>
      <c r="Z41" s="14"/>
    </row>
    <row r="42" spans="1:26" ht="102">
      <c r="A42" s="136"/>
      <c r="B42" s="136"/>
      <c r="C42" s="149">
        <v>6143</v>
      </c>
      <c r="D42" s="150" t="s">
        <v>645</v>
      </c>
      <c r="E42" s="173" t="s">
        <v>1995</v>
      </c>
      <c r="F42" s="172" t="s">
        <v>2022</v>
      </c>
      <c r="G42" s="172" t="s">
        <v>1997</v>
      </c>
      <c r="H42" s="149" t="s">
        <v>548</v>
      </c>
      <c r="I42" s="149" t="s">
        <v>255</v>
      </c>
      <c r="J42" s="21" t="s">
        <v>999</v>
      </c>
      <c r="K42" s="21" t="s">
        <v>246</v>
      </c>
      <c r="L42" s="14">
        <v>5</v>
      </c>
      <c r="M42" s="14">
        <v>10</v>
      </c>
      <c r="N42" s="14" t="s">
        <v>1998</v>
      </c>
      <c r="O42" s="45" t="s">
        <v>256</v>
      </c>
      <c r="P42" s="21" t="s">
        <v>1958</v>
      </c>
      <c r="Q42" s="45" t="s">
        <v>258</v>
      </c>
      <c r="R42" s="45" t="s">
        <v>259</v>
      </c>
      <c r="S42" s="46" t="s">
        <v>2023</v>
      </c>
      <c r="T42" s="14" t="str">
        <f>CONCATENATE(Masuri!A4, " , ", Masuri!A5, " , ", Masuri!A8, " , ", Masuri!A10, " , ", Masuri!A17, " , ", Masuri!A19, " , ", Masuri!A21, " , ", Masuri!A34)</f>
        <v>M2 , M3 , M5 , M7 , M14 , M16 , M18 , M31</v>
      </c>
      <c r="U42" s="84"/>
      <c r="V42" s="14"/>
      <c r="W42" s="14"/>
      <c r="X42" s="14"/>
      <c r="Y42" s="14"/>
      <c r="Z42" s="14"/>
    </row>
    <row r="43" spans="1:26" ht="102">
      <c r="A43" s="136"/>
      <c r="B43" s="136"/>
      <c r="C43" s="136"/>
      <c r="D43" s="136"/>
      <c r="E43" s="136"/>
      <c r="F43" s="136"/>
      <c r="G43" s="136"/>
      <c r="H43" s="136"/>
      <c r="I43" s="136"/>
      <c r="J43" s="21" t="s">
        <v>2024</v>
      </c>
      <c r="K43" s="21" t="s">
        <v>1202</v>
      </c>
      <c r="L43" s="84"/>
      <c r="M43" s="84"/>
      <c r="N43" s="14" t="s">
        <v>1447</v>
      </c>
      <c r="O43" s="45" t="s">
        <v>256</v>
      </c>
      <c r="P43" s="21" t="s">
        <v>1958</v>
      </c>
      <c r="Q43" s="45" t="s">
        <v>258</v>
      </c>
      <c r="R43" s="45" t="s">
        <v>259</v>
      </c>
      <c r="S43" s="46" t="s">
        <v>2023</v>
      </c>
      <c r="T43" s="14" t="str">
        <f>CONCATENATE(Masuri!A4, " , ", Masuri!A5, " , ", Masuri!A8, " , ", Masuri!A10, " , ", Masuri!A17, " , ", Masuri!A19, " , ", Masuri!A21, " , ", Masuri!A34)</f>
        <v>M2 , M3 , M5 , M7 , M14 , M16 , M18 , M31</v>
      </c>
      <c r="U43" s="84"/>
      <c r="V43" s="14"/>
      <c r="W43" s="14"/>
      <c r="X43" s="14"/>
      <c r="Y43" s="14"/>
      <c r="Z43" s="14"/>
    </row>
    <row r="44" spans="1:26" ht="102">
      <c r="A44" s="136"/>
      <c r="B44" s="136"/>
      <c r="C44" s="136"/>
      <c r="D44" s="136"/>
      <c r="E44" s="136"/>
      <c r="F44" s="136"/>
      <c r="G44" s="136"/>
      <c r="H44" s="136"/>
      <c r="I44" s="136"/>
      <c r="J44" s="21" t="s">
        <v>1238</v>
      </c>
      <c r="K44" s="21" t="s">
        <v>1239</v>
      </c>
      <c r="L44" s="84"/>
      <c r="M44" s="84"/>
      <c r="N44" s="14" t="s">
        <v>1141</v>
      </c>
      <c r="O44" s="45" t="s">
        <v>256</v>
      </c>
      <c r="P44" s="21" t="s">
        <v>1958</v>
      </c>
      <c r="Q44" s="45" t="s">
        <v>258</v>
      </c>
      <c r="R44" s="45" t="s">
        <v>259</v>
      </c>
      <c r="S44" s="46" t="s">
        <v>2023</v>
      </c>
      <c r="T44" s="14" t="str">
        <f>CONCATENATE(Masuri!A4, " , ", Masuri!A5, " , ", Masuri!A8, " , ", Masuri!A10, " , ", Masuri!A17, " , ", Masuri!A19, " , ", Masuri!A21, " , ", Masuri!A34)</f>
        <v>M2 , M3 , M5 , M7 , M14 , M16 , M18 , M31</v>
      </c>
      <c r="U44" s="84"/>
      <c r="V44" s="14"/>
      <c r="W44" s="14"/>
      <c r="X44" s="14"/>
      <c r="Y44" s="14"/>
      <c r="Z44" s="14"/>
    </row>
    <row r="45" spans="1:26" ht="63.75">
      <c r="A45" s="136"/>
      <c r="B45" s="136"/>
      <c r="C45" s="136"/>
      <c r="D45" s="136"/>
      <c r="E45" s="136"/>
      <c r="F45" s="136"/>
      <c r="G45" s="136"/>
      <c r="H45" s="136"/>
      <c r="I45" s="136"/>
      <c r="J45" s="21" t="s">
        <v>1006</v>
      </c>
      <c r="K45" s="21" t="s">
        <v>2005</v>
      </c>
      <c r="L45" s="84"/>
      <c r="M45" s="84"/>
      <c r="N45" s="14" t="s">
        <v>1447</v>
      </c>
      <c r="O45" s="45" t="s">
        <v>185</v>
      </c>
      <c r="P45" s="46" t="s">
        <v>1964</v>
      </c>
      <c r="Q45" s="84"/>
      <c r="R45" s="84"/>
      <c r="S45" s="85"/>
      <c r="T45" s="84"/>
      <c r="U45" s="84"/>
      <c r="V45" s="14"/>
      <c r="W45" s="14"/>
      <c r="X45" s="14"/>
      <c r="Y45" s="14"/>
      <c r="Z45" s="14"/>
    </row>
    <row r="46" spans="1:26" ht="51">
      <c r="A46" s="136"/>
      <c r="B46" s="136"/>
      <c r="C46" s="136"/>
      <c r="D46" s="136"/>
      <c r="E46" s="136"/>
      <c r="F46" s="136"/>
      <c r="G46" s="136"/>
      <c r="H46" s="136"/>
      <c r="I46" s="136"/>
      <c r="J46" s="21" t="s">
        <v>1965</v>
      </c>
      <c r="K46" s="21" t="s">
        <v>2025</v>
      </c>
      <c r="L46" s="84"/>
      <c r="M46" s="84"/>
      <c r="N46" s="14" t="s">
        <v>1447</v>
      </c>
      <c r="O46" s="45" t="s">
        <v>185</v>
      </c>
      <c r="P46" s="46" t="s">
        <v>1967</v>
      </c>
      <c r="Q46" s="84"/>
      <c r="R46" s="84"/>
      <c r="S46" s="85"/>
      <c r="T46" s="84"/>
      <c r="U46" s="84"/>
      <c r="V46" s="14"/>
      <c r="W46" s="14"/>
      <c r="X46" s="14"/>
      <c r="Y46" s="14"/>
      <c r="Z46" s="14"/>
    </row>
    <row r="47" spans="1:26" ht="114.75">
      <c r="A47" s="136"/>
      <c r="B47" s="136"/>
      <c r="C47" s="136"/>
      <c r="D47" s="136"/>
      <c r="E47" s="136"/>
      <c r="F47" s="136"/>
      <c r="G47" s="136"/>
      <c r="H47" s="136"/>
      <c r="I47" s="136"/>
      <c r="J47" s="21" t="s">
        <v>2007</v>
      </c>
      <c r="K47" s="21" t="s">
        <v>2026</v>
      </c>
      <c r="L47" s="84"/>
      <c r="M47" s="84"/>
      <c r="N47" s="14" t="s">
        <v>2027</v>
      </c>
      <c r="O47" s="45" t="s">
        <v>185</v>
      </c>
      <c r="P47" s="46" t="s">
        <v>1971</v>
      </c>
      <c r="Q47" s="84"/>
      <c r="R47" s="84"/>
      <c r="S47" s="85"/>
      <c r="T47" s="84"/>
      <c r="U47" s="84"/>
      <c r="V47" s="14"/>
      <c r="W47" s="14"/>
      <c r="X47" s="14"/>
      <c r="Y47" s="14"/>
      <c r="Z47" s="14"/>
    </row>
    <row r="48" spans="1:26" ht="63.75">
      <c r="A48" s="136"/>
      <c r="B48" s="136"/>
      <c r="C48" s="136"/>
      <c r="D48" s="136"/>
      <c r="E48" s="136"/>
      <c r="F48" s="136"/>
      <c r="G48" s="136"/>
      <c r="H48" s="136"/>
      <c r="I48" s="136"/>
      <c r="J48" s="21" t="s">
        <v>2028</v>
      </c>
      <c r="K48" s="21" t="s">
        <v>2011</v>
      </c>
      <c r="L48" s="84"/>
      <c r="M48" s="84"/>
      <c r="N48" s="14">
        <v>0</v>
      </c>
      <c r="O48" s="45" t="s">
        <v>185</v>
      </c>
      <c r="P48" s="21" t="s">
        <v>1790</v>
      </c>
      <c r="Q48" s="84"/>
      <c r="R48" s="84"/>
      <c r="S48" s="85"/>
      <c r="T48" s="84"/>
      <c r="U48" s="84"/>
      <c r="V48" s="14"/>
      <c r="W48" s="14"/>
      <c r="X48" s="14"/>
      <c r="Y48" s="14"/>
      <c r="Z48" s="14"/>
    </row>
    <row r="49" spans="1:26" ht="51">
      <c r="A49" s="136"/>
      <c r="B49" s="136"/>
      <c r="C49" s="136"/>
      <c r="D49" s="136"/>
      <c r="E49" s="136"/>
      <c r="F49" s="136"/>
      <c r="G49" s="136"/>
      <c r="H49" s="136"/>
      <c r="I49" s="136"/>
      <c r="J49" s="21" t="s">
        <v>1210</v>
      </c>
      <c r="K49" s="21" t="s">
        <v>363</v>
      </c>
      <c r="L49" s="84"/>
      <c r="M49" s="84"/>
      <c r="N49" s="14" t="s">
        <v>247</v>
      </c>
      <c r="O49" s="45" t="s">
        <v>185</v>
      </c>
      <c r="P49" s="21" t="s">
        <v>1791</v>
      </c>
      <c r="Q49" s="84"/>
      <c r="R49" s="84"/>
      <c r="S49" s="85"/>
      <c r="T49" s="84"/>
      <c r="U49" s="84"/>
      <c r="V49" s="14"/>
      <c r="W49" s="14"/>
      <c r="X49" s="14"/>
      <c r="Y49" s="14"/>
      <c r="Z49" s="14"/>
    </row>
    <row r="50" spans="1:26" ht="51">
      <c r="A50" s="136"/>
      <c r="B50" s="136"/>
      <c r="C50" s="136"/>
      <c r="D50" s="136"/>
      <c r="E50" s="136"/>
      <c r="F50" s="136"/>
      <c r="G50" s="136"/>
      <c r="H50" s="136"/>
      <c r="I50" s="136"/>
      <c r="J50" s="21" t="s">
        <v>2029</v>
      </c>
      <c r="K50" s="21" t="s">
        <v>575</v>
      </c>
      <c r="L50" s="84"/>
      <c r="M50" s="84"/>
      <c r="N50" s="14" t="s">
        <v>576</v>
      </c>
      <c r="O50" s="45" t="s">
        <v>185</v>
      </c>
      <c r="P50" s="46" t="s">
        <v>1977</v>
      </c>
      <c r="Q50" s="84"/>
      <c r="R50" s="84"/>
      <c r="S50" s="85"/>
      <c r="T50" s="84"/>
      <c r="U50" s="84"/>
      <c r="V50" s="14"/>
      <c r="W50" s="14"/>
      <c r="X50" s="14"/>
      <c r="Y50" s="14"/>
      <c r="Z50" s="14"/>
    </row>
    <row r="51" spans="1:26" ht="76.5">
      <c r="A51" s="136"/>
      <c r="B51" s="136"/>
      <c r="C51" s="136"/>
      <c r="D51" s="136"/>
      <c r="E51" s="136"/>
      <c r="F51" s="136"/>
      <c r="G51" s="136"/>
      <c r="H51" s="136"/>
      <c r="I51" s="136"/>
      <c r="J51" s="21" t="s">
        <v>2030</v>
      </c>
      <c r="K51" s="21" t="s">
        <v>1765</v>
      </c>
      <c r="L51" s="84"/>
      <c r="M51" s="84"/>
      <c r="N51" s="14" t="s">
        <v>641</v>
      </c>
      <c r="O51" s="45" t="s">
        <v>185</v>
      </c>
      <c r="P51" s="21" t="s">
        <v>1980</v>
      </c>
      <c r="Q51" s="84"/>
      <c r="R51" s="84"/>
      <c r="S51" s="85"/>
      <c r="T51" s="84"/>
      <c r="U51" s="84"/>
      <c r="V51" s="14"/>
      <c r="W51" s="14"/>
      <c r="X51" s="14"/>
      <c r="Y51" s="14"/>
      <c r="Z51" s="14"/>
    </row>
    <row r="52" spans="1:26" ht="76.5">
      <c r="A52" s="136"/>
      <c r="B52" s="136"/>
      <c r="C52" s="136"/>
      <c r="D52" s="136"/>
      <c r="E52" s="136"/>
      <c r="F52" s="136"/>
      <c r="G52" s="136"/>
      <c r="H52" s="136"/>
      <c r="I52" s="136"/>
      <c r="J52" s="21" t="s">
        <v>377</v>
      </c>
      <c r="K52" s="21" t="s">
        <v>1765</v>
      </c>
      <c r="L52" s="84"/>
      <c r="M52" s="84"/>
      <c r="N52" s="14" t="s">
        <v>1979</v>
      </c>
      <c r="O52" s="45" t="s">
        <v>185</v>
      </c>
      <c r="P52" s="21" t="s">
        <v>1980</v>
      </c>
      <c r="Q52" s="84"/>
      <c r="R52" s="84"/>
      <c r="S52" s="85"/>
      <c r="T52" s="84"/>
      <c r="U52" s="84"/>
      <c r="V52" s="14"/>
      <c r="W52" s="14"/>
      <c r="X52" s="14"/>
      <c r="Y52" s="14"/>
      <c r="Z52" s="14"/>
    </row>
    <row r="53" spans="1:26" ht="76.5">
      <c r="A53" s="136"/>
      <c r="B53" s="136"/>
      <c r="C53" s="136"/>
      <c r="D53" s="136"/>
      <c r="E53" s="136"/>
      <c r="F53" s="136"/>
      <c r="G53" s="136"/>
      <c r="H53" s="136"/>
      <c r="I53" s="136"/>
      <c r="J53" s="21" t="s">
        <v>1794</v>
      </c>
      <c r="K53" s="21" t="s">
        <v>1188</v>
      </c>
      <c r="L53" s="84"/>
      <c r="M53" s="84"/>
      <c r="N53" s="14" t="s">
        <v>370</v>
      </c>
      <c r="O53" s="45" t="s">
        <v>185</v>
      </c>
      <c r="P53" s="21" t="s">
        <v>1982</v>
      </c>
      <c r="Q53" s="84"/>
      <c r="R53" s="84"/>
      <c r="S53" s="85"/>
      <c r="T53" s="84"/>
      <c r="U53" s="84"/>
      <c r="V53" s="14"/>
      <c r="W53" s="14"/>
      <c r="X53" s="14"/>
      <c r="Y53" s="14"/>
      <c r="Z53" s="14"/>
    </row>
    <row r="54" spans="1:26" ht="76.5">
      <c r="A54" s="136"/>
      <c r="B54" s="136"/>
      <c r="C54" s="136"/>
      <c r="D54" s="136"/>
      <c r="E54" s="136"/>
      <c r="F54" s="136"/>
      <c r="G54" s="136"/>
      <c r="H54" s="136"/>
      <c r="I54" s="136"/>
      <c r="J54" s="21" t="s">
        <v>1227</v>
      </c>
      <c r="K54" s="21" t="s">
        <v>2031</v>
      </c>
      <c r="L54" s="84"/>
      <c r="M54" s="84"/>
      <c r="N54" s="14" t="s">
        <v>2017</v>
      </c>
      <c r="O54" s="45" t="s">
        <v>185</v>
      </c>
      <c r="P54" s="21" t="s">
        <v>1985</v>
      </c>
      <c r="Q54" s="84"/>
      <c r="R54" s="84"/>
      <c r="S54" s="85"/>
      <c r="T54" s="84"/>
      <c r="U54" s="84"/>
      <c r="V54" s="14"/>
      <c r="W54" s="14"/>
      <c r="X54" s="14"/>
      <c r="Y54" s="14"/>
      <c r="Z54" s="14"/>
    </row>
    <row r="55" spans="1:26" ht="63.75">
      <c r="A55" s="136"/>
      <c r="B55" s="136"/>
      <c r="C55" s="136"/>
      <c r="D55" s="136"/>
      <c r="E55" s="136"/>
      <c r="F55" s="136"/>
      <c r="G55" s="136"/>
      <c r="H55" s="136"/>
      <c r="I55" s="136"/>
      <c r="J55" s="21" t="s">
        <v>2032</v>
      </c>
      <c r="K55" s="21" t="s">
        <v>386</v>
      </c>
      <c r="L55" s="84"/>
      <c r="M55" s="84"/>
      <c r="N55" s="14" t="s">
        <v>342</v>
      </c>
      <c r="O55" s="45" t="s">
        <v>185</v>
      </c>
      <c r="P55" s="46" t="s">
        <v>2020</v>
      </c>
      <c r="Q55" s="84"/>
      <c r="R55" s="84"/>
      <c r="S55" s="85"/>
      <c r="T55" s="84"/>
      <c r="U55" s="84"/>
      <c r="V55" s="14"/>
      <c r="W55" s="14"/>
      <c r="X55" s="14"/>
      <c r="Y55" s="14"/>
      <c r="Z55" s="14"/>
    </row>
    <row r="56" spans="1:26" ht="63.75">
      <c r="A56" s="136"/>
      <c r="B56" s="136"/>
      <c r="C56" s="137"/>
      <c r="D56" s="137"/>
      <c r="E56" s="137"/>
      <c r="F56" s="137"/>
      <c r="G56" s="137"/>
      <c r="H56" s="137"/>
      <c r="I56" s="137"/>
      <c r="J56" s="21" t="s">
        <v>2033</v>
      </c>
      <c r="K56" s="21" t="s">
        <v>354</v>
      </c>
      <c r="L56" s="84"/>
      <c r="M56" s="84"/>
      <c r="N56" s="14" t="s">
        <v>409</v>
      </c>
      <c r="O56" s="45" t="s">
        <v>185</v>
      </c>
      <c r="P56" s="46" t="s">
        <v>1990</v>
      </c>
      <c r="Q56" s="84"/>
      <c r="R56" s="84"/>
      <c r="S56" s="85"/>
      <c r="T56" s="84"/>
      <c r="U56" s="84"/>
      <c r="V56" s="14"/>
      <c r="W56" s="14"/>
      <c r="X56" s="14"/>
      <c r="Y56" s="14"/>
      <c r="Z56" s="14"/>
    </row>
    <row r="57" spans="1:26" ht="102">
      <c r="A57" s="136"/>
      <c r="B57" s="136"/>
      <c r="C57" s="149">
        <v>1146</v>
      </c>
      <c r="D57" s="150" t="s">
        <v>1848</v>
      </c>
      <c r="E57" s="173" t="s">
        <v>2034</v>
      </c>
      <c r="F57" s="172" t="s">
        <v>2035</v>
      </c>
      <c r="G57" s="172" t="s">
        <v>2036</v>
      </c>
      <c r="H57" s="149" t="s">
        <v>594</v>
      </c>
      <c r="I57" s="149" t="s">
        <v>434</v>
      </c>
      <c r="J57" s="21" t="s">
        <v>999</v>
      </c>
      <c r="K57" s="21" t="s">
        <v>246</v>
      </c>
      <c r="L57" s="14">
        <v>5</v>
      </c>
      <c r="M57" s="14">
        <v>10</v>
      </c>
      <c r="N57" s="14" t="s">
        <v>2037</v>
      </c>
      <c r="O57" s="45" t="s">
        <v>256</v>
      </c>
      <c r="P57" s="21" t="s">
        <v>1958</v>
      </c>
      <c r="Q57" s="45" t="s">
        <v>258</v>
      </c>
      <c r="R57" s="45" t="s">
        <v>259</v>
      </c>
      <c r="S57" s="46" t="s">
        <v>2038</v>
      </c>
      <c r="T57" s="14" t="str">
        <f>CONCATENATE(Masuri!A4, " , ", Masuri!A5, " , ", Masuri!A8, " , ", Masuri!A10, " , ", Masuri!A17, " , ", Masuri!A19, " , ", Masuri!A21, " , ", Masuri!A34)</f>
        <v>M2 , M3 , M5 , M7 , M14 , M16 , M18 , M31</v>
      </c>
      <c r="U57" s="84"/>
      <c r="V57" s="14"/>
      <c r="W57" s="14"/>
      <c r="X57" s="14"/>
      <c r="Y57" s="14"/>
      <c r="Z57" s="14"/>
    </row>
    <row r="58" spans="1:26" ht="102">
      <c r="A58" s="136"/>
      <c r="B58" s="136"/>
      <c r="C58" s="136"/>
      <c r="D58" s="136"/>
      <c r="E58" s="136"/>
      <c r="F58" s="136"/>
      <c r="G58" s="136"/>
      <c r="H58" s="136"/>
      <c r="I58" s="136"/>
      <c r="J58" s="21" t="s">
        <v>2024</v>
      </c>
      <c r="K58" s="21" t="s">
        <v>346</v>
      </c>
      <c r="L58" s="84"/>
      <c r="M58" s="84"/>
      <c r="N58" s="14" t="s">
        <v>247</v>
      </c>
      <c r="O58" s="45" t="s">
        <v>256</v>
      </c>
      <c r="P58" s="21" t="s">
        <v>1958</v>
      </c>
      <c r="Q58" s="45" t="s">
        <v>258</v>
      </c>
      <c r="R58" s="45" t="s">
        <v>259</v>
      </c>
      <c r="S58" s="46" t="s">
        <v>2038</v>
      </c>
      <c r="T58" s="14" t="str">
        <f>CONCATENATE(Masuri!A4, " , ", Masuri!A5, " , ", Masuri!A8, " , ", Masuri!A10, " , ", Masuri!A17, " , ", Masuri!A19, " , ", Masuri!A21, " , ", Masuri!A34)</f>
        <v>M2 , M3 , M5 , M7 , M14 , M16 , M18 , M31</v>
      </c>
      <c r="U58" s="84"/>
      <c r="V58" s="14"/>
      <c r="W58" s="14"/>
      <c r="X58" s="14"/>
      <c r="Y58" s="14"/>
      <c r="Z58" s="14"/>
    </row>
    <row r="59" spans="1:26" ht="102">
      <c r="A59" s="136"/>
      <c r="B59" s="136"/>
      <c r="C59" s="136"/>
      <c r="D59" s="136"/>
      <c r="E59" s="136"/>
      <c r="F59" s="136"/>
      <c r="G59" s="136"/>
      <c r="H59" s="136"/>
      <c r="I59" s="136"/>
      <c r="J59" s="21" t="s">
        <v>349</v>
      </c>
      <c r="K59" s="21" t="s">
        <v>2039</v>
      </c>
      <c r="L59" s="84"/>
      <c r="M59" s="84"/>
      <c r="N59" s="14" t="s">
        <v>395</v>
      </c>
      <c r="O59" s="45" t="s">
        <v>256</v>
      </c>
      <c r="P59" s="21" t="s">
        <v>1958</v>
      </c>
      <c r="Q59" s="45" t="s">
        <v>258</v>
      </c>
      <c r="R59" s="45" t="s">
        <v>259</v>
      </c>
      <c r="S59" s="46" t="s">
        <v>2040</v>
      </c>
      <c r="T59" s="14" t="str">
        <f>CONCATENATE(Masuri!A4, " , ", Masuri!A5, " , ", Masuri!A8, " , ", Masuri!A10, " , ", Masuri!A17, " , ", Masuri!A19, " , ", Masuri!A21, " , ", Masuri!A34)</f>
        <v>M2 , M3 , M5 , M7 , M14 , M16 , M18 , M31</v>
      </c>
      <c r="U59" s="84"/>
      <c r="V59" s="14"/>
      <c r="W59" s="14"/>
      <c r="X59" s="14"/>
      <c r="Y59" s="14"/>
      <c r="Z59" s="14"/>
    </row>
    <row r="60" spans="1:26" ht="63.75">
      <c r="A60" s="136"/>
      <c r="B60" s="136"/>
      <c r="C60" s="136"/>
      <c r="D60" s="136"/>
      <c r="E60" s="136"/>
      <c r="F60" s="136"/>
      <c r="G60" s="136"/>
      <c r="H60" s="136"/>
      <c r="I60" s="136"/>
      <c r="J60" s="21" t="s">
        <v>1006</v>
      </c>
      <c r="K60" s="21" t="s">
        <v>2041</v>
      </c>
      <c r="L60" s="84"/>
      <c r="M60" s="84"/>
      <c r="N60" s="14" t="s">
        <v>1706</v>
      </c>
      <c r="O60" s="45" t="s">
        <v>185</v>
      </c>
      <c r="P60" s="46" t="s">
        <v>1964</v>
      </c>
      <c r="Q60" s="84"/>
      <c r="R60" s="84"/>
      <c r="S60" s="85"/>
      <c r="T60" s="84"/>
      <c r="U60" s="84"/>
      <c r="V60" s="14"/>
      <c r="W60" s="14"/>
      <c r="X60" s="14"/>
      <c r="Y60" s="14"/>
      <c r="Z60" s="14"/>
    </row>
    <row r="61" spans="1:26" ht="63.75">
      <c r="A61" s="136"/>
      <c r="B61" s="136"/>
      <c r="C61" s="136"/>
      <c r="D61" s="136"/>
      <c r="E61" s="136"/>
      <c r="F61" s="136"/>
      <c r="G61" s="136"/>
      <c r="H61" s="136"/>
      <c r="I61" s="136"/>
      <c r="J61" s="21" t="s">
        <v>1965</v>
      </c>
      <c r="K61" s="21" t="s">
        <v>2042</v>
      </c>
      <c r="L61" s="84"/>
      <c r="M61" s="84"/>
      <c r="N61" s="14" t="s">
        <v>1706</v>
      </c>
      <c r="O61" s="45" t="s">
        <v>185</v>
      </c>
      <c r="P61" s="46" t="s">
        <v>1967</v>
      </c>
      <c r="Q61" s="84"/>
      <c r="R61" s="84"/>
      <c r="S61" s="85"/>
      <c r="T61" s="84"/>
      <c r="U61" s="84"/>
      <c r="V61" s="14"/>
      <c r="W61" s="14"/>
      <c r="X61" s="14"/>
      <c r="Y61" s="14"/>
      <c r="Z61" s="14"/>
    </row>
    <row r="62" spans="1:26" ht="89.25">
      <c r="A62" s="136"/>
      <c r="B62" s="136"/>
      <c r="C62" s="136"/>
      <c r="D62" s="136"/>
      <c r="E62" s="136"/>
      <c r="F62" s="136"/>
      <c r="G62" s="136"/>
      <c r="H62" s="136"/>
      <c r="I62" s="136"/>
      <c r="J62" s="21" t="s">
        <v>459</v>
      </c>
      <c r="K62" s="21" t="s">
        <v>2043</v>
      </c>
      <c r="L62" s="84"/>
      <c r="M62" s="84"/>
      <c r="N62" s="14" t="s">
        <v>2044</v>
      </c>
      <c r="O62" s="45" t="s">
        <v>185</v>
      </c>
      <c r="P62" s="46" t="s">
        <v>1971</v>
      </c>
      <c r="Q62" s="84"/>
      <c r="R62" s="84"/>
      <c r="S62" s="85"/>
      <c r="T62" s="84"/>
      <c r="U62" s="84"/>
      <c r="V62" s="14"/>
      <c r="W62" s="14"/>
      <c r="X62" s="14"/>
      <c r="Y62" s="14"/>
      <c r="Z62" s="14"/>
    </row>
    <row r="63" spans="1:26" ht="63.75">
      <c r="A63" s="136"/>
      <c r="B63" s="136"/>
      <c r="C63" s="136"/>
      <c r="D63" s="136"/>
      <c r="E63" s="136"/>
      <c r="F63" s="136"/>
      <c r="G63" s="136"/>
      <c r="H63" s="136"/>
      <c r="I63" s="136"/>
      <c r="J63" s="21" t="s">
        <v>2010</v>
      </c>
      <c r="K63" s="21" t="s">
        <v>2011</v>
      </c>
      <c r="L63" s="84"/>
      <c r="M63" s="84"/>
      <c r="N63" s="14">
        <v>0</v>
      </c>
      <c r="O63" s="45" t="s">
        <v>185</v>
      </c>
      <c r="P63" s="21" t="s">
        <v>1790</v>
      </c>
      <c r="Q63" s="84"/>
      <c r="R63" s="84"/>
      <c r="S63" s="85"/>
      <c r="T63" s="84"/>
      <c r="U63" s="84"/>
      <c r="V63" s="14"/>
      <c r="W63" s="14"/>
      <c r="X63" s="14"/>
      <c r="Y63" s="14"/>
      <c r="Z63" s="14"/>
    </row>
    <row r="64" spans="1:26" ht="51">
      <c r="A64" s="136"/>
      <c r="B64" s="136"/>
      <c r="C64" s="136"/>
      <c r="D64" s="136"/>
      <c r="E64" s="136"/>
      <c r="F64" s="136"/>
      <c r="G64" s="136"/>
      <c r="H64" s="136"/>
      <c r="I64" s="136"/>
      <c r="J64" s="21" t="s">
        <v>362</v>
      </c>
      <c r="K64" s="21" t="s">
        <v>363</v>
      </c>
      <c r="L64" s="84"/>
      <c r="M64" s="84"/>
      <c r="N64" s="14" t="s">
        <v>2045</v>
      </c>
      <c r="O64" s="45" t="s">
        <v>185</v>
      </c>
      <c r="P64" s="21" t="s">
        <v>1791</v>
      </c>
      <c r="Q64" s="84"/>
      <c r="R64" s="84"/>
      <c r="S64" s="85"/>
      <c r="T64" s="84"/>
      <c r="U64" s="84"/>
      <c r="V64" s="14"/>
      <c r="W64" s="14"/>
      <c r="X64" s="14"/>
      <c r="Y64" s="14"/>
      <c r="Z64" s="14"/>
    </row>
    <row r="65" spans="1:26" ht="51">
      <c r="A65" s="136"/>
      <c r="B65" s="136"/>
      <c r="C65" s="136"/>
      <c r="D65" s="136"/>
      <c r="E65" s="136"/>
      <c r="F65" s="136"/>
      <c r="G65" s="136"/>
      <c r="H65" s="136"/>
      <c r="I65" s="136"/>
      <c r="J65" s="21" t="s">
        <v>574</v>
      </c>
      <c r="K65" s="21" t="s">
        <v>575</v>
      </c>
      <c r="L65" s="84"/>
      <c r="M65" s="84"/>
      <c r="N65" s="14" t="s">
        <v>2046</v>
      </c>
      <c r="O65" s="45" t="s">
        <v>185</v>
      </c>
      <c r="P65" s="46" t="s">
        <v>1977</v>
      </c>
      <c r="Q65" s="84"/>
      <c r="R65" s="84"/>
      <c r="S65" s="85"/>
      <c r="T65" s="84"/>
      <c r="U65" s="84"/>
      <c r="V65" s="14"/>
      <c r="W65" s="14"/>
      <c r="X65" s="14"/>
      <c r="Y65" s="14"/>
      <c r="Z65" s="14"/>
    </row>
    <row r="66" spans="1:26" ht="76.5">
      <c r="A66" s="136"/>
      <c r="B66" s="136"/>
      <c r="C66" s="136"/>
      <c r="D66" s="136"/>
      <c r="E66" s="136"/>
      <c r="F66" s="136"/>
      <c r="G66" s="136"/>
      <c r="H66" s="136"/>
      <c r="I66" s="136"/>
      <c r="J66" s="21" t="s">
        <v>2047</v>
      </c>
      <c r="K66" s="21" t="s">
        <v>373</v>
      </c>
      <c r="L66" s="84"/>
      <c r="M66" s="84"/>
      <c r="N66" s="14" t="s">
        <v>2014</v>
      </c>
      <c r="O66" s="45" t="s">
        <v>185</v>
      </c>
      <c r="P66" s="21" t="s">
        <v>1980</v>
      </c>
      <c r="Q66" s="84"/>
      <c r="R66" s="84"/>
      <c r="S66" s="85"/>
      <c r="T66" s="84"/>
      <c r="U66" s="84"/>
      <c r="V66" s="14"/>
      <c r="W66" s="14"/>
      <c r="X66" s="14"/>
      <c r="Y66" s="14"/>
      <c r="Z66" s="14"/>
    </row>
    <row r="67" spans="1:26" ht="76.5">
      <c r="A67" s="136"/>
      <c r="B67" s="136"/>
      <c r="C67" s="136"/>
      <c r="D67" s="136"/>
      <c r="E67" s="136"/>
      <c r="F67" s="136"/>
      <c r="G67" s="136"/>
      <c r="H67" s="136"/>
      <c r="I67" s="136"/>
      <c r="J67" s="21" t="s">
        <v>2048</v>
      </c>
      <c r="K67" s="21" t="s">
        <v>373</v>
      </c>
      <c r="L67" s="84"/>
      <c r="M67" s="84"/>
      <c r="N67" s="14" t="s">
        <v>2014</v>
      </c>
      <c r="O67" s="45" t="s">
        <v>185</v>
      </c>
      <c r="P67" s="21" t="s">
        <v>1980</v>
      </c>
      <c r="Q67" s="84"/>
      <c r="R67" s="84"/>
      <c r="S67" s="85"/>
      <c r="T67" s="84"/>
      <c r="U67" s="84"/>
      <c r="V67" s="14"/>
      <c r="W67" s="14"/>
      <c r="X67" s="14"/>
      <c r="Y67" s="14"/>
      <c r="Z67" s="14"/>
    </row>
    <row r="68" spans="1:26" ht="76.5">
      <c r="A68" s="136"/>
      <c r="B68" s="136"/>
      <c r="C68" s="136"/>
      <c r="D68" s="136"/>
      <c r="E68" s="136"/>
      <c r="F68" s="136"/>
      <c r="G68" s="136"/>
      <c r="H68" s="136"/>
      <c r="I68" s="136"/>
      <c r="J68" s="21" t="s">
        <v>368</v>
      </c>
      <c r="K68" s="21" t="s">
        <v>572</v>
      </c>
      <c r="L68" s="84"/>
      <c r="M68" s="84"/>
      <c r="N68" s="14" t="s">
        <v>370</v>
      </c>
      <c r="O68" s="45" t="s">
        <v>185</v>
      </c>
      <c r="P68" s="21" t="s">
        <v>1982</v>
      </c>
      <c r="Q68" s="84"/>
      <c r="R68" s="84"/>
      <c r="S68" s="85"/>
      <c r="T68" s="84"/>
      <c r="U68" s="84"/>
      <c r="V68" s="14"/>
      <c r="W68" s="14"/>
      <c r="X68" s="14"/>
      <c r="Y68" s="14"/>
      <c r="Z68" s="14"/>
    </row>
    <row r="69" spans="1:26" ht="76.5">
      <c r="A69" s="136"/>
      <c r="B69" s="136"/>
      <c r="C69" s="136"/>
      <c r="D69" s="136"/>
      <c r="E69" s="136"/>
      <c r="F69" s="136"/>
      <c r="G69" s="136"/>
      <c r="H69" s="136"/>
      <c r="I69" s="136"/>
      <c r="J69" s="21" t="s">
        <v>379</v>
      </c>
      <c r="K69" s="21" t="s">
        <v>2031</v>
      </c>
      <c r="L69" s="84"/>
      <c r="M69" s="84"/>
      <c r="N69" s="14" t="s">
        <v>2017</v>
      </c>
      <c r="O69" s="45" t="s">
        <v>185</v>
      </c>
      <c r="P69" s="21" t="s">
        <v>1985</v>
      </c>
      <c r="Q69" s="84"/>
      <c r="R69" s="84"/>
      <c r="S69" s="85"/>
      <c r="T69" s="84"/>
      <c r="U69" s="84"/>
      <c r="V69" s="14"/>
      <c r="W69" s="14"/>
      <c r="X69" s="14"/>
      <c r="Y69" s="14"/>
      <c r="Z69" s="14"/>
    </row>
    <row r="70" spans="1:26" ht="63.75">
      <c r="A70" s="136"/>
      <c r="B70" s="136"/>
      <c r="C70" s="136"/>
      <c r="D70" s="136"/>
      <c r="E70" s="136"/>
      <c r="F70" s="136"/>
      <c r="G70" s="136"/>
      <c r="H70" s="136"/>
      <c r="I70" s="136"/>
      <c r="J70" s="21" t="s">
        <v>2032</v>
      </c>
      <c r="K70" s="21" t="s">
        <v>1218</v>
      </c>
      <c r="L70" s="84"/>
      <c r="M70" s="84"/>
      <c r="N70" s="14" t="s">
        <v>2049</v>
      </c>
      <c r="O70" s="45" t="s">
        <v>185</v>
      </c>
      <c r="P70" s="46" t="s">
        <v>2020</v>
      </c>
      <c r="Q70" s="84"/>
      <c r="R70" s="84"/>
      <c r="S70" s="85"/>
      <c r="T70" s="84"/>
      <c r="U70" s="84"/>
      <c r="V70" s="14"/>
      <c r="W70" s="14"/>
      <c r="X70" s="14"/>
      <c r="Y70" s="14"/>
      <c r="Z70" s="14"/>
    </row>
    <row r="71" spans="1:26" ht="63.75">
      <c r="A71" s="136"/>
      <c r="B71" s="137"/>
      <c r="C71" s="137"/>
      <c r="D71" s="137"/>
      <c r="E71" s="137"/>
      <c r="F71" s="137"/>
      <c r="G71" s="137"/>
      <c r="H71" s="137"/>
      <c r="I71" s="137"/>
      <c r="J71" s="21" t="s">
        <v>2033</v>
      </c>
      <c r="K71" s="21" t="s">
        <v>354</v>
      </c>
      <c r="L71" s="84"/>
      <c r="M71" s="84"/>
      <c r="N71" s="14" t="s">
        <v>409</v>
      </c>
      <c r="O71" s="45" t="s">
        <v>185</v>
      </c>
      <c r="P71" s="46" t="s">
        <v>1990</v>
      </c>
      <c r="Q71" s="84"/>
      <c r="R71" s="84"/>
      <c r="S71" s="85"/>
      <c r="T71" s="84"/>
      <c r="U71" s="84"/>
      <c r="V71" s="14"/>
      <c r="W71" s="14"/>
      <c r="X71" s="14"/>
      <c r="Y71" s="14"/>
      <c r="Z71" s="14"/>
    </row>
    <row r="72" spans="1:26" ht="165.75">
      <c r="A72" s="136"/>
      <c r="B72" s="149" t="s">
        <v>26</v>
      </c>
      <c r="C72" s="149">
        <v>1355</v>
      </c>
      <c r="D72" s="150" t="s">
        <v>44</v>
      </c>
      <c r="E72" s="173" t="s">
        <v>2050</v>
      </c>
      <c r="F72" s="172" t="s">
        <v>2051</v>
      </c>
      <c r="G72" s="172" t="s">
        <v>2052</v>
      </c>
      <c r="H72" s="149" t="s">
        <v>2053</v>
      </c>
      <c r="I72" s="149" t="s">
        <v>255</v>
      </c>
      <c r="J72" s="21" t="s">
        <v>549</v>
      </c>
      <c r="K72" s="21" t="s">
        <v>2054</v>
      </c>
      <c r="L72" s="84"/>
      <c r="M72" s="84"/>
      <c r="N72" s="14" t="s">
        <v>1706</v>
      </c>
      <c r="O72" s="45" t="s">
        <v>256</v>
      </c>
      <c r="P72" s="46" t="s">
        <v>2055</v>
      </c>
      <c r="Q72" s="45" t="s">
        <v>258</v>
      </c>
      <c r="R72" s="45" t="s">
        <v>259</v>
      </c>
      <c r="S72" s="46" t="s">
        <v>2056</v>
      </c>
      <c r="T72" s="14" t="str">
        <f>CONCATENATE(Masuri!A3, " , ", Masuri!A4, " , ", Masuri!A5, " , ", Masuri!A6, " , ", Masuri!A8, " , ", Masuri!A10, " , ",Masuri!A11, " , ", Masuri!A17, " , ", Masuri!A18, " , ", Masuri!A19, " , ", Masuri!A20, " , ", Masuri!A21, " , ", Masuri!A24, " , ", Masuri!A25, " , ", Masuri!A26, " , ", Masuri!A29, " , ", Masuri!A30, " , ", Masuri!A34)</f>
        <v>M1 , M2 , M3 , M4 , M5 , M7 , M8 , M14 , M15 , M16 , M17 , M18 , M21 , M22 , M23 , M26 , M27 , M31</v>
      </c>
      <c r="U72" s="84"/>
      <c r="V72" s="14"/>
      <c r="W72" s="14"/>
      <c r="X72" s="14"/>
      <c r="Y72" s="14"/>
      <c r="Z72" s="14"/>
    </row>
    <row r="73" spans="1:26" ht="89.25">
      <c r="A73" s="136"/>
      <c r="B73" s="136"/>
      <c r="C73" s="136"/>
      <c r="D73" s="136"/>
      <c r="E73" s="136"/>
      <c r="F73" s="136"/>
      <c r="G73" s="136"/>
      <c r="H73" s="136"/>
      <c r="I73" s="136"/>
      <c r="J73" s="21" t="s">
        <v>1965</v>
      </c>
      <c r="K73" s="21" t="s">
        <v>2057</v>
      </c>
      <c r="L73" s="84"/>
      <c r="M73" s="84"/>
      <c r="N73" s="14" t="s">
        <v>1706</v>
      </c>
      <c r="O73" s="45" t="s">
        <v>185</v>
      </c>
      <c r="P73" s="46" t="s">
        <v>2058</v>
      </c>
      <c r="Q73" s="84"/>
      <c r="R73" s="84"/>
      <c r="S73" s="85"/>
      <c r="T73" s="84"/>
      <c r="U73" s="84"/>
      <c r="V73" s="14"/>
      <c r="W73" s="14"/>
      <c r="X73" s="14"/>
      <c r="Y73" s="14"/>
      <c r="Z73" s="14"/>
    </row>
    <row r="74" spans="1:26" ht="76.5">
      <c r="A74" s="136"/>
      <c r="B74" s="136"/>
      <c r="C74" s="136"/>
      <c r="D74" s="136"/>
      <c r="E74" s="136"/>
      <c r="F74" s="136"/>
      <c r="G74" s="136"/>
      <c r="H74" s="136"/>
      <c r="I74" s="136"/>
      <c r="J74" s="21" t="s">
        <v>417</v>
      </c>
      <c r="K74" s="21" t="s">
        <v>2059</v>
      </c>
      <c r="L74" s="84"/>
      <c r="M74" s="84"/>
      <c r="N74" s="14" t="s">
        <v>1706</v>
      </c>
      <c r="O74" s="45" t="s">
        <v>185</v>
      </c>
      <c r="P74" s="46" t="s">
        <v>2060</v>
      </c>
      <c r="Q74" s="84"/>
      <c r="R74" s="84"/>
      <c r="S74" s="85"/>
      <c r="T74" s="84"/>
      <c r="U74" s="84"/>
      <c r="V74" s="14"/>
      <c r="W74" s="14"/>
      <c r="X74" s="14"/>
      <c r="Y74" s="14"/>
      <c r="Z74" s="14"/>
    </row>
    <row r="75" spans="1:26" ht="127.5">
      <c r="A75" s="136"/>
      <c r="B75" s="136"/>
      <c r="C75" s="136"/>
      <c r="D75" s="136"/>
      <c r="E75" s="136"/>
      <c r="F75" s="136"/>
      <c r="G75" s="136"/>
      <c r="H75" s="136"/>
      <c r="I75" s="136"/>
      <c r="J75" s="21" t="s">
        <v>2061</v>
      </c>
      <c r="K75" s="21" t="s">
        <v>328</v>
      </c>
      <c r="L75" s="84"/>
      <c r="M75" s="84"/>
      <c r="N75" s="14">
        <v>0</v>
      </c>
      <c r="O75" s="45" t="s">
        <v>185</v>
      </c>
      <c r="P75" s="21" t="s">
        <v>2062</v>
      </c>
      <c r="Q75" s="84"/>
      <c r="R75" s="84"/>
      <c r="S75" s="85"/>
      <c r="T75" s="84"/>
      <c r="U75" s="84"/>
      <c r="V75" s="14"/>
      <c r="W75" s="14"/>
      <c r="X75" s="14"/>
      <c r="Y75" s="14"/>
      <c r="Z75" s="14"/>
    </row>
    <row r="76" spans="1:26" ht="89.25">
      <c r="A76" s="136"/>
      <c r="B76" s="136"/>
      <c r="C76" s="136"/>
      <c r="D76" s="136"/>
      <c r="E76" s="136"/>
      <c r="F76" s="136"/>
      <c r="G76" s="136"/>
      <c r="H76" s="136"/>
      <c r="I76" s="136"/>
      <c r="J76" s="21" t="s">
        <v>2063</v>
      </c>
      <c r="K76" s="21" t="s">
        <v>328</v>
      </c>
      <c r="L76" s="84"/>
      <c r="M76" s="84"/>
      <c r="N76" s="14">
        <v>0</v>
      </c>
      <c r="O76" s="45" t="s">
        <v>185</v>
      </c>
      <c r="P76" s="21" t="s">
        <v>2062</v>
      </c>
      <c r="Q76" s="84"/>
      <c r="R76" s="84"/>
      <c r="S76" s="85"/>
      <c r="T76" s="84"/>
      <c r="U76" s="84"/>
      <c r="V76" s="14"/>
      <c r="W76" s="14"/>
      <c r="X76" s="14"/>
      <c r="Y76" s="14"/>
      <c r="Z76" s="14"/>
    </row>
    <row r="77" spans="1:26" ht="89.25">
      <c r="A77" s="136"/>
      <c r="B77" s="136"/>
      <c r="C77" s="136"/>
      <c r="D77" s="136"/>
      <c r="E77" s="136"/>
      <c r="F77" s="136"/>
      <c r="G77" s="136"/>
      <c r="H77" s="136"/>
      <c r="I77" s="136"/>
      <c r="J77" s="21" t="s">
        <v>459</v>
      </c>
      <c r="K77" s="21" t="s">
        <v>2008</v>
      </c>
      <c r="L77" s="84"/>
      <c r="M77" s="84"/>
      <c r="N77" s="14" t="s">
        <v>2064</v>
      </c>
      <c r="O77" s="45" t="s">
        <v>185</v>
      </c>
      <c r="P77" s="46" t="s">
        <v>1971</v>
      </c>
      <c r="Q77" s="84"/>
      <c r="R77" s="84"/>
      <c r="S77" s="85"/>
      <c r="T77" s="84"/>
      <c r="U77" s="84"/>
      <c r="V77" s="14"/>
      <c r="W77" s="14"/>
      <c r="X77" s="14"/>
      <c r="Y77" s="14"/>
      <c r="Z77" s="14"/>
    </row>
    <row r="78" spans="1:26" ht="76.5">
      <c r="A78" s="136"/>
      <c r="B78" s="136"/>
      <c r="C78" s="136"/>
      <c r="D78" s="136"/>
      <c r="E78" s="136"/>
      <c r="F78" s="136"/>
      <c r="G78" s="136"/>
      <c r="H78" s="136"/>
      <c r="I78" s="136"/>
      <c r="J78" s="21" t="s">
        <v>2047</v>
      </c>
      <c r="K78" s="21" t="s">
        <v>373</v>
      </c>
      <c r="L78" s="84"/>
      <c r="M78" s="84"/>
      <c r="N78" s="14" t="s">
        <v>2014</v>
      </c>
      <c r="O78" s="45" t="s">
        <v>185</v>
      </c>
      <c r="P78" s="21" t="s">
        <v>1980</v>
      </c>
      <c r="Q78" s="84"/>
      <c r="R78" s="84"/>
      <c r="S78" s="85"/>
      <c r="T78" s="84"/>
      <c r="U78" s="84"/>
      <c r="V78" s="14"/>
      <c r="W78" s="14"/>
      <c r="X78" s="14"/>
      <c r="Y78" s="14"/>
      <c r="Z78" s="14"/>
    </row>
    <row r="79" spans="1:26" ht="76.5">
      <c r="A79" s="136"/>
      <c r="B79" s="136"/>
      <c r="C79" s="136"/>
      <c r="D79" s="136"/>
      <c r="E79" s="136"/>
      <c r="F79" s="136"/>
      <c r="G79" s="136"/>
      <c r="H79" s="136"/>
      <c r="I79" s="136"/>
      <c r="J79" s="21" t="s">
        <v>377</v>
      </c>
      <c r="K79" s="21" t="s">
        <v>373</v>
      </c>
      <c r="L79" s="84"/>
      <c r="M79" s="84"/>
      <c r="N79" s="14" t="s">
        <v>2014</v>
      </c>
      <c r="O79" s="45" t="s">
        <v>185</v>
      </c>
      <c r="P79" s="21" t="s">
        <v>1980</v>
      </c>
      <c r="Q79" s="84"/>
      <c r="R79" s="84"/>
      <c r="S79" s="85"/>
      <c r="T79" s="84"/>
      <c r="U79" s="84"/>
      <c r="V79" s="14"/>
      <c r="W79" s="14"/>
      <c r="X79" s="14"/>
      <c r="Y79" s="14"/>
      <c r="Z79" s="14"/>
    </row>
    <row r="80" spans="1:26" ht="76.5">
      <c r="A80" s="137"/>
      <c r="B80" s="137"/>
      <c r="C80" s="137"/>
      <c r="D80" s="137"/>
      <c r="E80" s="137"/>
      <c r="F80" s="137"/>
      <c r="G80" s="137"/>
      <c r="H80" s="137"/>
      <c r="I80" s="137"/>
      <c r="J80" s="21" t="s">
        <v>368</v>
      </c>
      <c r="K80" s="21" t="s">
        <v>572</v>
      </c>
      <c r="L80" s="84"/>
      <c r="M80" s="84"/>
      <c r="N80" s="14" t="s">
        <v>370</v>
      </c>
      <c r="O80" s="45" t="s">
        <v>185</v>
      </c>
      <c r="P80" s="21" t="s">
        <v>2065</v>
      </c>
      <c r="Q80" s="84"/>
      <c r="R80" s="84"/>
      <c r="S80" s="85"/>
      <c r="T80" s="84"/>
      <c r="U80" s="84"/>
      <c r="V80" s="14"/>
      <c r="W80" s="14"/>
      <c r="X80" s="14"/>
      <c r="Y80" s="14"/>
      <c r="Z80" s="14"/>
    </row>
  </sheetData>
  <mergeCells count="46">
    <mergeCell ref="H27:H41"/>
    <mergeCell ref="I27:I41"/>
    <mergeCell ref="D42:D56"/>
    <mergeCell ref="E42:E56"/>
    <mergeCell ref="H42:H56"/>
    <mergeCell ref="I42:I56"/>
    <mergeCell ref="G3:G9"/>
    <mergeCell ref="G27:G41"/>
    <mergeCell ref="H3:H9"/>
    <mergeCell ref="I3:I9"/>
    <mergeCell ref="C3:C9"/>
    <mergeCell ref="C11:C25"/>
    <mergeCell ref="D11:D25"/>
    <mergeCell ref="E11:E25"/>
    <mergeCell ref="F11:F25"/>
    <mergeCell ref="G11:G25"/>
    <mergeCell ref="H11:H25"/>
    <mergeCell ref="I11:I25"/>
    <mergeCell ref="C27:C41"/>
    <mergeCell ref="D27:D41"/>
    <mergeCell ref="E27:E41"/>
    <mergeCell ref="F27:F41"/>
    <mergeCell ref="A3:A80"/>
    <mergeCell ref="B3:B9"/>
    <mergeCell ref="D3:D9"/>
    <mergeCell ref="E3:E9"/>
    <mergeCell ref="F3:F9"/>
    <mergeCell ref="H57:H71"/>
    <mergeCell ref="I57:I71"/>
    <mergeCell ref="B72:B80"/>
    <mergeCell ref="C72:C80"/>
    <mergeCell ref="D72:D80"/>
    <mergeCell ref="E72:E80"/>
    <mergeCell ref="F72:F80"/>
    <mergeCell ref="G72:G80"/>
    <mergeCell ref="H72:H80"/>
    <mergeCell ref="I72:I80"/>
    <mergeCell ref="B11:B71"/>
    <mergeCell ref="C42:C56"/>
    <mergeCell ref="C57:C71"/>
    <mergeCell ref="F42:F56"/>
    <mergeCell ref="G42:G56"/>
    <mergeCell ref="D57:D71"/>
    <mergeCell ref="E57:E71"/>
    <mergeCell ref="F57:F71"/>
    <mergeCell ref="G57:G71"/>
  </mergeCells>
  <conditionalFormatting sqref="I10 P17:P18 P20:P23 I26 P33:P34 P36:P39 P48:P49 P51:P54 P63:P64 P66:P69 P75:P76 P78:P80">
    <cfRule type="containsBlanks" dxfId="9" priority="1">
      <formula>LEN(TRIM(I10))=0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900FF"/>
    <outlinePr summaryBelow="0" summaryRight="0"/>
  </sheetPr>
  <dimension ref="A1:U15"/>
  <sheetViews>
    <sheetView workbookViewId="0">
      <selection sqref="A1:XFD1048576"/>
    </sheetView>
  </sheetViews>
  <sheetFormatPr defaultColWidth="12.5703125" defaultRowHeight="12.75"/>
  <cols>
    <col min="5" max="5" width="20.7109375" customWidth="1"/>
    <col min="10" max="10" width="15.28515625" customWidth="1"/>
    <col min="11" max="11" width="13.7109375" customWidth="1"/>
    <col min="14" max="14" width="17.42578125" customWidth="1"/>
    <col min="16" max="16" width="50.7109375" customWidth="1"/>
    <col min="19" max="19" width="80.85546875" customWidth="1"/>
  </cols>
  <sheetData>
    <row r="1" spans="1:21">
      <c r="A1" s="87" t="s">
        <v>2</v>
      </c>
      <c r="B1" s="87"/>
      <c r="C1" s="87"/>
      <c r="D1" s="87"/>
      <c r="E1" s="87"/>
      <c r="F1" s="87"/>
      <c r="G1" s="87"/>
      <c r="H1" s="87"/>
      <c r="I1" s="87"/>
      <c r="J1" s="87"/>
      <c r="K1" s="87"/>
      <c r="L1" s="87"/>
      <c r="M1" s="87"/>
      <c r="N1" s="87"/>
      <c r="O1" s="87"/>
      <c r="P1" s="87"/>
      <c r="Q1" s="87"/>
      <c r="R1" s="87"/>
      <c r="S1" s="87"/>
      <c r="T1" s="87"/>
      <c r="U1" s="87"/>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178.5">
      <c r="A3" s="149" t="s">
        <v>2</v>
      </c>
      <c r="B3" s="167" t="s">
        <v>26</v>
      </c>
      <c r="C3" s="167">
        <v>1335</v>
      </c>
      <c r="D3" s="178" t="s">
        <v>3</v>
      </c>
      <c r="E3" s="164" t="s">
        <v>2066</v>
      </c>
      <c r="F3" s="173" t="s">
        <v>206</v>
      </c>
      <c r="G3" s="175" t="s">
        <v>206</v>
      </c>
      <c r="H3" s="175" t="s">
        <v>548</v>
      </c>
      <c r="I3" s="149" t="s">
        <v>434</v>
      </c>
      <c r="J3" s="14" t="s">
        <v>245</v>
      </c>
      <c r="K3" s="14" t="s">
        <v>1034</v>
      </c>
      <c r="L3" s="88">
        <v>4500</v>
      </c>
      <c r="M3" s="88">
        <v>6000</v>
      </c>
      <c r="N3" s="88" t="s">
        <v>1731</v>
      </c>
      <c r="O3" s="88" t="s">
        <v>185</v>
      </c>
      <c r="P3" s="46" t="s">
        <v>2067</v>
      </c>
      <c r="Q3" s="88"/>
      <c r="R3" s="88"/>
      <c r="S3" s="88"/>
      <c r="T3" s="88"/>
      <c r="U3" s="88"/>
    </row>
    <row r="4" spans="1:21" ht="51">
      <c r="A4" s="136"/>
      <c r="B4" s="136"/>
      <c r="C4" s="136"/>
      <c r="D4" s="136"/>
      <c r="E4" s="136"/>
      <c r="F4" s="136"/>
      <c r="G4" s="136"/>
      <c r="H4" s="136"/>
      <c r="I4" s="136"/>
      <c r="J4" s="14" t="s">
        <v>2068</v>
      </c>
      <c r="K4" s="14" t="s">
        <v>2069</v>
      </c>
      <c r="L4" s="88"/>
      <c r="M4" s="88"/>
      <c r="N4" s="88" t="s">
        <v>2070</v>
      </c>
      <c r="O4" s="88" t="s">
        <v>185</v>
      </c>
      <c r="P4" s="46" t="s">
        <v>2071</v>
      </c>
      <c r="Q4" s="88"/>
      <c r="R4" s="88"/>
      <c r="S4" s="88"/>
      <c r="T4" s="88"/>
      <c r="U4" s="88"/>
    </row>
    <row r="5" spans="1:21" ht="38.25">
      <c r="A5" s="136"/>
      <c r="B5" s="136"/>
      <c r="C5" s="136"/>
      <c r="D5" s="136"/>
      <c r="E5" s="136"/>
      <c r="F5" s="136"/>
      <c r="G5" s="136"/>
      <c r="H5" s="136"/>
      <c r="I5" s="136"/>
      <c r="J5" s="14" t="s">
        <v>1367</v>
      </c>
      <c r="K5" s="14" t="s">
        <v>183</v>
      </c>
      <c r="L5" s="88">
        <v>300</v>
      </c>
      <c r="M5" s="88"/>
      <c r="N5" s="88" t="s">
        <v>2072</v>
      </c>
      <c r="O5" s="88" t="s">
        <v>185</v>
      </c>
      <c r="P5" s="46" t="s">
        <v>2073</v>
      </c>
      <c r="Q5" s="88"/>
      <c r="R5" s="88"/>
      <c r="S5" s="88"/>
      <c r="T5" s="88"/>
      <c r="U5" s="88"/>
    </row>
    <row r="6" spans="1:21" ht="89.25">
      <c r="A6" s="136"/>
      <c r="B6" s="136"/>
      <c r="C6" s="136"/>
      <c r="D6" s="136"/>
      <c r="E6" s="136"/>
      <c r="F6" s="136"/>
      <c r="G6" s="136"/>
      <c r="H6" s="136"/>
      <c r="I6" s="136"/>
      <c r="J6" s="14" t="s">
        <v>417</v>
      </c>
      <c r="K6" s="14" t="s">
        <v>2074</v>
      </c>
      <c r="L6" s="88"/>
      <c r="M6" s="88"/>
      <c r="N6" s="88" t="s">
        <v>2075</v>
      </c>
      <c r="O6" s="88" t="s">
        <v>185</v>
      </c>
      <c r="P6" s="46" t="s">
        <v>2076</v>
      </c>
      <c r="Q6" s="88"/>
      <c r="R6" s="88"/>
      <c r="S6" s="88"/>
      <c r="T6" s="88"/>
      <c r="U6" s="88"/>
    </row>
    <row r="7" spans="1:21" ht="127.5">
      <c r="A7" s="136"/>
      <c r="B7" s="136"/>
      <c r="C7" s="136"/>
      <c r="D7" s="136"/>
      <c r="E7" s="136"/>
      <c r="F7" s="136"/>
      <c r="G7" s="136"/>
      <c r="H7" s="136"/>
      <c r="I7" s="136"/>
      <c r="J7" s="14" t="s">
        <v>2077</v>
      </c>
      <c r="K7" s="14" t="s">
        <v>2078</v>
      </c>
      <c r="L7" s="88"/>
      <c r="M7" s="88"/>
      <c r="N7" s="88" t="s">
        <v>314</v>
      </c>
      <c r="O7" s="88" t="s">
        <v>185</v>
      </c>
      <c r="P7" s="46" t="s">
        <v>2079</v>
      </c>
      <c r="Q7" s="88"/>
      <c r="R7" s="88"/>
      <c r="S7" s="88"/>
      <c r="T7" s="88"/>
      <c r="U7" s="88"/>
    </row>
    <row r="8" spans="1:21" ht="76.5">
      <c r="A8" s="136"/>
      <c r="B8" s="136"/>
      <c r="C8" s="137"/>
      <c r="D8" s="137"/>
      <c r="E8" s="137"/>
      <c r="F8" s="137"/>
      <c r="G8" s="137"/>
      <c r="H8" s="137"/>
      <c r="I8" s="137"/>
      <c r="J8" s="14" t="s">
        <v>2080</v>
      </c>
      <c r="K8" s="14" t="s">
        <v>263</v>
      </c>
      <c r="L8" s="88"/>
      <c r="M8" s="88"/>
      <c r="N8" s="88" t="s">
        <v>197</v>
      </c>
      <c r="O8" s="88" t="s">
        <v>185</v>
      </c>
      <c r="P8" s="46" t="s">
        <v>2081</v>
      </c>
      <c r="Q8" s="88"/>
      <c r="R8" s="88"/>
      <c r="S8" s="88"/>
      <c r="T8" s="88"/>
      <c r="U8" s="88"/>
    </row>
    <row r="9" spans="1:21" ht="178.5">
      <c r="A9" s="136"/>
      <c r="B9" s="136"/>
      <c r="C9" s="149">
        <v>2633</v>
      </c>
      <c r="D9" s="176" t="s">
        <v>2082</v>
      </c>
      <c r="E9" s="164" t="s">
        <v>2083</v>
      </c>
      <c r="F9" s="173"/>
      <c r="G9" s="175" t="s">
        <v>206</v>
      </c>
      <c r="H9" s="177" t="s">
        <v>2084</v>
      </c>
      <c r="I9" s="149" t="s">
        <v>434</v>
      </c>
      <c r="J9" s="14" t="s">
        <v>245</v>
      </c>
      <c r="K9" s="14" t="s">
        <v>246</v>
      </c>
      <c r="L9" s="88"/>
      <c r="M9" s="88"/>
      <c r="N9" s="88" t="s">
        <v>1731</v>
      </c>
      <c r="O9" s="88" t="s">
        <v>256</v>
      </c>
      <c r="P9" s="46" t="s">
        <v>2085</v>
      </c>
      <c r="Q9" s="45" t="s">
        <v>258</v>
      </c>
      <c r="R9" s="88" t="s">
        <v>259</v>
      </c>
      <c r="S9" s="46" t="s">
        <v>2086</v>
      </c>
      <c r="T9" s="45" t="str">
        <f>CONCATENATE(Masuri!A4, " , ", Masuri!A5, " , ", Masuri!A6, " , ", Masuri!A10, " , ", Masuri!A11, " , ", Masuri!A34)</f>
        <v>M2 , M3 , M4 , M7 , M8 , M31</v>
      </c>
      <c r="U9" s="88"/>
    </row>
    <row r="10" spans="1:21" ht="38.25">
      <c r="A10" s="136"/>
      <c r="B10" s="136"/>
      <c r="C10" s="136"/>
      <c r="D10" s="136"/>
      <c r="E10" s="136"/>
      <c r="F10" s="136"/>
      <c r="G10" s="136"/>
      <c r="H10" s="136"/>
      <c r="I10" s="136"/>
      <c r="J10" s="14" t="s">
        <v>2068</v>
      </c>
      <c r="K10" s="14" t="s">
        <v>2087</v>
      </c>
      <c r="L10" s="88"/>
      <c r="M10" s="88"/>
      <c r="N10" s="88" t="s">
        <v>1731</v>
      </c>
      <c r="O10" s="88" t="s">
        <v>185</v>
      </c>
      <c r="P10" s="46" t="s">
        <v>2088</v>
      </c>
      <c r="Q10" s="88"/>
      <c r="R10" s="88"/>
      <c r="S10" s="88"/>
      <c r="T10" s="88"/>
      <c r="U10" s="88"/>
    </row>
    <row r="11" spans="1:21" ht="38.25">
      <c r="A11" s="136"/>
      <c r="B11" s="136"/>
      <c r="C11" s="136"/>
      <c r="D11" s="136"/>
      <c r="E11" s="136"/>
      <c r="F11" s="136"/>
      <c r="G11" s="136"/>
      <c r="H11" s="136"/>
      <c r="I11" s="136"/>
      <c r="J11" s="14" t="s">
        <v>182</v>
      </c>
      <c r="K11" s="14" t="s">
        <v>183</v>
      </c>
      <c r="L11" s="88"/>
      <c r="M11" s="88"/>
      <c r="N11" s="88" t="s">
        <v>2072</v>
      </c>
      <c r="O11" s="88" t="s">
        <v>185</v>
      </c>
      <c r="P11" s="46" t="s">
        <v>2089</v>
      </c>
      <c r="Q11" s="88"/>
      <c r="R11" s="88"/>
      <c r="S11" s="88"/>
      <c r="T11" s="88"/>
      <c r="U11" s="88"/>
    </row>
    <row r="12" spans="1:21" ht="51">
      <c r="A12" s="136"/>
      <c r="B12" s="136"/>
      <c r="C12" s="136"/>
      <c r="D12" s="136"/>
      <c r="E12" s="136"/>
      <c r="F12" s="136"/>
      <c r="G12" s="136"/>
      <c r="H12" s="136"/>
      <c r="I12" s="136"/>
      <c r="J12" s="14" t="s">
        <v>417</v>
      </c>
      <c r="K12" s="14" t="s">
        <v>2074</v>
      </c>
      <c r="L12" s="88"/>
      <c r="M12" s="88"/>
      <c r="N12" s="45" t="s">
        <v>2090</v>
      </c>
      <c r="O12" s="88" t="s">
        <v>185</v>
      </c>
      <c r="P12" s="46" t="s">
        <v>2091</v>
      </c>
      <c r="Q12" s="88"/>
      <c r="R12" s="88"/>
      <c r="S12" s="88"/>
      <c r="T12" s="88"/>
      <c r="U12" s="88"/>
    </row>
    <row r="13" spans="1:21" ht="38.25">
      <c r="A13" s="136"/>
      <c r="B13" s="136"/>
      <c r="C13" s="136"/>
      <c r="D13" s="136"/>
      <c r="E13" s="136"/>
      <c r="F13" s="136"/>
      <c r="G13" s="136"/>
      <c r="H13" s="136"/>
      <c r="I13" s="136"/>
      <c r="J13" s="14" t="s">
        <v>2092</v>
      </c>
      <c r="K13" s="14" t="s">
        <v>2093</v>
      </c>
      <c r="L13" s="88"/>
      <c r="M13" s="88"/>
      <c r="N13" s="88" t="s">
        <v>2094</v>
      </c>
      <c r="O13" s="88" t="s">
        <v>185</v>
      </c>
      <c r="P13" s="46" t="s">
        <v>2095</v>
      </c>
      <c r="Q13" s="88"/>
      <c r="R13" s="88"/>
      <c r="S13" s="88"/>
      <c r="T13" s="88"/>
      <c r="U13" s="88"/>
    </row>
    <row r="14" spans="1:21" ht="114.75">
      <c r="A14" s="136"/>
      <c r="B14" s="136"/>
      <c r="C14" s="136"/>
      <c r="D14" s="136"/>
      <c r="E14" s="136"/>
      <c r="F14" s="136"/>
      <c r="G14" s="136"/>
      <c r="H14" s="136"/>
      <c r="I14" s="136"/>
      <c r="J14" s="14" t="s">
        <v>2077</v>
      </c>
      <c r="K14" s="14" t="s">
        <v>2096</v>
      </c>
      <c r="L14" s="88"/>
      <c r="M14" s="88"/>
      <c r="N14" s="88" t="s">
        <v>314</v>
      </c>
      <c r="O14" s="88" t="s">
        <v>185</v>
      </c>
      <c r="P14" s="46" t="s">
        <v>2097</v>
      </c>
      <c r="Q14" s="88"/>
      <c r="R14" s="88"/>
      <c r="S14" s="88"/>
      <c r="T14" s="88"/>
      <c r="U14" s="88"/>
    </row>
    <row r="15" spans="1:21" ht="114.75">
      <c r="A15" s="137"/>
      <c r="B15" s="137"/>
      <c r="C15" s="137"/>
      <c r="D15" s="137"/>
      <c r="E15" s="137"/>
      <c r="F15" s="137"/>
      <c r="G15" s="137"/>
      <c r="H15" s="137"/>
      <c r="I15" s="137"/>
      <c r="J15" s="14" t="s">
        <v>2080</v>
      </c>
      <c r="K15" s="14" t="s">
        <v>263</v>
      </c>
      <c r="L15" s="88"/>
      <c r="M15" s="88"/>
      <c r="N15" s="88" t="s">
        <v>197</v>
      </c>
      <c r="O15" s="88" t="s">
        <v>185</v>
      </c>
      <c r="P15" s="46" t="s">
        <v>2098</v>
      </c>
      <c r="Q15" s="88"/>
      <c r="R15" s="88"/>
      <c r="S15" s="88"/>
      <c r="T15" s="88"/>
      <c r="U15" s="88"/>
    </row>
  </sheetData>
  <mergeCells count="16">
    <mergeCell ref="A3:A15"/>
    <mergeCell ref="B3:B15"/>
    <mergeCell ref="C3:C8"/>
    <mergeCell ref="D3:D8"/>
    <mergeCell ref="E3:E8"/>
    <mergeCell ref="H3:H8"/>
    <mergeCell ref="I3:I8"/>
    <mergeCell ref="C9:C15"/>
    <mergeCell ref="D9:D15"/>
    <mergeCell ref="E9:E15"/>
    <mergeCell ref="F9:F15"/>
    <mergeCell ref="G9:G15"/>
    <mergeCell ref="H9:H15"/>
    <mergeCell ref="I9:I15"/>
    <mergeCell ref="F3:F8"/>
    <mergeCell ref="G3:G8"/>
  </mergeCells>
  <conditionalFormatting sqref="A2:U2">
    <cfRule type="containsBlanks" dxfId="8" priority="1">
      <formula>LEN(TRIM(A2))=0</formula>
    </cfRule>
  </conditionalFormatting>
  <conditionalFormatting sqref="O2">
    <cfRule type="containsText" dxfId="7" priority="2" operator="containsText" text="Da">
      <formula>NOT(ISERROR(SEARCH(("Da"),(O2))))</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900FF"/>
    <outlinePr summaryBelow="0" summaryRight="0"/>
  </sheetPr>
  <dimension ref="A1:W111"/>
  <sheetViews>
    <sheetView workbookViewId="0">
      <pane ySplit="2" topLeftCell="A3" activePane="bottomLeft" state="frozen"/>
      <selection pane="bottomLeft" sqref="A1:XFD1048576"/>
    </sheetView>
  </sheetViews>
  <sheetFormatPr defaultColWidth="12.5703125" defaultRowHeight="12.75"/>
  <cols>
    <col min="6" max="6" width="33.140625" customWidth="1"/>
    <col min="7" max="7" width="8.5703125" customWidth="1"/>
    <col min="10" max="10" width="10.5703125" customWidth="1"/>
    <col min="11" max="11" width="11.7109375" customWidth="1"/>
    <col min="12" max="12" width="19.28515625" customWidth="1"/>
    <col min="13" max="13" width="12.28515625" customWidth="1"/>
    <col min="14" max="15" width="7.28515625" customWidth="1"/>
    <col min="16" max="16" width="17.42578125" customWidth="1"/>
    <col min="17" max="17" width="8.28515625" customWidth="1"/>
    <col min="18" max="18" width="72.42578125" customWidth="1"/>
    <col min="21" max="21" width="85.7109375" customWidth="1"/>
  </cols>
  <sheetData>
    <row r="1" spans="1:23">
      <c r="A1" s="87" t="s">
        <v>14</v>
      </c>
      <c r="B1" s="89"/>
      <c r="C1" s="89"/>
      <c r="D1" s="89"/>
      <c r="E1" s="89"/>
      <c r="F1" s="87"/>
      <c r="G1" s="89"/>
      <c r="H1" s="89"/>
      <c r="I1" s="89"/>
      <c r="J1" s="89"/>
      <c r="K1" s="89"/>
      <c r="L1" s="87"/>
      <c r="M1" s="89"/>
      <c r="N1" s="89"/>
      <c r="O1" s="89"/>
      <c r="P1" s="89"/>
      <c r="Q1" s="89"/>
      <c r="R1" s="87"/>
      <c r="S1" s="89"/>
      <c r="T1" s="89"/>
      <c r="U1" s="87"/>
      <c r="V1" s="89"/>
      <c r="W1" s="89"/>
    </row>
    <row r="2" spans="1:23" ht="102">
      <c r="A2" s="35" t="s">
        <v>35</v>
      </c>
      <c r="B2" s="35" t="s">
        <v>36</v>
      </c>
      <c r="C2" s="35" t="s">
        <v>155</v>
      </c>
      <c r="D2" s="35" t="s">
        <v>156</v>
      </c>
      <c r="E2" s="35" t="s">
        <v>2099</v>
      </c>
      <c r="F2" s="35" t="s">
        <v>157</v>
      </c>
      <c r="G2" s="35" t="s">
        <v>2100</v>
      </c>
      <c r="H2" s="35" t="s">
        <v>158</v>
      </c>
      <c r="I2" s="35" t="s">
        <v>159</v>
      </c>
      <c r="J2" s="35" t="s">
        <v>160</v>
      </c>
      <c r="K2" s="35" t="s">
        <v>161</v>
      </c>
      <c r="L2" s="35" t="s">
        <v>162</v>
      </c>
      <c r="M2" s="35" t="s">
        <v>163</v>
      </c>
      <c r="N2" s="35" t="s">
        <v>164</v>
      </c>
      <c r="O2" s="35" t="s">
        <v>165</v>
      </c>
      <c r="P2" s="35" t="s">
        <v>166</v>
      </c>
      <c r="Q2" s="35" t="s">
        <v>167</v>
      </c>
      <c r="R2" s="35" t="s">
        <v>168</v>
      </c>
      <c r="S2" s="35" t="s">
        <v>169</v>
      </c>
      <c r="T2" s="35" t="s">
        <v>170</v>
      </c>
      <c r="U2" s="35" t="s">
        <v>171</v>
      </c>
      <c r="V2" s="35" t="s">
        <v>172</v>
      </c>
      <c r="W2" s="35" t="s">
        <v>173</v>
      </c>
    </row>
    <row r="3" spans="1:23" ht="216.75">
      <c r="A3" s="149" t="s">
        <v>14</v>
      </c>
      <c r="B3" s="149" t="s">
        <v>27</v>
      </c>
      <c r="C3" s="14" t="s">
        <v>2101</v>
      </c>
      <c r="D3" s="86" t="s">
        <v>2102</v>
      </c>
      <c r="E3" s="14" t="s">
        <v>2103</v>
      </c>
      <c r="F3" s="21" t="s">
        <v>2104</v>
      </c>
      <c r="G3" s="14" t="s">
        <v>2105</v>
      </c>
      <c r="H3" s="14" t="s">
        <v>2106</v>
      </c>
      <c r="I3" s="14" t="s">
        <v>813</v>
      </c>
      <c r="J3" s="14" t="s">
        <v>1014</v>
      </c>
      <c r="K3" s="14" t="s">
        <v>1360</v>
      </c>
      <c r="L3" s="21" t="s">
        <v>245</v>
      </c>
      <c r="M3" s="14" t="s">
        <v>2107</v>
      </c>
      <c r="N3" s="90"/>
      <c r="O3" s="5"/>
      <c r="P3" s="14" t="s">
        <v>634</v>
      </c>
      <c r="Q3" s="49" t="s">
        <v>256</v>
      </c>
      <c r="R3" s="21" t="s">
        <v>2108</v>
      </c>
      <c r="S3" s="14" t="s">
        <v>258</v>
      </c>
      <c r="T3" s="49" t="s">
        <v>259</v>
      </c>
      <c r="U3" s="21" t="s">
        <v>2109</v>
      </c>
      <c r="V3" s="14" t="str">
        <f>CONCATENATE(Masuri!A4, " , ", Masuri!A5, " , ",Masuri!A6, " , ", Masuri!A8, " , ", Masuri!A10, " , ", Masuri!A11, " , ", Masuri!A13, " , ", Masuri!A27, " , ", Masuri!A28, " , ", Masuri!A34, " , ", Masuri!A35)</f>
        <v>M2 , M3 , M4 , M5 , M7 , M8 , M10 , M24 , M25 , M31 , M32</v>
      </c>
      <c r="W3" s="90"/>
    </row>
    <row r="4" spans="1:23">
      <c r="A4" s="136"/>
      <c r="B4" s="136"/>
      <c r="C4" s="185" t="s">
        <v>2110</v>
      </c>
      <c r="D4" s="139"/>
      <c r="E4" s="139"/>
      <c r="F4" s="139"/>
      <c r="G4" s="139"/>
      <c r="H4" s="139"/>
      <c r="I4" s="139"/>
      <c r="J4" s="139"/>
      <c r="K4" s="139"/>
      <c r="L4" s="139"/>
      <c r="M4" s="139"/>
      <c r="N4" s="139"/>
      <c r="O4" s="139"/>
      <c r="P4" s="139"/>
      <c r="Q4" s="139"/>
      <c r="R4" s="139"/>
      <c r="S4" s="139"/>
      <c r="T4" s="139"/>
      <c r="U4" s="139"/>
      <c r="V4" s="139"/>
      <c r="W4" s="138"/>
    </row>
    <row r="5" spans="1:23" ht="140.25">
      <c r="A5" s="136"/>
      <c r="B5" s="136"/>
      <c r="C5" s="14" t="s">
        <v>2111</v>
      </c>
      <c r="D5" s="86" t="s">
        <v>2112</v>
      </c>
      <c r="E5" s="14" t="s">
        <v>2113</v>
      </c>
      <c r="F5" s="21" t="s">
        <v>2114</v>
      </c>
      <c r="G5" s="14" t="s">
        <v>2105</v>
      </c>
      <c r="H5" s="14" t="s">
        <v>2106</v>
      </c>
      <c r="I5" s="14" t="s">
        <v>813</v>
      </c>
      <c r="J5" s="14" t="s">
        <v>548</v>
      </c>
      <c r="K5" s="14" t="s">
        <v>255</v>
      </c>
      <c r="L5" s="21" t="s">
        <v>245</v>
      </c>
      <c r="M5" s="14" t="s">
        <v>2115</v>
      </c>
      <c r="N5" s="90"/>
      <c r="O5" s="90"/>
      <c r="P5" s="14" t="s">
        <v>264</v>
      </c>
      <c r="Q5" s="49" t="s">
        <v>185</v>
      </c>
      <c r="R5" s="52" t="s">
        <v>2116</v>
      </c>
      <c r="S5" s="90"/>
      <c r="T5" s="90"/>
      <c r="U5" s="92"/>
      <c r="V5" s="90"/>
      <c r="W5" s="90"/>
    </row>
    <row r="6" spans="1:23" ht="204">
      <c r="A6" s="136"/>
      <c r="B6" s="136"/>
      <c r="C6" s="14" t="s">
        <v>2117</v>
      </c>
      <c r="D6" s="86" t="s">
        <v>2118</v>
      </c>
      <c r="E6" s="14" t="s">
        <v>2119</v>
      </c>
      <c r="F6" s="21" t="s">
        <v>2114</v>
      </c>
      <c r="G6" s="14" t="s">
        <v>2105</v>
      </c>
      <c r="H6" s="14" t="s">
        <v>2106</v>
      </c>
      <c r="I6" s="14" t="s">
        <v>813</v>
      </c>
      <c r="J6" s="14" t="s">
        <v>180</v>
      </c>
      <c r="K6" s="14" t="s">
        <v>181</v>
      </c>
      <c r="L6" s="21" t="s">
        <v>245</v>
      </c>
      <c r="M6" s="14" t="s">
        <v>2120</v>
      </c>
      <c r="N6" s="90"/>
      <c r="O6" s="90"/>
      <c r="P6" s="14" t="s">
        <v>1332</v>
      </c>
      <c r="Q6" s="49" t="s">
        <v>256</v>
      </c>
      <c r="R6" s="21" t="s">
        <v>2121</v>
      </c>
      <c r="S6" s="14" t="s">
        <v>258</v>
      </c>
      <c r="T6" s="49" t="s">
        <v>259</v>
      </c>
      <c r="U6" s="21" t="s">
        <v>2122</v>
      </c>
      <c r="V6" s="14" t="str">
        <f>CONCATENATE(Masuri!A4, " , ", Masuri!A5, " , ",Masuri!A6, " , ", Masuri!A8, " , ", Masuri!A10, " , ", Masuri!A11, " , ", Masuri!A27, " , ", Masuri!A28, " , ", Masuri!A34, " , ", Masuri!A35)</f>
        <v>M2 , M3 , M4 , M5 , M7 , M8 , M24 , M25 , M31 , M32</v>
      </c>
      <c r="W6" s="90"/>
    </row>
    <row r="7" spans="1:23" ht="216.75">
      <c r="A7" s="136"/>
      <c r="B7" s="136"/>
      <c r="C7" s="14" t="s">
        <v>2123</v>
      </c>
      <c r="D7" s="86" t="s">
        <v>2124</v>
      </c>
      <c r="E7" s="14" t="s">
        <v>2103</v>
      </c>
      <c r="F7" s="21" t="s">
        <v>2114</v>
      </c>
      <c r="G7" s="14" t="s">
        <v>2105</v>
      </c>
      <c r="H7" s="14" t="s">
        <v>2106</v>
      </c>
      <c r="I7" s="14" t="s">
        <v>813</v>
      </c>
      <c r="J7" s="14" t="s">
        <v>548</v>
      </c>
      <c r="K7" s="14" t="s">
        <v>255</v>
      </c>
      <c r="L7" s="21" t="s">
        <v>245</v>
      </c>
      <c r="M7" s="49" t="s">
        <v>2125</v>
      </c>
      <c r="N7" s="90"/>
      <c r="O7" s="90"/>
      <c r="P7" s="14" t="s">
        <v>264</v>
      </c>
      <c r="Q7" s="49" t="s">
        <v>256</v>
      </c>
      <c r="R7" s="21" t="s">
        <v>2121</v>
      </c>
      <c r="S7" s="14" t="s">
        <v>258</v>
      </c>
      <c r="T7" s="49" t="s">
        <v>259</v>
      </c>
      <c r="U7" s="21" t="s">
        <v>2126</v>
      </c>
      <c r="V7" s="14" t="str">
        <f>CONCATENATE(Masuri!A4, " , ", Masuri!A5, " , ",Masuri!A6, " , ", Masuri!A8, " , ", Masuri!A10, " , ", Masuri!A11, " , ", Masuri!A27, " , ", Masuri!A28, " , ", Masuri!A34, " , ", Masuri!A35)</f>
        <v>M2 , M3 , M4 , M5 , M7 , M8 , M24 , M25 , M31 , M32</v>
      </c>
      <c r="W7" s="90"/>
    </row>
    <row r="8" spans="1:23" ht="216.75">
      <c r="A8" s="136"/>
      <c r="B8" s="136"/>
      <c r="C8" s="14" t="s">
        <v>2127</v>
      </c>
      <c r="D8" s="86" t="s">
        <v>2128</v>
      </c>
      <c r="E8" s="14" t="s">
        <v>2103</v>
      </c>
      <c r="F8" s="21" t="s">
        <v>2114</v>
      </c>
      <c r="G8" s="14" t="s">
        <v>2105</v>
      </c>
      <c r="H8" s="14" t="s">
        <v>2106</v>
      </c>
      <c r="I8" s="14" t="s">
        <v>813</v>
      </c>
      <c r="J8" s="14" t="s">
        <v>548</v>
      </c>
      <c r="K8" s="14" t="s">
        <v>255</v>
      </c>
      <c r="L8" s="21" t="s">
        <v>245</v>
      </c>
      <c r="M8" s="14" t="s">
        <v>2129</v>
      </c>
      <c r="N8" s="90"/>
      <c r="O8" s="90"/>
      <c r="P8" s="14" t="s">
        <v>597</v>
      </c>
      <c r="Q8" s="49" t="s">
        <v>256</v>
      </c>
      <c r="R8" s="21" t="s">
        <v>2121</v>
      </c>
      <c r="S8" s="14" t="s">
        <v>258</v>
      </c>
      <c r="T8" s="49" t="s">
        <v>259</v>
      </c>
      <c r="U8" s="21" t="s">
        <v>2126</v>
      </c>
      <c r="V8" s="14" t="str">
        <f>CONCATENATE(Masuri!A4, " , ", Masuri!A5, " , ",Masuri!A6, " , ", Masuri!A8, " , ", Masuri!A10, " , ", Masuri!A11, " , ", Masuri!A27, " , ", Masuri!A28, " , ", Masuri!A34, " , ", Masuri!A35)</f>
        <v>M2 , M3 , M4 , M5 , M7 , M8 , M24 , M25 , M31 , M32</v>
      </c>
      <c r="W8" s="90"/>
    </row>
    <row r="9" spans="1:23" ht="216.75">
      <c r="A9" s="136"/>
      <c r="B9" s="136"/>
      <c r="C9" s="14" t="s">
        <v>2130</v>
      </c>
      <c r="D9" s="86" t="s">
        <v>2131</v>
      </c>
      <c r="E9" s="14" t="s">
        <v>2103</v>
      </c>
      <c r="F9" s="21" t="s">
        <v>2114</v>
      </c>
      <c r="G9" s="14" t="s">
        <v>2105</v>
      </c>
      <c r="H9" s="14" t="s">
        <v>2106</v>
      </c>
      <c r="I9" s="14" t="s">
        <v>813</v>
      </c>
      <c r="J9" s="14" t="s">
        <v>548</v>
      </c>
      <c r="K9" s="14" t="s">
        <v>255</v>
      </c>
      <c r="L9" s="21" t="s">
        <v>245</v>
      </c>
      <c r="M9" s="14" t="s">
        <v>2129</v>
      </c>
      <c r="N9" s="90"/>
      <c r="O9" s="90"/>
      <c r="P9" s="14" t="s">
        <v>2132</v>
      </c>
      <c r="Q9" s="49" t="s">
        <v>256</v>
      </c>
      <c r="R9" s="21" t="s">
        <v>2121</v>
      </c>
      <c r="S9" s="14" t="s">
        <v>258</v>
      </c>
      <c r="T9" s="49" t="s">
        <v>259</v>
      </c>
      <c r="U9" s="21" t="s">
        <v>2126</v>
      </c>
      <c r="V9" s="14" t="str">
        <f>CONCATENATE(Masuri!A4, " , ", Masuri!A5, " , ",Masuri!A6, " , ", Masuri!A8, " , ", Masuri!A10, " , ", Masuri!A11, " , ", Masuri!A27, " , ", Masuri!A28, " , ", Masuri!A34, " , ", Masuri!A35)</f>
        <v>M2 , M3 , M4 , M5 , M7 , M8 , M24 , M25 , M31 , M32</v>
      </c>
      <c r="W9" s="90"/>
    </row>
    <row r="10" spans="1:23" ht="38.25">
      <c r="A10" s="136"/>
      <c r="B10" s="136"/>
      <c r="C10" s="179"/>
      <c r="D10" s="180"/>
      <c r="E10" s="180"/>
      <c r="F10" s="180"/>
      <c r="G10" s="180"/>
      <c r="H10" s="180"/>
      <c r="I10" s="180"/>
      <c r="J10" s="180"/>
      <c r="K10" s="181"/>
      <c r="L10" s="21" t="s">
        <v>2133</v>
      </c>
      <c r="M10" s="14" t="s">
        <v>183</v>
      </c>
      <c r="N10" s="90"/>
      <c r="O10" s="90"/>
      <c r="P10" s="14" t="s">
        <v>2134</v>
      </c>
      <c r="Q10" s="49" t="s">
        <v>185</v>
      </c>
      <c r="R10" s="10" t="s">
        <v>2135</v>
      </c>
      <c r="S10" s="90"/>
      <c r="T10" s="90"/>
      <c r="U10" s="92"/>
      <c r="V10" s="90"/>
      <c r="W10" s="90"/>
    </row>
    <row r="11" spans="1:23" ht="76.5">
      <c r="A11" s="136"/>
      <c r="B11" s="136"/>
      <c r="C11" s="182"/>
      <c r="D11" s="183"/>
      <c r="E11" s="183"/>
      <c r="F11" s="183"/>
      <c r="G11" s="183"/>
      <c r="H11" s="183"/>
      <c r="I11" s="183"/>
      <c r="J11" s="183"/>
      <c r="K11" s="135"/>
      <c r="L11" s="21" t="s">
        <v>2136</v>
      </c>
      <c r="M11" s="14" t="s">
        <v>889</v>
      </c>
      <c r="N11" s="90"/>
      <c r="O11" s="90"/>
      <c r="P11" s="14" t="s">
        <v>2137</v>
      </c>
      <c r="Q11" s="49" t="s">
        <v>185</v>
      </c>
      <c r="R11" s="10" t="s">
        <v>2138</v>
      </c>
      <c r="S11" s="90"/>
      <c r="T11" s="90"/>
      <c r="U11" s="92"/>
      <c r="V11" s="90"/>
      <c r="W11" s="90"/>
    </row>
    <row r="12" spans="1:23" ht="51">
      <c r="A12" s="136"/>
      <c r="B12" s="136"/>
      <c r="C12" s="182"/>
      <c r="D12" s="183"/>
      <c r="E12" s="183"/>
      <c r="F12" s="183"/>
      <c r="G12" s="183"/>
      <c r="H12" s="183"/>
      <c r="I12" s="183"/>
      <c r="J12" s="183"/>
      <c r="K12" s="135"/>
      <c r="L12" s="21" t="s">
        <v>2139</v>
      </c>
      <c r="M12" s="14" t="s">
        <v>889</v>
      </c>
      <c r="N12" s="90"/>
      <c r="O12" s="90"/>
      <c r="P12" s="14" t="s">
        <v>1891</v>
      </c>
      <c r="Q12" s="49" t="s">
        <v>185</v>
      </c>
      <c r="R12" s="10" t="s">
        <v>2140</v>
      </c>
      <c r="S12" s="90"/>
      <c r="T12" s="90"/>
      <c r="U12" s="92"/>
      <c r="V12" s="90"/>
      <c r="W12" s="90"/>
    </row>
    <row r="13" spans="1:23" ht="51">
      <c r="A13" s="136"/>
      <c r="B13" s="136"/>
      <c r="C13" s="182"/>
      <c r="D13" s="183"/>
      <c r="E13" s="183"/>
      <c r="F13" s="183"/>
      <c r="G13" s="183"/>
      <c r="H13" s="183"/>
      <c r="I13" s="183"/>
      <c r="J13" s="183"/>
      <c r="K13" s="135"/>
      <c r="L13" s="21" t="s">
        <v>2141</v>
      </c>
      <c r="M13" s="14" t="s">
        <v>284</v>
      </c>
      <c r="N13" s="90"/>
      <c r="O13" s="90"/>
      <c r="P13" s="14" t="s">
        <v>2142</v>
      </c>
      <c r="Q13" s="49" t="s">
        <v>256</v>
      </c>
      <c r="R13" s="21" t="s">
        <v>2143</v>
      </c>
      <c r="S13" s="14" t="s">
        <v>258</v>
      </c>
      <c r="T13" s="49" t="s">
        <v>259</v>
      </c>
      <c r="U13" s="44" t="s">
        <v>2144</v>
      </c>
      <c r="V13" s="14" t="str">
        <f>CONCATENATE(Masuri!A4, ",", Masuri!A5, " , ",Masuri!A6, " , ", Masuri!A8, " , ", Masuri!A10, " , ", Masuri!A11, " , ", Masuri!A27, " , ", Masuri!A28, " , ", Masuri!A34, " , ", Masuri!A35)</f>
        <v>M2,M3 , M4 , M5 , M7 , M8 , M24 , M25 , M31 , M32</v>
      </c>
      <c r="W13" s="90"/>
    </row>
    <row r="14" spans="1:23" ht="63.75">
      <c r="A14" s="136"/>
      <c r="B14" s="136"/>
      <c r="C14" s="182"/>
      <c r="D14" s="183"/>
      <c r="E14" s="183"/>
      <c r="F14" s="183"/>
      <c r="G14" s="183"/>
      <c r="H14" s="183"/>
      <c r="I14" s="183"/>
      <c r="J14" s="183"/>
      <c r="K14" s="135"/>
      <c r="L14" s="21" t="s">
        <v>2145</v>
      </c>
      <c r="M14" s="14" t="s">
        <v>2146</v>
      </c>
      <c r="N14" s="90"/>
      <c r="O14" s="90"/>
      <c r="P14" s="14" t="s">
        <v>2147</v>
      </c>
      <c r="Q14" s="49" t="s">
        <v>185</v>
      </c>
      <c r="R14" s="44" t="s">
        <v>2148</v>
      </c>
      <c r="S14" s="90"/>
      <c r="T14" s="90"/>
      <c r="U14" s="92"/>
      <c r="V14" s="90"/>
      <c r="W14" s="90"/>
    </row>
    <row r="15" spans="1:23" ht="25.5">
      <c r="A15" s="136"/>
      <c r="B15" s="136"/>
      <c r="C15" s="182"/>
      <c r="D15" s="183"/>
      <c r="E15" s="183"/>
      <c r="F15" s="183"/>
      <c r="G15" s="183"/>
      <c r="H15" s="183"/>
      <c r="I15" s="183"/>
      <c r="J15" s="183"/>
      <c r="K15" s="135"/>
      <c r="L15" s="21" t="s">
        <v>2149</v>
      </c>
      <c r="M15" s="14" t="s">
        <v>2150</v>
      </c>
      <c r="N15" s="90"/>
      <c r="O15" s="90"/>
      <c r="P15" s="14" t="s">
        <v>2151</v>
      </c>
      <c r="Q15" s="49" t="s">
        <v>185</v>
      </c>
      <c r="R15" s="10" t="s">
        <v>2152</v>
      </c>
      <c r="S15" s="90"/>
      <c r="T15" s="90"/>
      <c r="U15" s="92"/>
      <c r="V15" s="90"/>
      <c r="W15" s="90"/>
    </row>
    <row r="16" spans="1:23" ht="63.75">
      <c r="A16" s="136"/>
      <c r="B16" s="136"/>
      <c r="C16" s="182"/>
      <c r="D16" s="183"/>
      <c r="E16" s="183"/>
      <c r="F16" s="183"/>
      <c r="G16" s="183"/>
      <c r="H16" s="183"/>
      <c r="I16" s="183"/>
      <c r="J16" s="183"/>
      <c r="K16" s="135"/>
      <c r="L16" s="151" t="s">
        <v>839</v>
      </c>
      <c r="M16" s="14" t="s">
        <v>335</v>
      </c>
      <c r="N16" s="90"/>
      <c r="O16" s="90"/>
      <c r="P16" s="14" t="s">
        <v>2153</v>
      </c>
      <c r="Q16" s="49" t="s">
        <v>185</v>
      </c>
      <c r="R16" s="21" t="s">
        <v>2154</v>
      </c>
      <c r="S16" s="90"/>
      <c r="T16" s="90"/>
      <c r="U16" s="92"/>
      <c r="V16" s="90"/>
      <c r="W16" s="90"/>
    </row>
    <row r="17" spans="1:23" ht="63.75">
      <c r="A17" s="136"/>
      <c r="B17" s="136"/>
      <c r="C17" s="182"/>
      <c r="D17" s="183"/>
      <c r="E17" s="183"/>
      <c r="F17" s="183"/>
      <c r="G17" s="183"/>
      <c r="H17" s="183"/>
      <c r="I17" s="183"/>
      <c r="J17" s="183"/>
      <c r="K17" s="135"/>
      <c r="L17" s="137"/>
      <c r="M17" s="14" t="s">
        <v>1765</v>
      </c>
      <c r="N17" s="90"/>
      <c r="O17" s="90"/>
      <c r="P17" s="14" t="s">
        <v>2014</v>
      </c>
      <c r="Q17" s="49" t="s">
        <v>185</v>
      </c>
      <c r="R17" s="21" t="s">
        <v>2154</v>
      </c>
      <c r="S17" s="90"/>
      <c r="T17" s="90"/>
      <c r="U17" s="92"/>
      <c r="V17" s="90"/>
      <c r="W17" s="90"/>
    </row>
    <row r="18" spans="1:23" ht="63.75">
      <c r="A18" s="136"/>
      <c r="B18" s="136"/>
      <c r="C18" s="182"/>
      <c r="D18" s="183"/>
      <c r="E18" s="183"/>
      <c r="F18" s="183"/>
      <c r="G18" s="183"/>
      <c r="H18" s="183"/>
      <c r="I18" s="183"/>
      <c r="J18" s="183"/>
      <c r="K18" s="135"/>
      <c r="L18" s="151" t="s">
        <v>334</v>
      </c>
      <c r="M18" s="14" t="s">
        <v>335</v>
      </c>
      <c r="N18" s="90"/>
      <c r="O18" s="90"/>
      <c r="P18" s="14" t="s">
        <v>2155</v>
      </c>
      <c r="Q18" s="49" t="s">
        <v>185</v>
      </c>
      <c r="R18" s="21" t="s">
        <v>2154</v>
      </c>
      <c r="S18" s="90"/>
      <c r="T18" s="90"/>
      <c r="U18" s="92"/>
      <c r="V18" s="90"/>
      <c r="W18" s="90"/>
    </row>
    <row r="19" spans="1:23" ht="63.75">
      <c r="A19" s="136"/>
      <c r="B19" s="136"/>
      <c r="C19" s="184"/>
      <c r="D19" s="134"/>
      <c r="E19" s="134"/>
      <c r="F19" s="134"/>
      <c r="G19" s="134"/>
      <c r="H19" s="134"/>
      <c r="I19" s="134"/>
      <c r="J19" s="134"/>
      <c r="K19" s="133"/>
      <c r="L19" s="137"/>
      <c r="M19" s="14" t="s">
        <v>373</v>
      </c>
      <c r="N19" s="90"/>
      <c r="O19" s="90"/>
      <c r="P19" s="14" t="s">
        <v>2014</v>
      </c>
      <c r="Q19" s="49" t="s">
        <v>185</v>
      </c>
      <c r="R19" s="21" t="s">
        <v>2154</v>
      </c>
      <c r="S19" s="90"/>
      <c r="T19" s="90"/>
      <c r="U19" s="92"/>
      <c r="V19" s="90"/>
      <c r="W19" s="90"/>
    </row>
    <row r="20" spans="1:23">
      <c r="A20" s="136"/>
      <c r="B20" s="136"/>
      <c r="C20" s="185" t="s">
        <v>2156</v>
      </c>
      <c r="D20" s="139"/>
      <c r="E20" s="139"/>
      <c r="F20" s="139"/>
      <c r="G20" s="139"/>
      <c r="H20" s="139"/>
      <c r="I20" s="139"/>
      <c r="J20" s="139"/>
      <c r="K20" s="139"/>
      <c r="L20" s="139"/>
      <c r="M20" s="139"/>
      <c r="N20" s="139"/>
      <c r="O20" s="139"/>
      <c r="P20" s="139"/>
      <c r="Q20" s="139"/>
      <c r="R20" s="139"/>
      <c r="S20" s="139"/>
      <c r="T20" s="139"/>
      <c r="U20" s="139"/>
      <c r="V20" s="139"/>
      <c r="W20" s="138"/>
    </row>
    <row r="21" spans="1:23" ht="89.25">
      <c r="A21" s="136"/>
      <c r="B21" s="136"/>
      <c r="C21" s="14" t="s">
        <v>2157</v>
      </c>
      <c r="D21" s="86" t="s">
        <v>2158</v>
      </c>
      <c r="E21" s="14" t="s">
        <v>2113</v>
      </c>
      <c r="F21" s="21" t="s">
        <v>2114</v>
      </c>
      <c r="G21" s="14" t="s">
        <v>2105</v>
      </c>
      <c r="H21" s="14" t="s">
        <v>2106</v>
      </c>
      <c r="I21" s="14" t="s">
        <v>813</v>
      </c>
      <c r="J21" s="14" t="s">
        <v>472</v>
      </c>
      <c r="K21" s="14" t="s">
        <v>434</v>
      </c>
      <c r="L21" s="21" t="s">
        <v>999</v>
      </c>
      <c r="M21" s="14" t="s">
        <v>2159</v>
      </c>
      <c r="N21" s="90"/>
      <c r="O21" s="90"/>
      <c r="P21" s="14" t="s">
        <v>510</v>
      </c>
      <c r="Q21" s="49" t="s">
        <v>185</v>
      </c>
      <c r="R21" s="52" t="s">
        <v>2160</v>
      </c>
      <c r="S21" s="90"/>
      <c r="T21" s="90"/>
      <c r="U21" s="92"/>
      <c r="V21" s="90"/>
      <c r="W21" s="90"/>
    </row>
    <row r="22" spans="1:23" ht="204">
      <c r="A22" s="136"/>
      <c r="B22" s="136"/>
      <c r="C22" s="14" t="s">
        <v>2161</v>
      </c>
      <c r="D22" s="86" t="s">
        <v>2162</v>
      </c>
      <c r="E22" s="14" t="s">
        <v>2119</v>
      </c>
      <c r="F22" s="21" t="s">
        <v>2114</v>
      </c>
      <c r="G22" s="14" t="s">
        <v>2105</v>
      </c>
      <c r="H22" s="14" t="s">
        <v>2106</v>
      </c>
      <c r="I22" s="14" t="s">
        <v>813</v>
      </c>
      <c r="J22" s="14" t="s">
        <v>180</v>
      </c>
      <c r="K22" s="14" t="s">
        <v>181</v>
      </c>
      <c r="L22" s="21" t="s">
        <v>999</v>
      </c>
      <c r="M22" s="14" t="s">
        <v>2163</v>
      </c>
      <c r="N22" s="90"/>
      <c r="O22" s="90"/>
      <c r="P22" s="14" t="s">
        <v>557</v>
      </c>
      <c r="Q22" s="49" t="s">
        <v>256</v>
      </c>
      <c r="R22" s="21" t="s">
        <v>2121</v>
      </c>
      <c r="S22" s="14" t="s">
        <v>258</v>
      </c>
      <c r="T22" s="49" t="s">
        <v>259</v>
      </c>
      <c r="U22" s="21" t="s">
        <v>2122</v>
      </c>
      <c r="V22" s="14" t="str">
        <f>CONCATENATE(Masuri!A4, " , ", Masuri!A5, " , ",Masuri!A6, " , ", Masuri!A8, " , ", Masuri!A10, " , ", Masuri!A11, " , ", Masuri!A27, " , ", Masuri!A28, " , ", Masuri!A34, " , ", Masuri!A35)</f>
        <v>M2 , M3 , M4 , M5 , M7 , M8 , M24 , M25 , M31 , M32</v>
      </c>
      <c r="W22" s="90"/>
    </row>
    <row r="23" spans="1:23" ht="204">
      <c r="A23" s="136"/>
      <c r="B23" s="136"/>
      <c r="C23" s="14" t="s">
        <v>2164</v>
      </c>
      <c r="D23" s="86" t="s">
        <v>2165</v>
      </c>
      <c r="E23" s="14" t="s">
        <v>2119</v>
      </c>
      <c r="F23" s="21" t="s">
        <v>2104</v>
      </c>
      <c r="G23" s="14" t="s">
        <v>2105</v>
      </c>
      <c r="H23" s="14" t="s">
        <v>2106</v>
      </c>
      <c r="I23" s="14" t="s">
        <v>813</v>
      </c>
      <c r="J23" s="14" t="s">
        <v>180</v>
      </c>
      <c r="K23" s="14" t="s">
        <v>181</v>
      </c>
      <c r="L23" s="21" t="s">
        <v>1803</v>
      </c>
      <c r="M23" s="14" t="s">
        <v>2166</v>
      </c>
      <c r="N23" s="90"/>
      <c r="O23" s="90"/>
      <c r="P23" s="14" t="s">
        <v>557</v>
      </c>
      <c r="Q23" s="49" t="s">
        <v>256</v>
      </c>
      <c r="R23" s="21" t="s">
        <v>2121</v>
      </c>
      <c r="S23" s="14" t="s">
        <v>258</v>
      </c>
      <c r="T23" s="49" t="s">
        <v>259</v>
      </c>
      <c r="U23" s="21" t="s">
        <v>2122</v>
      </c>
      <c r="V23" s="14" t="str">
        <f>CONCATENATE(Masuri!A4, " , ", Masuri!A5, " , ",Masuri!A6, " , ", Masuri!A8, " , ", Masuri!A10, " , ", Masuri!A11, " , ", Masuri!A27, " , ", Masuri!A28, " , ", Masuri!A34, " , ", Masuri!A35)</f>
        <v>M2 , M3 , M4 , M5 , M7 , M8 , M24 , M25 , M31 , M32</v>
      </c>
      <c r="W23" s="90"/>
    </row>
    <row r="24" spans="1:23" ht="204">
      <c r="A24" s="136"/>
      <c r="B24" s="136"/>
      <c r="C24" s="14" t="s">
        <v>2167</v>
      </c>
      <c r="D24" s="86" t="s">
        <v>2168</v>
      </c>
      <c r="E24" s="14" t="s">
        <v>2119</v>
      </c>
      <c r="F24" s="21" t="s">
        <v>2114</v>
      </c>
      <c r="G24" s="14" t="s">
        <v>2105</v>
      </c>
      <c r="H24" s="14" t="s">
        <v>2106</v>
      </c>
      <c r="I24" s="14" t="s">
        <v>813</v>
      </c>
      <c r="J24" s="14" t="s">
        <v>548</v>
      </c>
      <c r="K24" s="14" t="s">
        <v>255</v>
      </c>
      <c r="L24" s="21" t="s">
        <v>999</v>
      </c>
      <c r="M24" s="14" t="s">
        <v>2120</v>
      </c>
      <c r="N24" s="90"/>
      <c r="O24" s="90"/>
      <c r="P24" s="14" t="s">
        <v>708</v>
      </c>
      <c r="Q24" s="49" t="s">
        <v>256</v>
      </c>
      <c r="R24" s="21" t="s">
        <v>2121</v>
      </c>
      <c r="S24" s="14" t="s">
        <v>258</v>
      </c>
      <c r="T24" s="49" t="s">
        <v>259</v>
      </c>
      <c r="U24" s="21" t="s">
        <v>2122</v>
      </c>
      <c r="V24" s="14" t="str">
        <f>CONCATENATE(Masuri!A4, " , ", Masuri!A5, " , ",Masuri!A6, " , ", Masuri!A8, " , ", Masuri!A10, " , ", Masuri!A11, " , ", Masuri!A27, " , ", Masuri!A28, " , ", Masuri!A34, " , ", Masuri!A35)</f>
        <v>M2 , M3 , M4 , M5 , M7 , M8 , M24 , M25 , M31 , M32</v>
      </c>
      <c r="W24" s="90"/>
    </row>
    <row r="25" spans="1:23" ht="51">
      <c r="A25" s="136"/>
      <c r="B25" s="136"/>
      <c r="C25" s="179"/>
      <c r="D25" s="180"/>
      <c r="E25" s="180"/>
      <c r="F25" s="180"/>
      <c r="G25" s="180"/>
      <c r="H25" s="180"/>
      <c r="I25" s="180"/>
      <c r="J25" s="180"/>
      <c r="K25" s="181"/>
      <c r="L25" s="21" t="s">
        <v>2169</v>
      </c>
      <c r="M25" s="14" t="s">
        <v>183</v>
      </c>
      <c r="N25" s="90"/>
      <c r="O25" s="90"/>
      <c r="P25" s="14" t="s">
        <v>2170</v>
      </c>
      <c r="Q25" s="49" t="s">
        <v>185</v>
      </c>
      <c r="R25" s="10" t="s">
        <v>2171</v>
      </c>
      <c r="S25" s="90"/>
      <c r="T25" s="90"/>
      <c r="U25" s="92"/>
      <c r="V25" s="90"/>
      <c r="W25" s="90"/>
    </row>
    <row r="26" spans="1:23" ht="51">
      <c r="A26" s="136"/>
      <c r="B26" s="136"/>
      <c r="C26" s="182"/>
      <c r="D26" s="183"/>
      <c r="E26" s="183"/>
      <c r="F26" s="183"/>
      <c r="G26" s="183"/>
      <c r="H26" s="183"/>
      <c r="I26" s="183"/>
      <c r="J26" s="183"/>
      <c r="K26" s="135"/>
      <c r="L26" s="21" t="s">
        <v>2141</v>
      </c>
      <c r="M26" s="14" t="s">
        <v>284</v>
      </c>
      <c r="N26" s="90"/>
      <c r="O26" s="90"/>
      <c r="P26" s="14" t="s">
        <v>2142</v>
      </c>
      <c r="Q26" s="49" t="s">
        <v>256</v>
      </c>
      <c r="R26" s="21" t="s">
        <v>2143</v>
      </c>
      <c r="S26" s="14" t="s">
        <v>258</v>
      </c>
      <c r="T26" s="49" t="s">
        <v>259</v>
      </c>
      <c r="U26" s="44" t="s">
        <v>2172</v>
      </c>
      <c r="V26" s="14" t="str">
        <f>CONCATENATE(Masuri!A4, " , ", Masuri!A5, " , ",Masuri!A6, " , ", Masuri!A8, " , ", Masuri!A10, " , ", Masuri!A11, " , ", Masuri!A27, " , ", Masuri!A28, " , ", Masuri!A34, " , ", Masuri!A35)</f>
        <v>M2 , M3 , M4 , M5 , M7 , M8 , M24 , M25 , M31 , M32</v>
      </c>
      <c r="W26" s="90"/>
    </row>
    <row r="27" spans="1:23" ht="63.75">
      <c r="A27" s="136"/>
      <c r="B27" s="136"/>
      <c r="C27" s="182"/>
      <c r="D27" s="183"/>
      <c r="E27" s="183"/>
      <c r="F27" s="183"/>
      <c r="G27" s="183"/>
      <c r="H27" s="183"/>
      <c r="I27" s="183"/>
      <c r="J27" s="183"/>
      <c r="K27" s="135"/>
      <c r="L27" s="21" t="s">
        <v>2145</v>
      </c>
      <c r="M27" s="14" t="s">
        <v>2146</v>
      </c>
      <c r="N27" s="90"/>
      <c r="O27" s="90"/>
      <c r="P27" s="14" t="s">
        <v>2173</v>
      </c>
      <c r="Q27" s="49" t="s">
        <v>185</v>
      </c>
      <c r="R27" s="44" t="s">
        <v>2148</v>
      </c>
      <c r="S27" s="90"/>
      <c r="T27" s="90"/>
      <c r="U27" s="92"/>
      <c r="V27" s="90"/>
      <c r="W27" s="90"/>
    </row>
    <row r="28" spans="1:23" ht="63.75">
      <c r="A28" s="136"/>
      <c r="B28" s="136"/>
      <c r="C28" s="182"/>
      <c r="D28" s="183"/>
      <c r="E28" s="183"/>
      <c r="F28" s="183"/>
      <c r="G28" s="183"/>
      <c r="H28" s="183"/>
      <c r="I28" s="183"/>
      <c r="J28" s="183"/>
      <c r="K28" s="135"/>
      <c r="L28" s="151" t="s">
        <v>839</v>
      </c>
      <c r="M28" s="14" t="s">
        <v>2174</v>
      </c>
      <c r="N28" s="90"/>
      <c r="O28" s="90"/>
      <c r="P28" s="14" t="s">
        <v>2153</v>
      </c>
      <c r="Q28" s="49" t="s">
        <v>185</v>
      </c>
      <c r="R28" s="21" t="s">
        <v>2154</v>
      </c>
      <c r="S28" s="90"/>
      <c r="T28" s="90"/>
      <c r="U28" s="92"/>
      <c r="V28" s="90"/>
      <c r="W28" s="90"/>
    </row>
    <row r="29" spans="1:23" ht="63.75">
      <c r="A29" s="136"/>
      <c r="B29" s="136"/>
      <c r="C29" s="182"/>
      <c r="D29" s="183"/>
      <c r="E29" s="183"/>
      <c r="F29" s="183"/>
      <c r="G29" s="183"/>
      <c r="H29" s="183"/>
      <c r="I29" s="183"/>
      <c r="J29" s="183"/>
      <c r="K29" s="135"/>
      <c r="L29" s="137"/>
      <c r="M29" s="14" t="s">
        <v>2175</v>
      </c>
      <c r="N29" s="90"/>
      <c r="O29" s="90"/>
      <c r="P29" s="14" t="s">
        <v>641</v>
      </c>
      <c r="Q29" s="49" t="s">
        <v>185</v>
      </c>
      <c r="R29" s="21" t="s">
        <v>2154</v>
      </c>
      <c r="S29" s="90"/>
      <c r="T29" s="90"/>
      <c r="U29" s="92"/>
      <c r="V29" s="90"/>
      <c r="W29" s="90"/>
    </row>
    <row r="30" spans="1:23" ht="63.75">
      <c r="A30" s="136"/>
      <c r="B30" s="136"/>
      <c r="C30" s="182"/>
      <c r="D30" s="183"/>
      <c r="E30" s="183"/>
      <c r="F30" s="183"/>
      <c r="G30" s="183"/>
      <c r="H30" s="183"/>
      <c r="I30" s="183"/>
      <c r="J30" s="183"/>
      <c r="K30" s="135"/>
      <c r="L30" s="151" t="s">
        <v>334</v>
      </c>
      <c r="M30" s="14" t="s">
        <v>335</v>
      </c>
      <c r="N30" s="90"/>
      <c r="O30" s="90"/>
      <c r="P30" s="14" t="s">
        <v>2176</v>
      </c>
      <c r="Q30" s="49" t="s">
        <v>185</v>
      </c>
      <c r="R30" s="21" t="s">
        <v>2154</v>
      </c>
      <c r="S30" s="90"/>
      <c r="T30" s="90"/>
      <c r="U30" s="92"/>
      <c r="V30" s="90"/>
      <c r="W30" s="90"/>
    </row>
    <row r="31" spans="1:23" ht="63.75">
      <c r="A31" s="136"/>
      <c r="B31" s="136"/>
      <c r="C31" s="184"/>
      <c r="D31" s="134"/>
      <c r="E31" s="134"/>
      <c r="F31" s="134"/>
      <c r="G31" s="134"/>
      <c r="H31" s="134"/>
      <c r="I31" s="134"/>
      <c r="J31" s="134"/>
      <c r="K31" s="133"/>
      <c r="L31" s="137"/>
      <c r="M31" s="14" t="s">
        <v>2177</v>
      </c>
      <c r="N31" s="90"/>
      <c r="O31" s="90"/>
      <c r="P31" s="14" t="s">
        <v>2014</v>
      </c>
      <c r="Q31" s="49" t="s">
        <v>185</v>
      </c>
      <c r="R31" s="21" t="s">
        <v>2154</v>
      </c>
      <c r="S31" s="90"/>
      <c r="T31" s="90"/>
      <c r="U31" s="92"/>
      <c r="V31" s="90"/>
      <c r="W31" s="90"/>
    </row>
    <row r="32" spans="1:23">
      <c r="A32" s="136"/>
      <c r="B32" s="136"/>
      <c r="C32" s="185" t="s">
        <v>2178</v>
      </c>
      <c r="D32" s="139"/>
      <c r="E32" s="139"/>
      <c r="F32" s="139"/>
      <c r="G32" s="139"/>
      <c r="H32" s="139"/>
      <c r="I32" s="139"/>
      <c r="J32" s="139"/>
      <c r="K32" s="139"/>
      <c r="L32" s="139"/>
      <c r="M32" s="139"/>
      <c r="N32" s="139"/>
      <c r="O32" s="139"/>
      <c r="P32" s="139"/>
      <c r="Q32" s="139"/>
      <c r="R32" s="139"/>
      <c r="S32" s="139"/>
      <c r="T32" s="139"/>
      <c r="U32" s="139"/>
      <c r="V32" s="139"/>
      <c r="W32" s="138"/>
    </row>
    <row r="33" spans="1:23" ht="102">
      <c r="A33" s="136"/>
      <c r="B33" s="136"/>
      <c r="C33" s="14" t="s">
        <v>2179</v>
      </c>
      <c r="D33" s="86" t="s">
        <v>2180</v>
      </c>
      <c r="E33" s="14" t="s">
        <v>2113</v>
      </c>
      <c r="F33" s="21" t="s">
        <v>2114</v>
      </c>
      <c r="G33" s="14" t="s">
        <v>2105</v>
      </c>
      <c r="H33" s="14" t="s">
        <v>2106</v>
      </c>
      <c r="I33" s="14" t="s">
        <v>813</v>
      </c>
      <c r="J33" s="14" t="s">
        <v>472</v>
      </c>
      <c r="K33" s="14" t="s">
        <v>434</v>
      </c>
      <c r="L33" s="21" t="s">
        <v>245</v>
      </c>
      <c r="M33" s="14" t="s">
        <v>2181</v>
      </c>
      <c r="N33" s="90"/>
      <c r="O33" s="90"/>
      <c r="P33" s="14" t="s">
        <v>193</v>
      </c>
      <c r="Q33" s="49" t="s">
        <v>185</v>
      </c>
      <c r="R33" s="52" t="s">
        <v>2182</v>
      </c>
      <c r="S33" s="90"/>
      <c r="T33" s="90"/>
      <c r="U33" s="92"/>
      <c r="V33" s="90"/>
      <c r="W33" s="90"/>
    </row>
    <row r="34" spans="1:23" ht="89.25">
      <c r="A34" s="136"/>
      <c r="B34" s="136"/>
      <c r="C34" s="49" t="s">
        <v>2130</v>
      </c>
      <c r="D34" s="86" t="s">
        <v>2183</v>
      </c>
      <c r="E34" s="14" t="s">
        <v>2113</v>
      </c>
      <c r="F34" s="21" t="s">
        <v>2114</v>
      </c>
      <c r="G34" s="14" t="s">
        <v>2105</v>
      </c>
      <c r="H34" s="14" t="s">
        <v>2106</v>
      </c>
      <c r="I34" s="14" t="s">
        <v>813</v>
      </c>
      <c r="J34" s="14" t="s">
        <v>548</v>
      </c>
      <c r="K34" s="14" t="s">
        <v>255</v>
      </c>
      <c r="L34" s="21" t="s">
        <v>245</v>
      </c>
      <c r="M34" s="14" t="s">
        <v>2184</v>
      </c>
      <c r="N34" s="90"/>
      <c r="O34" s="90"/>
      <c r="P34" s="14" t="s">
        <v>510</v>
      </c>
      <c r="Q34" s="49" t="s">
        <v>185</v>
      </c>
      <c r="R34" s="52" t="s">
        <v>2185</v>
      </c>
      <c r="S34" s="90"/>
      <c r="T34" s="90"/>
      <c r="U34" s="92"/>
      <c r="V34" s="90"/>
      <c r="W34" s="90"/>
    </row>
    <row r="35" spans="1:23" ht="38.25">
      <c r="A35" s="136"/>
      <c r="B35" s="136"/>
      <c r="C35" s="179"/>
      <c r="D35" s="180"/>
      <c r="E35" s="180"/>
      <c r="F35" s="180"/>
      <c r="G35" s="180"/>
      <c r="H35" s="180"/>
      <c r="I35" s="180"/>
      <c r="J35" s="180"/>
      <c r="K35" s="181"/>
      <c r="L35" s="21" t="s">
        <v>2186</v>
      </c>
      <c r="M35" s="14" t="s">
        <v>183</v>
      </c>
      <c r="N35" s="90"/>
      <c r="O35" s="90"/>
      <c r="P35" s="14" t="s">
        <v>2187</v>
      </c>
      <c r="Q35" s="49" t="s">
        <v>185</v>
      </c>
      <c r="R35" s="10" t="s">
        <v>2188</v>
      </c>
      <c r="S35" s="90"/>
      <c r="T35" s="90"/>
      <c r="U35" s="92"/>
      <c r="V35" s="90"/>
      <c r="W35" s="90"/>
    </row>
    <row r="36" spans="1:23" ht="38.25">
      <c r="A36" s="136"/>
      <c r="B36" s="136"/>
      <c r="C36" s="182"/>
      <c r="D36" s="183"/>
      <c r="E36" s="183"/>
      <c r="F36" s="183"/>
      <c r="G36" s="183"/>
      <c r="H36" s="183"/>
      <c r="I36" s="183"/>
      <c r="J36" s="183"/>
      <c r="K36" s="135"/>
      <c r="L36" s="21" t="s">
        <v>2189</v>
      </c>
      <c r="M36" s="14" t="s">
        <v>284</v>
      </c>
      <c r="N36" s="90"/>
      <c r="O36" s="90"/>
      <c r="P36" s="14" t="s">
        <v>2142</v>
      </c>
      <c r="Q36" s="49" t="s">
        <v>185</v>
      </c>
      <c r="R36" s="44" t="s">
        <v>2190</v>
      </c>
      <c r="S36" s="14"/>
      <c r="T36" s="14"/>
      <c r="U36" s="92"/>
      <c r="V36" s="90"/>
      <c r="W36" s="90"/>
    </row>
    <row r="37" spans="1:23" ht="63.75">
      <c r="A37" s="136"/>
      <c r="B37" s="136"/>
      <c r="C37" s="182"/>
      <c r="D37" s="183"/>
      <c r="E37" s="183"/>
      <c r="F37" s="183"/>
      <c r="G37" s="183"/>
      <c r="H37" s="183"/>
      <c r="I37" s="183"/>
      <c r="J37" s="183"/>
      <c r="K37" s="135"/>
      <c r="L37" s="21" t="s">
        <v>2145</v>
      </c>
      <c r="M37" s="14" t="s">
        <v>2191</v>
      </c>
      <c r="N37" s="90"/>
      <c r="O37" s="90"/>
      <c r="P37" s="14" t="s">
        <v>2173</v>
      </c>
      <c r="Q37" s="49" t="s">
        <v>185</v>
      </c>
      <c r="R37" s="44" t="s">
        <v>2148</v>
      </c>
      <c r="S37" s="90"/>
      <c r="T37" s="90"/>
      <c r="U37" s="92"/>
      <c r="V37" s="90"/>
      <c r="W37" s="90"/>
    </row>
    <row r="38" spans="1:23" ht="63.75">
      <c r="A38" s="136"/>
      <c r="B38" s="136"/>
      <c r="C38" s="182"/>
      <c r="D38" s="183"/>
      <c r="E38" s="183"/>
      <c r="F38" s="183"/>
      <c r="G38" s="183"/>
      <c r="H38" s="183"/>
      <c r="I38" s="183"/>
      <c r="J38" s="183"/>
      <c r="K38" s="135"/>
      <c r="L38" s="21" t="s">
        <v>839</v>
      </c>
      <c r="M38" s="14" t="s">
        <v>2192</v>
      </c>
      <c r="N38" s="90"/>
      <c r="O38" s="90"/>
      <c r="P38" s="14" t="s">
        <v>2176</v>
      </c>
      <c r="Q38" s="49" t="s">
        <v>185</v>
      </c>
      <c r="R38" s="21" t="s">
        <v>2154</v>
      </c>
      <c r="S38" s="90"/>
      <c r="T38" s="90"/>
      <c r="U38" s="92"/>
      <c r="V38" s="90"/>
      <c r="W38" s="90"/>
    </row>
    <row r="39" spans="1:23" ht="63.75">
      <c r="A39" s="136"/>
      <c r="B39" s="136"/>
      <c r="C39" s="184"/>
      <c r="D39" s="134"/>
      <c r="E39" s="134"/>
      <c r="F39" s="134"/>
      <c r="G39" s="134"/>
      <c r="H39" s="134"/>
      <c r="I39" s="134"/>
      <c r="J39" s="134"/>
      <c r="K39" s="133"/>
      <c r="L39" s="21" t="s">
        <v>334</v>
      </c>
      <c r="M39" s="14" t="s">
        <v>2192</v>
      </c>
      <c r="N39" s="90"/>
      <c r="O39" s="90"/>
      <c r="P39" s="14" t="s">
        <v>2176</v>
      </c>
      <c r="Q39" s="49" t="s">
        <v>185</v>
      </c>
      <c r="R39" s="21" t="s">
        <v>2154</v>
      </c>
      <c r="S39" s="90"/>
      <c r="T39" s="90"/>
      <c r="U39" s="92"/>
      <c r="V39" s="90"/>
      <c r="W39" s="90"/>
    </row>
    <row r="40" spans="1:23">
      <c r="A40" s="136"/>
      <c r="B40" s="136"/>
      <c r="C40" s="185" t="s">
        <v>2193</v>
      </c>
      <c r="D40" s="139"/>
      <c r="E40" s="139"/>
      <c r="F40" s="139"/>
      <c r="G40" s="139"/>
      <c r="H40" s="139"/>
      <c r="I40" s="139"/>
      <c r="J40" s="139"/>
      <c r="K40" s="139"/>
      <c r="L40" s="139"/>
      <c r="M40" s="139"/>
      <c r="N40" s="139"/>
      <c r="O40" s="139"/>
      <c r="P40" s="139"/>
      <c r="Q40" s="139"/>
      <c r="R40" s="139"/>
      <c r="S40" s="139"/>
      <c r="T40" s="139"/>
      <c r="U40" s="139"/>
      <c r="V40" s="139"/>
      <c r="W40" s="138"/>
    </row>
    <row r="41" spans="1:23" ht="76.5">
      <c r="A41" s="136"/>
      <c r="B41" s="136"/>
      <c r="C41" s="14" t="s">
        <v>2194</v>
      </c>
      <c r="D41" s="86" t="s">
        <v>2195</v>
      </c>
      <c r="E41" s="14" t="s">
        <v>2113</v>
      </c>
      <c r="F41" s="21" t="s">
        <v>2196</v>
      </c>
      <c r="G41" s="14" t="s">
        <v>2105</v>
      </c>
      <c r="H41" s="14" t="s">
        <v>2197</v>
      </c>
      <c r="I41" s="14" t="s">
        <v>813</v>
      </c>
      <c r="J41" s="14" t="s">
        <v>180</v>
      </c>
      <c r="K41" s="14" t="s">
        <v>181</v>
      </c>
      <c r="L41" s="21" t="s">
        <v>245</v>
      </c>
      <c r="M41" s="14" t="s">
        <v>2181</v>
      </c>
      <c r="N41" s="90"/>
      <c r="O41" s="90"/>
      <c r="P41" s="14" t="s">
        <v>264</v>
      </c>
      <c r="Q41" s="49" t="s">
        <v>185</v>
      </c>
      <c r="R41" s="21" t="s">
        <v>2198</v>
      </c>
      <c r="S41" s="90"/>
      <c r="T41" s="90"/>
      <c r="U41" s="92"/>
      <c r="V41" s="90"/>
      <c r="W41" s="90"/>
    </row>
    <row r="42" spans="1:23" ht="204">
      <c r="A42" s="136"/>
      <c r="B42" s="136"/>
      <c r="C42" s="149" t="s">
        <v>2199</v>
      </c>
      <c r="D42" s="150" t="s">
        <v>2200</v>
      </c>
      <c r="E42" s="149" t="s">
        <v>2201</v>
      </c>
      <c r="F42" s="151" t="s">
        <v>2202</v>
      </c>
      <c r="G42" s="149" t="s">
        <v>2105</v>
      </c>
      <c r="H42" s="149" t="s">
        <v>2197</v>
      </c>
      <c r="I42" s="149" t="s">
        <v>813</v>
      </c>
      <c r="J42" s="149" t="s">
        <v>548</v>
      </c>
      <c r="K42" s="149" t="s">
        <v>255</v>
      </c>
      <c r="L42" s="151" t="s">
        <v>245</v>
      </c>
      <c r="M42" s="14" t="s">
        <v>2120</v>
      </c>
      <c r="N42" s="90"/>
      <c r="O42" s="90"/>
      <c r="P42" s="14" t="s">
        <v>2203</v>
      </c>
      <c r="Q42" s="49" t="s">
        <v>256</v>
      </c>
      <c r="R42" s="21" t="s">
        <v>2204</v>
      </c>
      <c r="S42" s="14" t="s">
        <v>258</v>
      </c>
      <c r="T42" s="49" t="s">
        <v>259</v>
      </c>
      <c r="U42" s="21" t="s">
        <v>2122</v>
      </c>
      <c r="V42" s="14" t="str">
        <f>CONCATENATE(Masuri!A4, " , ", Masuri!A5, " , ",Masuri!A6, " , ", Masuri!A8, " , ", Masuri!A10, " , ", Masuri!A11, " , ", Masuri!A27, " , ", Masuri!A28, " , ", Masuri!A34, " , ", Masuri!A35)</f>
        <v>M2 , M3 , M4 , M5 , M7 , M8 , M24 , M25 , M31 , M32</v>
      </c>
      <c r="W42" s="90"/>
    </row>
    <row r="43" spans="1:23" ht="89.25">
      <c r="A43" s="136"/>
      <c r="B43" s="136"/>
      <c r="C43" s="137"/>
      <c r="D43" s="137"/>
      <c r="E43" s="137"/>
      <c r="F43" s="137"/>
      <c r="G43" s="137"/>
      <c r="H43" s="137"/>
      <c r="I43" s="137"/>
      <c r="J43" s="137"/>
      <c r="K43" s="137"/>
      <c r="L43" s="137"/>
      <c r="M43" s="14" t="s">
        <v>2205</v>
      </c>
      <c r="N43" s="90"/>
      <c r="O43" s="90"/>
      <c r="P43" s="14" t="s">
        <v>264</v>
      </c>
      <c r="Q43" s="49" t="s">
        <v>185</v>
      </c>
      <c r="R43" s="21" t="s">
        <v>2206</v>
      </c>
      <c r="S43" s="90"/>
      <c r="T43" s="90"/>
      <c r="U43" s="92"/>
      <c r="V43" s="90"/>
      <c r="W43" s="90"/>
    </row>
    <row r="44" spans="1:23" ht="89.25">
      <c r="A44" s="136"/>
      <c r="B44" s="136"/>
      <c r="C44" s="14" t="s">
        <v>2207</v>
      </c>
      <c r="D44" s="86" t="s">
        <v>2208</v>
      </c>
      <c r="E44" s="14" t="s">
        <v>2113</v>
      </c>
      <c r="F44" s="21" t="s">
        <v>2209</v>
      </c>
      <c r="G44" s="14" t="s">
        <v>2105</v>
      </c>
      <c r="H44" s="14" t="s">
        <v>2197</v>
      </c>
      <c r="I44" s="14" t="s">
        <v>813</v>
      </c>
      <c r="J44" s="14" t="s">
        <v>180</v>
      </c>
      <c r="K44" s="14" t="s">
        <v>181</v>
      </c>
      <c r="L44" s="21" t="s">
        <v>245</v>
      </c>
      <c r="M44" s="14" t="s">
        <v>2181</v>
      </c>
      <c r="N44" s="90"/>
      <c r="O44" s="90"/>
      <c r="P44" s="14" t="s">
        <v>264</v>
      </c>
      <c r="Q44" s="49" t="s">
        <v>185</v>
      </c>
      <c r="R44" s="21" t="s">
        <v>2210</v>
      </c>
      <c r="S44" s="90"/>
      <c r="T44" s="90"/>
      <c r="U44" s="92"/>
      <c r="V44" s="90"/>
      <c r="W44" s="90"/>
    </row>
    <row r="45" spans="1:23" ht="89.25">
      <c r="A45" s="136"/>
      <c r="B45" s="136"/>
      <c r="C45" s="14" t="s">
        <v>2211</v>
      </c>
      <c r="D45" s="86" t="s">
        <v>2212</v>
      </c>
      <c r="E45" s="14" t="s">
        <v>2113</v>
      </c>
      <c r="F45" s="21" t="s">
        <v>2213</v>
      </c>
      <c r="G45" s="14" t="s">
        <v>2105</v>
      </c>
      <c r="H45" s="14" t="s">
        <v>2197</v>
      </c>
      <c r="I45" s="14" t="s">
        <v>813</v>
      </c>
      <c r="J45" s="14" t="s">
        <v>180</v>
      </c>
      <c r="K45" s="14" t="s">
        <v>181</v>
      </c>
      <c r="L45" s="21" t="s">
        <v>245</v>
      </c>
      <c r="M45" s="14" t="s">
        <v>2181</v>
      </c>
      <c r="N45" s="90"/>
      <c r="O45" s="90"/>
      <c r="P45" s="14" t="s">
        <v>264</v>
      </c>
      <c r="Q45" s="49" t="s">
        <v>185</v>
      </c>
      <c r="R45" s="21" t="s">
        <v>2214</v>
      </c>
      <c r="S45" s="90"/>
      <c r="T45" s="90"/>
      <c r="U45" s="92"/>
      <c r="V45" s="90"/>
      <c r="W45" s="90"/>
    </row>
    <row r="46" spans="1:23" ht="76.5">
      <c r="A46" s="136"/>
      <c r="B46" s="136"/>
      <c r="C46" s="14" t="s">
        <v>2215</v>
      </c>
      <c r="D46" s="86" t="s">
        <v>2216</v>
      </c>
      <c r="E46" s="14" t="s">
        <v>2113</v>
      </c>
      <c r="F46" s="21" t="s">
        <v>2209</v>
      </c>
      <c r="G46" s="14" t="s">
        <v>2105</v>
      </c>
      <c r="H46" s="14" t="s">
        <v>2197</v>
      </c>
      <c r="I46" s="14" t="s">
        <v>813</v>
      </c>
      <c r="J46" s="14" t="s">
        <v>548</v>
      </c>
      <c r="K46" s="14" t="s">
        <v>255</v>
      </c>
      <c r="L46" s="21" t="s">
        <v>245</v>
      </c>
      <c r="M46" s="14" t="s">
        <v>2181</v>
      </c>
      <c r="N46" s="90"/>
      <c r="O46" s="90"/>
      <c r="P46" s="14" t="s">
        <v>532</v>
      </c>
      <c r="Q46" s="49" t="s">
        <v>185</v>
      </c>
      <c r="R46" s="21" t="s">
        <v>2217</v>
      </c>
      <c r="S46" s="90"/>
      <c r="T46" s="90"/>
      <c r="U46" s="92"/>
      <c r="V46" s="90"/>
      <c r="W46" s="90"/>
    </row>
    <row r="47" spans="1:23" ht="38.25">
      <c r="A47" s="136"/>
      <c r="B47" s="136"/>
      <c r="C47" s="179"/>
      <c r="D47" s="180"/>
      <c r="E47" s="180"/>
      <c r="F47" s="180"/>
      <c r="G47" s="180"/>
      <c r="H47" s="180"/>
      <c r="I47" s="180"/>
      <c r="J47" s="180"/>
      <c r="K47" s="181"/>
      <c r="L47" s="21" t="s">
        <v>2218</v>
      </c>
      <c r="M47" s="14" t="s">
        <v>183</v>
      </c>
      <c r="N47" s="90"/>
      <c r="O47" s="90"/>
      <c r="P47" s="14" t="s">
        <v>2219</v>
      </c>
      <c r="Q47" s="49" t="s">
        <v>185</v>
      </c>
      <c r="R47" s="10" t="s">
        <v>2188</v>
      </c>
      <c r="S47" s="90"/>
      <c r="T47" s="90"/>
      <c r="U47" s="92"/>
      <c r="V47" s="90"/>
      <c r="W47" s="90"/>
    </row>
    <row r="48" spans="1:23" ht="38.25">
      <c r="A48" s="136"/>
      <c r="B48" s="136"/>
      <c r="C48" s="182"/>
      <c r="D48" s="183"/>
      <c r="E48" s="183"/>
      <c r="F48" s="183"/>
      <c r="G48" s="183"/>
      <c r="H48" s="183"/>
      <c r="I48" s="183"/>
      <c r="J48" s="183"/>
      <c r="K48" s="135"/>
      <c r="L48" s="21" t="s">
        <v>2220</v>
      </c>
      <c r="M48" s="14" t="s">
        <v>889</v>
      </c>
      <c r="N48" s="90"/>
      <c r="O48" s="90"/>
      <c r="P48" s="14" t="s">
        <v>1891</v>
      </c>
      <c r="Q48" s="49" t="s">
        <v>185</v>
      </c>
      <c r="R48" s="10" t="s">
        <v>2221</v>
      </c>
      <c r="S48" s="90"/>
      <c r="T48" s="90"/>
      <c r="U48" s="92"/>
      <c r="V48" s="90"/>
      <c r="W48" s="90"/>
    </row>
    <row r="49" spans="1:23" ht="51">
      <c r="A49" s="136"/>
      <c r="B49" s="136"/>
      <c r="C49" s="182"/>
      <c r="D49" s="183"/>
      <c r="E49" s="183"/>
      <c r="F49" s="183"/>
      <c r="G49" s="183"/>
      <c r="H49" s="183"/>
      <c r="I49" s="183"/>
      <c r="J49" s="183"/>
      <c r="K49" s="135"/>
      <c r="L49" s="21" t="s">
        <v>2189</v>
      </c>
      <c r="M49" s="14" t="s">
        <v>284</v>
      </c>
      <c r="N49" s="90"/>
      <c r="O49" s="90"/>
      <c r="P49" s="14" t="s">
        <v>2142</v>
      </c>
      <c r="Q49" s="49" t="s">
        <v>256</v>
      </c>
      <c r="R49" s="21" t="s">
        <v>2143</v>
      </c>
      <c r="S49" s="14" t="s">
        <v>258</v>
      </c>
      <c r="T49" s="49" t="s">
        <v>259</v>
      </c>
      <c r="U49" s="44" t="s">
        <v>2222</v>
      </c>
      <c r="V49" s="14" t="str">
        <f>CONCATENATE(Masuri!A4, " , ", Masuri!A5, " , ",Masuri!A6, " , ", Masuri!A8, " , ", Masuri!A10, " , ", Masuri!A11, " , ", Masuri!A27, " , ", Masuri!A28, " , ", Masuri!A34, " , ", Masuri!A35)</f>
        <v>M2 , M3 , M4 , M5 , M7 , M8 , M24 , M25 , M31 , M32</v>
      </c>
      <c r="W49" s="90"/>
    </row>
    <row r="50" spans="1:23" ht="63.75">
      <c r="A50" s="136"/>
      <c r="B50" s="136"/>
      <c r="C50" s="184"/>
      <c r="D50" s="134"/>
      <c r="E50" s="134"/>
      <c r="F50" s="134"/>
      <c r="G50" s="134"/>
      <c r="H50" s="134"/>
      <c r="I50" s="134"/>
      <c r="J50" s="134"/>
      <c r="K50" s="133"/>
      <c r="L50" s="21" t="s">
        <v>2145</v>
      </c>
      <c r="M50" s="14" t="s">
        <v>2191</v>
      </c>
      <c r="N50" s="90"/>
      <c r="O50" s="90"/>
      <c r="P50" s="14" t="s">
        <v>2223</v>
      </c>
      <c r="Q50" s="49" t="s">
        <v>185</v>
      </c>
      <c r="R50" s="44" t="s">
        <v>2148</v>
      </c>
      <c r="S50" s="90"/>
      <c r="T50" s="90"/>
      <c r="U50" s="92"/>
      <c r="V50" s="90"/>
      <c r="W50" s="90"/>
    </row>
    <row r="51" spans="1:23">
      <c r="A51" s="136"/>
      <c r="B51" s="136"/>
      <c r="C51" s="185" t="s">
        <v>2224</v>
      </c>
      <c r="D51" s="139"/>
      <c r="E51" s="139"/>
      <c r="F51" s="139"/>
      <c r="G51" s="139"/>
      <c r="H51" s="139"/>
      <c r="I51" s="139"/>
      <c r="J51" s="139"/>
      <c r="K51" s="139"/>
      <c r="L51" s="139"/>
      <c r="M51" s="139"/>
      <c r="N51" s="139"/>
      <c r="O51" s="139"/>
      <c r="P51" s="139"/>
      <c r="Q51" s="139"/>
      <c r="R51" s="139"/>
      <c r="S51" s="139"/>
      <c r="T51" s="139"/>
      <c r="U51" s="139"/>
      <c r="V51" s="139"/>
      <c r="W51" s="138"/>
    </row>
    <row r="52" spans="1:23" ht="76.5">
      <c r="A52" s="136"/>
      <c r="B52" s="136"/>
      <c r="C52" s="14" t="s">
        <v>2225</v>
      </c>
      <c r="D52" s="86" t="s">
        <v>2226</v>
      </c>
      <c r="E52" s="14" t="s">
        <v>2113</v>
      </c>
      <c r="F52" s="21" t="s">
        <v>2227</v>
      </c>
      <c r="G52" s="14" t="s">
        <v>2105</v>
      </c>
      <c r="H52" s="14" t="s">
        <v>2197</v>
      </c>
      <c r="I52" s="14" t="s">
        <v>813</v>
      </c>
      <c r="J52" s="14" t="s">
        <v>180</v>
      </c>
      <c r="K52" s="14" t="s">
        <v>181</v>
      </c>
      <c r="L52" s="21" t="s">
        <v>245</v>
      </c>
      <c r="M52" s="14" t="s">
        <v>2228</v>
      </c>
      <c r="N52" s="90"/>
      <c r="O52" s="90"/>
      <c r="P52" s="14" t="s">
        <v>634</v>
      </c>
      <c r="Q52" s="49" t="s">
        <v>185</v>
      </c>
      <c r="R52" s="21" t="s">
        <v>2229</v>
      </c>
      <c r="S52" s="90"/>
      <c r="T52" s="90"/>
      <c r="U52" s="92"/>
      <c r="V52" s="90"/>
      <c r="W52" s="90"/>
    </row>
    <row r="53" spans="1:23" ht="102">
      <c r="A53" s="136"/>
      <c r="B53" s="136"/>
      <c r="C53" s="14" t="s">
        <v>2230</v>
      </c>
      <c r="D53" s="86" t="s">
        <v>2231</v>
      </c>
      <c r="E53" s="14" t="s">
        <v>2113</v>
      </c>
      <c r="F53" s="21" t="s">
        <v>2232</v>
      </c>
      <c r="G53" s="14" t="s">
        <v>2105</v>
      </c>
      <c r="H53" s="14" t="s">
        <v>2197</v>
      </c>
      <c r="I53" s="14" t="s">
        <v>813</v>
      </c>
      <c r="J53" s="14" t="s">
        <v>180</v>
      </c>
      <c r="K53" s="14" t="s">
        <v>181</v>
      </c>
      <c r="L53" s="21" t="s">
        <v>245</v>
      </c>
      <c r="M53" s="14" t="s">
        <v>2228</v>
      </c>
      <c r="N53" s="90"/>
      <c r="O53" s="90"/>
      <c r="P53" s="14" t="s">
        <v>2233</v>
      </c>
      <c r="Q53" s="49" t="s">
        <v>185</v>
      </c>
      <c r="R53" s="21" t="s">
        <v>2234</v>
      </c>
      <c r="S53" s="90"/>
      <c r="T53" s="90"/>
      <c r="U53" s="92"/>
      <c r="V53" s="90"/>
      <c r="W53" s="90"/>
    </row>
    <row r="54" spans="1:23" ht="102">
      <c r="A54" s="136"/>
      <c r="B54" s="136"/>
      <c r="C54" s="14" t="s">
        <v>2235</v>
      </c>
      <c r="D54" s="86" t="s">
        <v>2236</v>
      </c>
      <c r="E54" s="14" t="s">
        <v>2113</v>
      </c>
      <c r="F54" s="21" t="s">
        <v>2237</v>
      </c>
      <c r="G54" s="14" t="s">
        <v>2105</v>
      </c>
      <c r="H54" s="14" t="s">
        <v>2197</v>
      </c>
      <c r="I54" s="14" t="s">
        <v>813</v>
      </c>
      <c r="J54" s="14" t="s">
        <v>548</v>
      </c>
      <c r="K54" s="14" t="s">
        <v>255</v>
      </c>
      <c r="L54" s="21" t="s">
        <v>245</v>
      </c>
      <c r="M54" s="14" t="s">
        <v>2228</v>
      </c>
      <c r="N54" s="90"/>
      <c r="O54" s="90"/>
      <c r="P54" s="14" t="s">
        <v>532</v>
      </c>
      <c r="Q54" s="49" t="s">
        <v>185</v>
      </c>
      <c r="R54" s="21" t="s">
        <v>2238</v>
      </c>
      <c r="S54" s="90"/>
      <c r="T54" s="90"/>
      <c r="U54" s="92"/>
      <c r="V54" s="90"/>
      <c r="W54" s="90"/>
    </row>
    <row r="55" spans="1:23" ht="229.5">
      <c r="A55" s="136"/>
      <c r="B55" s="136"/>
      <c r="C55" s="14" t="s">
        <v>2239</v>
      </c>
      <c r="D55" s="86" t="s">
        <v>2240</v>
      </c>
      <c r="E55" s="49" t="s">
        <v>2119</v>
      </c>
      <c r="F55" s="21" t="s">
        <v>2241</v>
      </c>
      <c r="G55" s="14" t="s">
        <v>2105</v>
      </c>
      <c r="H55" s="14" t="s">
        <v>2106</v>
      </c>
      <c r="I55" s="14" t="s">
        <v>813</v>
      </c>
      <c r="J55" s="14" t="s">
        <v>548</v>
      </c>
      <c r="K55" s="14" t="s">
        <v>255</v>
      </c>
      <c r="L55" s="21" t="s">
        <v>245</v>
      </c>
      <c r="M55" s="14" t="s">
        <v>2242</v>
      </c>
      <c r="N55" s="90"/>
      <c r="O55" s="90"/>
      <c r="P55" s="14" t="s">
        <v>264</v>
      </c>
      <c r="Q55" s="49" t="s">
        <v>256</v>
      </c>
      <c r="R55" s="21" t="s">
        <v>2243</v>
      </c>
      <c r="S55" s="14" t="s">
        <v>258</v>
      </c>
      <c r="T55" s="49" t="s">
        <v>259</v>
      </c>
      <c r="U55" s="21" t="s">
        <v>2244</v>
      </c>
      <c r="V55" s="14" t="str">
        <f>CONCATENATE(Masuri!A4, " , ", Masuri!A5, " , ",Masuri!A6, " , ", Masuri!A8, " , ", Masuri!A10, " , ", Masuri!A11, " , ", Masuri!A27, " , ", Masuri!A28, " , ", Masuri!A34, " , ", Masuri!A35)</f>
        <v>M2 , M3 , M4 , M5 , M7 , M8 , M24 , M25 , M31 , M32</v>
      </c>
      <c r="W55" s="90"/>
    </row>
    <row r="56" spans="1:23" ht="63.75">
      <c r="A56" s="136"/>
      <c r="B56" s="136"/>
      <c r="C56" s="14" t="s">
        <v>2245</v>
      </c>
      <c r="D56" s="86" t="s">
        <v>2246</v>
      </c>
      <c r="E56" s="14" t="s">
        <v>2113</v>
      </c>
      <c r="F56" s="21" t="s">
        <v>2247</v>
      </c>
      <c r="G56" s="14" t="s">
        <v>2105</v>
      </c>
      <c r="H56" s="14" t="s">
        <v>2106</v>
      </c>
      <c r="I56" s="14" t="s">
        <v>813</v>
      </c>
      <c r="J56" s="14" t="s">
        <v>548</v>
      </c>
      <c r="K56" s="14" t="s">
        <v>255</v>
      </c>
      <c r="L56" s="21" t="s">
        <v>245</v>
      </c>
      <c r="M56" s="14" t="s">
        <v>2184</v>
      </c>
      <c r="N56" s="90"/>
      <c r="O56" s="90"/>
      <c r="P56" s="14" t="s">
        <v>543</v>
      </c>
      <c r="Q56" s="49" t="s">
        <v>185</v>
      </c>
      <c r="R56" s="21" t="s">
        <v>2248</v>
      </c>
      <c r="S56" s="90"/>
      <c r="T56" s="90"/>
      <c r="U56" s="92"/>
      <c r="V56" s="90"/>
      <c r="W56" s="90"/>
    </row>
    <row r="57" spans="1:23" ht="216.75">
      <c r="A57" s="136"/>
      <c r="B57" s="136"/>
      <c r="C57" s="14" t="s">
        <v>2249</v>
      </c>
      <c r="D57" s="86" t="s">
        <v>2250</v>
      </c>
      <c r="E57" s="14" t="s">
        <v>2103</v>
      </c>
      <c r="F57" s="21" t="s">
        <v>2247</v>
      </c>
      <c r="G57" s="14" t="s">
        <v>2105</v>
      </c>
      <c r="H57" s="14" t="s">
        <v>2106</v>
      </c>
      <c r="I57" s="14" t="s">
        <v>813</v>
      </c>
      <c r="J57" s="14" t="s">
        <v>548</v>
      </c>
      <c r="K57" s="14" t="s">
        <v>255</v>
      </c>
      <c r="L57" s="21" t="s">
        <v>245</v>
      </c>
      <c r="M57" s="14" t="s">
        <v>2129</v>
      </c>
      <c r="N57" s="90"/>
      <c r="O57" s="90"/>
      <c r="P57" s="14" t="s">
        <v>739</v>
      </c>
      <c r="Q57" s="49" t="s">
        <v>256</v>
      </c>
      <c r="R57" s="21" t="s">
        <v>2251</v>
      </c>
      <c r="S57" s="14" t="s">
        <v>258</v>
      </c>
      <c r="T57" s="49" t="s">
        <v>259</v>
      </c>
      <c r="U57" s="21" t="s">
        <v>2126</v>
      </c>
      <c r="V57" s="14" t="str">
        <f>CONCATENATE(Masuri!A4, " , ", Masuri!A5, " , ",Masuri!A6, " , ", Masuri!A8, " , ", Masuri!A10, " , ", Masuri!A11, " , ", Masuri!A13, " , ", Masuri!A27, " , ", Masuri!A28, " , ", Masuri!A34, " , ", Masuri!A35)</f>
        <v>M2 , M3 , M4 , M5 , M7 , M8 , M10 , M24 , M25 , M31 , M32</v>
      </c>
      <c r="W57" s="90"/>
    </row>
    <row r="58" spans="1:23" ht="76.5">
      <c r="A58" s="136"/>
      <c r="B58" s="136"/>
      <c r="C58" s="14" t="s">
        <v>2252</v>
      </c>
      <c r="D58" s="86" t="s">
        <v>2253</v>
      </c>
      <c r="E58" s="14" t="s">
        <v>2113</v>
      </c>
      <c r="F58" s="21" t="s">
        <v>2209</v>
      </c>
      <c r="G58" s="14" t="s">
        <v>2105</v>
      </c>
      <c r="H58" s="14" t="s">
        <v>2197</v>
      </c>
      <c r="I58" s="14" t="s">
        <v>813</v>
      </c>
      <c r="J58" s="14" t="s">
        <v>180</v>
      </c>
      <c r="K58" s="14" t="s">
        <v>181</v>
      </c>
      <c r="L58" s="21" t="s">
        <v>245</v>
      </c>
      <c r="M58" s="14" t="s">
        <v>2254</v>
      </c>
      <c r="N58" s="90"/>
      <c r="O58" s="90"/>
      <c r="P58" s="14" t="s">
        <v>1598</v>
      </c>
      <c r="Q58" s="49" t="s">
        <v>185</v>
      </c>
      <c r="R58" s="21" t="s">
        <v>2255</v>
      </c>
      <c r="S58" s="90"/>
      <c r="T58" s="90"/>
      <c r="U58" s="92"/>
      <c r="V58" s="90"/>
      <c r="W58" s="90"/>
    </row>
    <row r="59" spans="1:23" ht="89.25">
      <c r="A59" s="136"/>
      <c r="B59" s="136"/>
      <c r="C59" s="14" t="s">
        <v>2256</v>
      </c>
      <c r="D59" s="86" t="s">
        <v>2257</v>
      </c>
      <c r="E59" s="14" t="s">
        <v>2113</v>
      </c>
      <c r="F59" s="21" t="s">
        <v>2209</v>
      </c>
      <c r="G59" s="14" t="s">
        <v>2105</v>
      </c>
      <c r="H59" s="14" t="s">
        <v>2197</v>
      </c>
      <c r="I59" s="14" t="s">
        <v>813</v>
      </c>
      <c r="J59" s="14" t="s">
        <v>180</v>
      </c>
      <c r="K59" s="14" t="s">
        <v>181</v>
      </c>
      <c r="L59" s="21" t="s">
        <v>245</v>
      </c>
      <c r="M59" s="14" t="s">
        <v>2258</v>
      </c>
      <c r="N59" s="90"/>
      <c r="O59" s="90"/>
      <c r="P59" s="14" t="s">
        <v>201</v>
      </c>
      <c r="Q59" s="49" t="s">
        <v>185</v>
      </c>
      <c r="R59" s="21" t="s">
        <v>2259</v>
      </c>
      <c r="S59" s="90"/>
      <c r="T59" s="90"/>
      <c r="U59" s="92"/>
      <c r="V59" s="90"/>
      <c r="W59" s="90"/>
    </row>
    <row r="60" spans="1:23" ht="76.5">
      <c r="A60" s="136"/>
      <c r="B60" s="136"/>
      <c r="C60" s="14" t="s">
        <v>2260</v>
      </c>
      <c r="D60" s="86" t="s">
        <v>2261</v>
      </c>
      <c r="E60" s="14" t="s">
        <v>2113</v>
      </c>
      <c r="F60" s="21" t="s">
        <v>2209</v>
      </c>
      <c r="G60" s="14" t="s">
        <v>2105</v>
      </c>
      <c r="H60" s="14" t="s">
        <v>2197</v>
      </c>
      <c r="I60" s="14" t="s">
        <v>813</v>
      </c>
      <c r="J60" s="14" t="s">
        <v>180</v>
      </c>
      <c r="K60" s="14" t="s">
        <v>181</v>
      </c>
      <c r="L60" s="21" t="s">
        <v>245</v>
      </c>
      <c r="M60" s="14" t="s">
        <v>2258</v>
      </c>
      <c r="N60" s="90"/>
      <c r="O60" s="90"/>
      <c r="P60" s="14" t="s">
        <v>201</v>
      </c>
      <c r="Q60" s="49" t="s">
        <v>185</v>
      </c>
      <c r="R60" s="21" t="s">
        <v>2262</v>
      </c>
      <c r="S60" s="90"/>
      <c r="T60" s="90"/>
      <c r="U60" s="92"/>
      <c r="V60" s="90"/>
      <c r="W60" s="90"/>
    </row>
    <row r="61" spans="1:23" ht="63.75">
      <c r="A61" s="136"/>
      <c r="B61" s="136"/>
      <c r="C61" s="149" t="s">
        <v>2263</v>
      </c>
      <c r="D61" s="150" t="s">
        <v>2264</v>
      </c>
      <c r="E61" s="149" t="s">
        <v>2201</v>
      </c>
      <c r="F61" s="151" t="s">
        <v>2247</v>
      </c>
      <c r="G61" s="149" t="s">
        <v>2105</v>
      </c>
      <c r="H61" s="149" t="s">
        <v>2106</v>
      </c>
      <c r="I61" s="149" t="s">
        <v>813</v>
      </c>
      <c r="J61" s="149" t="s">
        <v>180</v>
      </c>
      <c r="K61" s="149" t="s">
        <v>181</v>
      </c>
      <c r="L61" s="151" t="s">
        <v>245</v>
      </c>
      <c r="M61" s="14" t="s">
        <v>2254</v>
      </c>
      <c r="N61" s="90"/>
      <c r="O61" s="90"/>
      <c r="P61" s="14" t="s">
        <v>652</v>
      </c>
      <c r="Q61" s="49" t="s">
        <v>185</v>
      </c>
      <c r="R61" s="21" t="s">
        <v>2265</v>
      </c>
      <c r="S61" s="90"/>
      <c r="T61" s="90"/>
      <c r="U61" s="92"/>
      <c r="V61" s="90"/>
      <c r="W61" s="90"/>
    </row>
    <row r="62" spans="1:23" ht="204">
      <c r="A62" s="136"/>
      <c r="B62" s="136"/>
      <c r="C62" s="137"/>
      <c r="D62" s="137"/>
      <c r="E62" s="137"/>
      <c r="F62" s="137"/>
      <c r="G62" s="137"/>
      <c r="H62" s="137"/>
      <c r="I62" s="137"/>
      <c r="J62" s="137"/>
      <c r="K62" s="137"/>
      <c r="L62" s="137"/>
      <c r="M62" s="14" t="s">
        <v>2242</v>
      </c>
      <c r="N62" s="90"/>
      <c r="O62" s="90"/>
      <c r="P62" s="14" t="s">
        <v>634</v>
      </c>
      <c r="Q62" s="49" t="s">
        <v>256</v>
      </c>
      <c r="R62" s="21" t="s">
        <v>2266</v>
      </c>
      <c r="S62" s="14" t="s">
        <v>258</v>
      </c>
      <c r="T62" s="49" t="s">
        <v>259</v>
      </c>
      <c r="U62" s="21" t="s">
        <v>2267</v>
      </c>
      <c r="V62" s="14" t="str">
        <f>CONCATENATE(Masuri!A4, " , ", Masuri!A5, " , ",Masuri!A6, " , ", Masuri!A8, " , ", Masuri!A10, " , ", Masuri!A11, " , ", Masuri!A13, " , ", Masuri!A27, " , ", Masuri!A28, " , ", Masuri!A34, " , ", Masuri!A35)</f>
        <v>M2 , M3 , M4 , M5 , M7 , M8 , M10 , M24 , M25 , M31 , M32</v>
      </c>
      <c r="W62" s="90"/>
    </row>
    <row r="63" spans="1:23" ht="38.25">
      <c r="A63" s="136"/>
      <c r="B63" s="136"/>
      <c r="C63" s="179"/>
      <c r="D63" s="180"/>
      <c r="E63" s="180"/>
      <c r="F63" s="180"/>
      <c r="G63" s="180"/>
      <c r="H63" s="180"/>
      <c r="I63" s="180"/>
      <c r="J63" s="180"/>
      <c r="K63" s="181"/>
      <c r="L63" s="21" t="s">
        <v>2268</v>
      </c>
      <c r="M63" s="14" t="s">
        <v>183</v>
      </c>
      <c r="N63" s="90"/>
      <c r="O63" s="90"/>
      <c r="P63" s="14" t="s">
        <v>2269</v>
      </c>
      <c r="Q63" s="49" t="s">
        <v>185</v>
      </c>
      <c r="R63" s="10" t="s">
        <v>2221</v>
      </c>
      <c r="S63" s="90"/>
      <c r="T63" s="90"/>
      <c r="U63" s="92"/>
      <c r="V63" s="90"/>
      <c r="W63" s="90"/>
    </row>
    <row r="64" spans="1:23" ht="63.75">
      <c r="A64" s="136"/>
      <c r="B64" s="136"/>
      <c r="C64" s="182"/>
      <c r="D64" s="183"/>
      <c r="E64" s="183"/>
      <c r="F64" s="183"/>
      <c r="G64" s="183"/>
      <c r="H64" s="183"/>
      <c r="I64" s="183"/>
      <c r="J64" s="183"/>
      <c r="K64" s="135"/>
      <c r="L64" s="21" t="s">
        <v>2141</v>
      </c>
      <c r="M64" s="14" t="s">
        <v>2270</v>
      </c>
      <c r="N64" s="90"/>
      <c r="O64" s="90"/>
      <c r="P64" s="14" t="s">
        <v>2271</v>
      </c>
      <c r="Q64" s="49" t="s">
        <v>256</v>
      </c>
      <c r="R64" s="21" t="s">
        <v>2143</v>
      </c>
      <c r="S64" s="14" t="s">
        <v>258</v>
      </c>
      <c r="T64" s="49" t="s">
        <v>259</v>
      </c>
      <c r="U64" s="44" t="s">
        <v>2272</v>
      </c>
      <c r="V64" s="14" t="str">
        <f>CONCATENATE(Masuri!A4, " , ", Masuri!A5, " , ",Masuri!A6, " , ", Masuri!A8, " , ", Masuri!A10, " , ", Masuri!A11, " , ", Masuri!A13, " , ", Masuri!A27, " , ", Masuri!A28, " , ", Masuri!A34, " , ", Masuri!A35)</f>
        <v>M2 , M3 , M4 , M5 , M7 , M8 , M10 , M24 , M25 , M31 , M32</v>
      </c>
      <c r="W64" s="90"/>
    </row>
    <row r="65" spans="1:23" ht="114.75">
      <c r="A65" s="136"/>
      <c r="B65" s="136"/>
      <c r="C65" s="182"/>
      <c r="D65" s="183"/>
      <c r="E65" s="183"/>
      <c r="F65" s="183"/>
      <c r="G65" s="183"/>
      <c r="H65" s="183"/>
      <c r="I65" s="183"/>
      <c r="J65" s="183"/>
      <c r="K65" s="135"/>
      <c r="L65" s="21" t="s">
        <v>2145</v>
      </c>
      <c r="M65" s="14" t="s">
        <v>2273</v>
      </c>
      <c r="N65" s="90"/>
      <c r="O65" s="90"/>
      <c r="P65" s="14" t="s">
        <v>2274</v>
      </c>
      <c r="Q65" s="49" t="s">
        <v>185</v>
      </c>
      <c r="R65" s="44" t="s">
        <v>2148</v>
      </c>
      <c r="S65" s="90"/>
      <c r="T65" s="90"/>
      <c r="U65" s="92"/>
      <c r="V65" s="90"/>
      <c r="W65" s="90"/>
    </row>
    <row r="66" spans="1:23" ht="38.25">
      <c r="A66" s="136"/>
      <c r="B66" s="136"/>
      <c r="C66" s="184"/>
      <c r="D66" s="134"/>
      <c r="E66" s="134"/>
      <c r="F66" s="134"/>
      <c r="G66" s="134"/>
      <c r="H66" s="134"/>
      <c r="I66" s="134"/>
      <c r="J66" s="134"/>
      <c r="K66" s="133"/>
      <c r="L66" s="21" t="s">
        <v>2275</v>
      </c>
      <c r="M66" s="14" t="s">
        <v>200</v>
      </c>
      <c r="N66" s="90"/>
      <c r="O66" s="90"/>
      <c r="P66" s="14" t="s">
        <v>201</v>
      </c>
      <c r="Q66" s="49" t="s">
        <v>185</v>
      </c>
      <c r="R66" s="10" t="s">
        <v>2276</v>
      </c>
      <c r="S66" s="90"/>
      <c r="T66" s="90"/>
      <c r="U66" s="92"/>
      <c r="V66" s="90"/>
      <c r="W66" s="90"/>
    </row>
    <row r="67" spans="1:23">
      <c r="A67" s="136"/>
      <c r="B67" s="136"/>
      <c r="C67" s="185" t="s">
        <v>2277</v>
      </c>
      <c r="D67" s="139"/>
      <c r="E67" s="139"/>
      <c r="F67" s="139"/>
      <c r="G67" s="139"/>
      <c r="H67" s="139"/>
      <c r="I67" s="139"/>
      <c r="J67" s="139"/>
      <c r="K67" s="139"/>
      <c r="L67" s="139"/>
      <c r="M67" s="139"/>
      <c r="N67" s="139"/>
      <c r="O67" s="139"/>
      <c r="P67" s="139"/>
      <c r="Q67" s="139"/>
      <c r="R67" s="139"/>
      <c r="S67" s="139"/>
      <c r="T67" s="139"/>
      <c r="U67" s="139"/>
      <c r="V67" s="139"/>
      <c r="W67" s="138"/>
    </row>
    <row r="68" spans="1:23" ht="216.75">
      <c r="A68" s="136"/>
      <c r="B68" s="136"/>
      <c r="C68" s="14" t="s">
        <v>2278</v>
      </c>
      <c r="D68" s="86" t="s">
        <v>2279</v>
      </c>
      <c r="E68" s="14" t="s">
        <v>2103</v>
      </c>
      <c r="F68" s="21" t="s">
        <v>2280</v>
      </c>
      <c r="G68" s="149" t="s">
        <v>2281</v>
      </c>
      <c r="H68" s="14" t="s">
        <v>2197</v>
      </c>
      <c r="I68" s="14" t="s">
        <v>813</v>
      </c>
      <c r="J68" s="14" t="s">
        <v>548</v>
      </c>
      <c r="K68" s="14" t="s">
        <v>255</v>
      </c>
      <c r="L68" s="21" t="s">
        <v>245</v>
      </c>
      <c r="M68" s="14" t="s">
        <v>2129</v>
      </c>
      <c r="N68" s="90"/>
      <c r="O68" s="90"/>
      <c r="P68" s="14" t="s">
        <v>2282</v>
      </c>
      <c r="Q68" s="49" t="s">
        <v>256</v>
      </c>
      <c r="R68" s="21" t="s">
        <v>2121</v>
      </c>
      <c r="S68" s="14" t="s">
        <v>258</v>
      </c>
      <c r="T68" s="49" t="s">
        <v>259</v>
      </c>
      <c r="U68" s="21" t="s">
        <v>2126</v>
      </c>
      <c r="V68" s="14" t="str">
        <f>CONCATENATE(Masuri!A4, " , ", Masuri!A5, " , ",Masuri!A6, " , ", Masuri!A8, " , ", Masuri!A10, " , ", Masuri!A11, " , ", Masuri!A13, " , ", Masuri!A27, " , ", Masuri!A28, " , ", Masuri!A34, " , ", Masuri!A35)</f>
        <v>M2 , M3 , M4 , M5 , M7 , M8 , M10 , M24 , M25 , M31 , M32</v>
      </c>
      <c r="W68" s="90"/>
    </row>
    <row r="69" spans="1:23" ht="204">
      <c r="A69" s="136"/>
      <c r="B69" s="136"/>
      <c r="C69" s="14" t="s">
        <v>2283</v>
      </c>
      <c r="D69" s="86" t="s">
        <v>2284</v>
      </c>
      <c r="E69" s="14" t="s">
        <v>2119</v>
      </c>
      <c r="F69" s="21" t="s">
        <v>2285</v>
      </c>
      <c r="G69" s="136"/>
      <c r="H69" s="14" t="s">
        <v>2106</v>
      </c>
      <c r="I69" s="14" t="s">
        <v>813</v>
      </c>
      <c r="J69" s="14" t="s">
        <v>180</v>
      </c>
      <c r="K69" s="14" t="s">
        <v>181</v>
      </c>
      <c r="L69" s="21" t="s">
        <v>245</v>
      </c>
      <c r="M69" s="14" t="s">
        <v>2120</v>
      </c>
      <c r="N69" s="90"/>
      <c r="O69" s="90"/>
      <c r="P69" s="14" t="s">
        <v>2286</v>
      </c>
      <c r="Q69" s="49" t="s">
        <v>256</v>
      </c>
      <c r="R69" s="21" t="s">
        <v>2121</v>
      </c>
      <c r="S69" s="14" t="s">
        <v>258</v>
      </c>
      <c r="T69" s="49" t="s">
        <v>259</v>
      </c>
      <c r="U69" s="21" t="s">
        <v>2267</v>
      </c>
      <c r="V69" s="14" t="str">
        <f>CONCATENATE(Masuri!A4, " , ", Masuri!A5, " , ",Masuri!A6, " , ", Masuri!A8, " , ", Masuri!A10, " , ", Masuri!A11, " , ", Masuri!A13, " , ", Masuri!A27, " , ", Masuri!A28, " , ", Masuri!A34, " , ", Masuri!A35)</f>
        <v>M2 , M3 , M4 , M5 , M7 , M8 , M10 , M24 , M25 , M31 , M32</v>
      </c>
      <c r="W69" s="90"/>
    </row>
    <row r="70" spans="1:23" ht="204">
      <c r="A70" s="136"/>
      <c r="B70" s="136"/>
      <c r="C70" s="14" t="s">
        <v>2287</v>
      </c>
      <c r="D70" s="86" t="s">
        <v>2288</v>
      </c>
      <c r="E70" s="14" t="s">
        <v>2103</v>
      </c>
      <c r="F70" s="21" t="s">
        <v>2285</v>
      </c>
      <c r="G70" s="136"/>
      <c r="H70" s="14" t="s">
        <v>2106</v>
      </c>
      <c r="I70" s="14" t="s">
        <v>813</v>
      </c>
      <c r="J70" s="14" t="s">
        <v>180</v>
      </c>
      <c r="K70" s="14" t="s">
        <v>181</v>
      </c>
      <c r="L70" s="21" t="s">
        <v>245</v>
      </c>
      <c r="M70" s="14" t="s">
        <v>2120</v>
      </c>
      <c r="N70" s="90"/>
      <c r="O70" s="90"/>
      <c r="P70" s="14" t="s">
        <v>2289</v>
      </c>
      <c r="Q70" s="49" t="s">
        <v>256</v>
      </c>
      <c r="R70" s="21" t="s">
        <v>2121</v>
      </c>
      <c r="S70" s="14" t="s">
        <v>258</v>
      </c>
      <c r="T70" s="49" t="s">
        <v>259</v>
      </c>
      <c r="U70" s="21" t="s">
        <v>2267</v>
      </c>
      <c r="V70" s="14" t="str">
        <f>CONCATENATE(Masuri!A4, " , ", Masuri!A5, " , ",Masuri!A6, " , ", Masuri!A8, " , ", Masuri!A10, " , ", Masuri!A11, " , ", Masuri!A13, " , ", Masuri!A27, " , ", Masuri!A28, " , ", Masuri!A34, " , ", Masuri!A35)</f>
        <v>M2 , M3 , M4 , M5 , M7 , M8 , M10 , M24 , M25 , M31 , M32</v>
      </c>
      <c r="W70" s="90"/>
    </row>
    <row r="71" spans="1:23" ht="204">
      <c r="A71" s="136"/>
      <c r="B71" s="136"/>
      <c r="C71" s="14" t="s">
        <v>2290</v>
      </c>
      <c r="D71" s="86" t="s">
        <v>2291</v>
      </c>
      <c r="E71" s="14" t="s">
        <v>2119</v>
      </c>
      <c r="F71" s="21" t="s">
        <v>2285</v>
      </c>
      <c r="G71" s="136"/>
      <c r="H71" s="14" t="s">
        <v>2106</v>
      </c>
      <c r="I71" s="14" t="s">
        <v>813</v>
      </c>
      <c r="J71" s="14" t="s">
        <v>180</v>
      </c>
      <c r="K71" s="14" t="s">
        <v>181</v>
      </c>
      <c r="L71" s="21" t="s">
        <v>245</v>
      </c>
      <c r="M71" s="14" t="s">
        <v>2120</v>
      </c>
      <c r="N71" s="90"/>
      <c r="O71" s="90"/>
      <c r="P71" s="14" t="s">
        <v>722</v>
      </c>
      <c r="Q71" s="49" t="s">
        <v>256</v>
      </c>
      <c r="R71" s="21" t="s">
        <v>2121</v>
      </c>
      <c r="S71" s="14" t="s">
        <v>258</v>
      </c>
      <c r="T71" s="49" t="s">
        <v>259</v>
      </c>
      <c r="U71" s="21" t="s">
        <v>2267</v>
      </c>
      <c r="V71" s="93" t="str">
        <f>CONCATENATE(Masuri!A4, " , ", Masuri!A5, " , ",Masuri!A6, " , ", Masuri!A8, " , ", Masuri!A10, " , ", Masuri!A11, " , ", Masuri!A13, " , ", Masuri!A27, " , ", Masuri!A28, " , ", Masuri!A34, " , ", Masuri!A35)</f>
        <v>M2 , M3 , M4 , M5 , M7 , M8 , M10 , M24 , M25 , M31 , M32</v>
      </c>
      <c r="W71" s="90"/>
    </row>
    <row r="72" spans="1:23" ht="204">
      <c r="A72" s="136"/>
      <c r="B72" s="136"/>
      <c r="C72" s="14" t="s">
        <v>2292</v>
      </c>
      <c r="D72" s="86" t="s">
        <v>2293</v>
      </c>
      <c r="E72" s="14" t="s">
        <v>2119</v>
      </c>
      <c r="F72" s="21" t="s">
        <v>2294</v>
      </c>
      <c r="G72" s="136"/>
      <c r="H72" s="14" t="s">
        <v>2197</v>
      </c>
      <c r="I72" s="14" t="s">
        <v>813</v>
      </c>
      <c r="J72" s="14" t="s">
        <v>548</v>
      </c>
      <c r="K72" s="14" t="s">
        <v>255</v>
      </c>
      <c r="L72" s="21" t="s">
        <v>245</v>
      </c>
      <c r="M72" s="14" t="s">
        <v>2120</v>
      </c>
      <c r="N72" s="90"/>
      <c r="O72" s="90"/>
      <c r="P72" s="14" t="s">
        <v>2295</v>
      </c>
      <c r="Q72" s="49" t="s">
        <v>256</v>
      </c>
      <c r="R72" s="21" t="s">
        <v>2121</v>
      </c>
      <c r="S72" s="14" t="s">
        <v>258</v>
      </c>
      <c r="T72" s="49" t="s">
        <v>259</v>
      </c>
      <c r="U72" s="21" t="s">
        <v>2267</v>
      </c>
      <c r="V72" s="14" t="str">
        <f>CONCATENATE(Masuri!A4, " , ", Masuri!A5, " , ",Masuri!A6, " , ", Masuri!A8, " , ", Masuri!A10, " , ", Masuri!A11, " , ", Masuri!A13, " , ", Masuri!A27, " , ", Masuri!A28, " , ", Masuri!A34, " , ", Masuri!A35)</f>
        <v>M2 , M3 , M4 , M5 , M7 , M8 , M10 , M24 , M25 , M31 , M32</v>
      </c>
      <c r="W72" s="90"/>
    </row>
    <row r="73" spans="1:23" ht="216.75">
      <c r="A73" s="136"/>
      <c r="B73" s="136"/>
      <c r="C73" s="14" t="s">
        <v>2296</v>
      </c>
      <c r="D73" s="86" t="s">
        <v>2297</v>
      </c>
      <c r="E73" s="14" t="s">
        <v>2103</v>
      </c>
      <c r="F73" s="21" t="s">
        <v>2104</v>
      </c>
      <c r="G73" s="136"/>
      <c r="H73" s="14" t="s">
        <v>2106</v>
      </c>
      <c r="I73" s="14" t="s">
        <v>813</v>
      </c>
      <c r="J73" s="14" t="s">
        <v>180</v>
      </c>
      <c r="K73" s="14" t="s">
        <v>181</v>
      </c>
      <c r="L73" s="21" t="s">
        <v>245</v>
      </c>
      <c r="M73" s="14" t="s">
        <v>2129</v>
      </c>
      <c r="N73" s="90"/>
      <c r="O73" s="90"/>
      <c r="P73" s="14" t="s">
        <v>264</v>
      </c>
      <c r="Q73" s="49" t="s">
        <v>256</v>
      </c>
      <c r="R73" s="21" t="s">
        <v>2121</v>
      </c>
      <c r="S73" s="14" t="s">
        <v>258</v>
      </c>
      <c r="T73" s="49" t="s">
        <v>259</v>
      </c>
      <c r="U73" s="21" t="s">
        <v>2126</v>
      </c>
      <c r="V73" s="14" t="str">
        <f>CONCATENATE(Masuri!A4, " , ", Masuri!A5, " , ",Masuri!A6, " , ", Masuri!A8, " , ", Masuri!A10, " , ", Masuri!A11, " , ", Masuri!A13, " , ", Masuri!A27, " , ", Masuri!A28, " , ", Masuri!A34, " , ", Masuri!A35)</f>
        <v>M2 , M3 , M4 , M5 , M7 , M8 , M10 , M24 , M25 , M31 , M32</v>
      </c>
      <c r="W73" s="90"/>
    </row>
    <row r="74" spans="1:23" ht="204">
      <c r="A74" s="136"/>
      <c r="B74" s="136"/>
      <c r="C74" s="14" t="s">
        <v>2298</v>
      </c>
      <c r="D74" s="86" t="s">
        <v>2299</v>
      </c>
      <c r="E74" s="14" t="s">
        <v>2119</v>
      </c>
      <c r="F74" s="21" t="s">
        <v>2294</v>
      </c>
      <c r="G74" s="136"/>
      <c r="H74" s="14" t="s">
        <v>2197</v>
      </c>
      <c r="I74" s="14" t="s">
        <v>813</v>
      </c>
      <c r="J74" s="14" t="s">
        <v>180</v>
      </c>
      <c r="K74" s="14" t="s">
        <v>181</v>
      </c>
      <c r="L74" s="21" t="s">
        <v>245</v>
      </c>
      <c r="M74" s="14" t="s">
        <v>2120</v>
      </c>
      <c r="N74" s="90"/>
      <c r="O74" s="90"/>
      <c r="P74" s="14" t="s">
        <v>2300</v>
      </c>
      <c r="Q74" s="49" t="s">
        <v>256</v>
      </c>
      <c r="R74" s="21" t="s">
        <v>2121</v>
      </c>
      <c r="S74" s="14" t="s">
        <v>258</v>
      </c>
      <c r="T74" s="49" t="s">
        <v>259</v>
      </c>
      <c r="U74" s="21" t="s">
        <v>2267</v>
      </c>
      <c r="V74" s="14" t="str">
        <f>CONCATENATE(Masuri!A4, " , ", Masuri!A5, " , ",Masuri!A6, " , ", Masuri!A8, " , ", Masuri!A10, " , ", Masuri!A11, " , ", Masuri!A27, " , ", Masuri!A28, " , ", Masuri!A34, " , ", Masuri!A35)</f>
        <v>M2 , M3 , M4 , M5 , M7 , M8 , M24 , M25 , M31 , M32</v>
      </c>
      <c r="W74" s="90"/>
    </row>
    <row r="75" spans="1:23" ht="204">
      <c r="A75" s="136"/>
      <c r="B75" s="136"/>
      <c r="C75" s="14" t="s">
        <v>2301</v>
      </c>
      <c r="D75" s="86" t="s">
        <v>2302</v>
      </c>
      <c r="E75" s="14" t="s">
        <v>2119</v>
      </c>
      <c r="F75" s="21" t="s">
        <v>2104</v>
      </c>
      <c r="G75" s="137"/>
      <c r="H75" s="14" t="s">
        <v>2106</v>
      </c>
      <c r="I75" s="14" t="s">
        <v>813</v>
      </c>
      <c r="J75" s="14" t="s">
        <v>548</v>
      </c>
      <c r="K75" s="14" t="s">
        <v>255</v>
      </c>
      <c r="L75" s="21" t="s">
        <v>245</v>
      </c>
      <c r="M75" s="14" t="s">
        <v>2120</v>
      </c>
      <c r="N75" s="90"/>
      <c r="O75" s="90"/>
      <c r="P75" s="14" t="s">
        <v>1332</v>
      </c>
      <c r="Q75" s="49" t="s">
        <v>256</v>
      </c>
      <c r="R75" s="21" t="s">
        <v>2121</v>
      </c>
      <c r="S75" s="14" t="s">
        <v>258</v>
      </c>
      <c r="T75" s="49" t="s">
        <v>259</v>
      </c>
      <c r="U75" s="21" t="s">
        <v>2267</v>
      </c>
      <c r="V75" s="14" t="str">
        <f>CONCATENATE(Masuri!A4, " , ", Masuri!A5, " , ",Masuri!A6, " , ", Masuri!A8, " , ", Masuri!A10, " , ", Masuri!A11, " , ", Masuri!A27, " , ", Masuri!A28, " , ", Masuri!A34, " , ", Masuri!A35)</f>
        <v>M2 , M3 , M4 , M5 , M7 , M8 , M24 , M25 , M31 , M32</v>
      </c>
      <c r="W75" s="90"/>
    </row>
    <row r="76" spans="1:23" ht="38.25">
      <c r="A76" s="136"/>
      <c r="B76" s="136"/>
      <c r="C76" s="179"/>
      <c r="D76" s="180"/>
      <c r="E76" s="180"/>
      <c r="F76" s="180"/>
      <c r="G76" s="180"/>
      <c r="H76" s="180"/>
      <c r="I76" s="180"/>
      <c r="J76" s="180"/>
      <c r="K76" s="181"/>
      <c r="L76" s="21" t="s">
        <v>2133</v>
      </c>
      <c r="M76" s="14" t="s">
        <v>183</v>
      </c>
      <c r="N76" s="90"/>
      <c r="O76" s="90"/>
      <c r="P76" s="14" t="s">
        <v>2134</v>
      </c>
      <c r="Q76" s="49" t="s">
        <v>185</v>
      </c>
      <c r="R76" s="10" t="s">
        <v>2303</v>
      </c>
      <c r="S76" s="90"/>
      <c r="T76" s="90"/>
      <c r="U76" s="92"/>
      <c r="V76" s="90"/>
      <c r="W76" s="90"/>
    </row>
    <row r="77" spans="1:23" ht="38.25">
      <c r="A77" s="136"/>
      <c r="B77" s="136"/>
      <c r="C77" s="182"/>
      <c r="D77" s="183"/>
      <c r="E77" s="183"/>
      <c r="F77" s="183"/>
      <c r="G77" s="183"/>
      <c r="H77" s="183"/>
      <c r="I77" s="183"/>
      <c r="J77" s="183"/>
      <c r="K77" s="135"/>
      <c r="L77" s="21" t="s">
        <v>2149</v>
      </c>
      <c r="M77" s="14" t="s">
        <v>2150</v>
      </c>
      <c r="N77" s="90"/>
      <c r="O77" s="90"/>
      <c r="P77" s="14" t="s">
        <v>2304</v>
      </c>
      <c r="Q77" s="49" t="s">
        <v>185</v>
      </c>
      <c r="R77" s="10" t="s">
        <v>2305</v>
      </c>
      <c r="S77" s="90"/>
      <c r="T77" s="90"/>
      <c r="U77" s="92"/>
      <c r="V77" s="90"/>
      <c r="W77" s="90"/>
    </row>
    <row r="78" spans="1:23" ht="76.5">
      <c r="A78" s="136"/>
      <c r="B78" s="136"/>
      <c r="C78" s="182"/>
      <c r="D78" s="183"/>
      <c r="E78" s="183"/>
      <c r="F78" s="183"/>
      <c r="G78" s="183"/>
      <c r="H78" s="183"/>
      <c r="I78" s="183"/>
      <c r="J78" s="183"/>
      <c r="K78" s="135"/>
      <c r="L78" s="21" t="s">
        <v>2136</v>
      </c>
      <c r="M78" s="14" t="s">
        <v>889</v>
      </c>
      <c r="N78" s="90"/>
      <c r="O78" s="90"/>
      <c r="P78" s="14" t="s">
        <v>2306</v>
      </c>
      <c r="Q78" s="49" t="s">
        <v>185</v>
      </c>
      <c r="R78" s="10" t="s">
        <v>2303</v>
      </c>
      <c r="S78" s="90"/>
      <c r="T78" s="90"/>
      <c r="U78" s="92"/>
      <c r="V78" s="90"/>
      <c r="W78" s="90"/>
    </row>
    <row r="79" spans="1:23" ht="51">
      <c r="A79" s="136"/>
      <c r="B79" s="136"/>
      <c r="C79" s="182"/>
      <c r="D79" s="183"/>
      <c r="E79" s="183"/>
      <c r="F79" s="183"/>
      <c r="G79" s="183"/>
      <c r="H79" s="183"/>
      <c r="I79" s="183"/>
      <c r="J79" s="183"/>
      <c r="K79" s="135"/>
      <c r="L79" s="21" t="s">
        <v>2307</v>
      </c>
      <c r="M79" s="14" t="s">
        <v>889</v>
      </c>
      <c r="N79" s="90"/>
      <c r="O79" s="90"/>
      <c r="P79" s="14" t="s">
        <v>1891</v>
      </c>
      <c r="Q79" s="49" t="s">
        <v>185</v>
      </c>
      <c r="R79" s="10" t="s">
        <v>2308</v>
      </c>
      <c r="S79" s="90"/>
      <c r="T79" s="90"/>
      <c r="U79" s="92"/>
      <c r="V79" s="90"/>
      <c r="W79" s="90"/>
    </row>
    <row r="80" spans="1:23" ht="51">
      <c r="A80" s="136"/>
      <c r="B80" s="136"/>
      <c r="C80" s="182"/>
      <c r="D80" s="183"/>
      <c r="E80" s="183"/>
      <c r="F80" s="183"/>
      <c r="G80" s="183"/>
      <c r="H80" s="183"/>
      <c r="I80" s="183"/>
      <c r="J80" s="183"/>
      <c r="K80" s="135"/>
      <c r="L80" s="21" t="s">
        <v>2189</v>
      </c>
      <c r="M80" s="14" t="s">
        <v>284</v>
      </c>
      <c r="N80" s="90"/>
      <c r="O80" s="90"/>
      <c r="P80" s="14" t="s">
        <v>2309</v>
      </c>
      <c r="Q80" s="49" t="s">
        <v>256</v>
      </c>
      <c r="R80" s="21" t="s">
        <v>2143</v>
      </c>
      <c r="S80" s="14" t="s">
        <v>258</v>
      </c>
      <c r="T80" s="49" t="s">
        <v>259</v>
      </c>
      <c r="U80" s="44" t="s">
        <v>2272</v>
      </c>
      <c r="V80" s="14" t="str">
        <f>CONCATENATE(Masuri!A4, " , ", Masuri!A5, " , ",Masuri!A6, " , ", Masuri!A8, " , ", Masuri!A10, " , ", Masuri!A11, " , ", Masuri!A27, " , ", Masuri!A28, " , ", Masuri!A34, " , ", Masuri!A35)</f>
        <v>M2 , M3 , M4 , M5 , M7 , M8 , M24 , M25 , M31 , M32</v>
      </c>
      <c r="W80" s="90"/>
    </row>
    <row r="81" spans="1:23" ht="63.75">
      <c r="A81" s="136"/>
      <c r="B81" s="136"/>
      <c r="C81" s="182"/>
      <c r="D81" s="183"/>
      <c r="E81" s="183"/>
      <c r="F81" s="183"/>
      <c r="G81" s="183"/>
      <c r="H81" s="183"/>
      <c r="I81" s="183"/>
      <c r="J81" s="183"/>
      <c r="K81" s="135"/>
      <c r="L81" s="21" t="s">
        <v>2145</v>
      </c>
      <c r="M81" s="14" t="s">
        <v>2146</v>
      </c>
      <c r="N81" s="90"/>
      <c r="O81" s="90"/>
      <c r="P81" s="14" t="s">
        <v>2173</v>
      </c>
      <c r="Q81" s="49" t="s">
        <v>185</v>
      </c>
      <c r="R81" s="44" t="s">
        <v>2148</v>
      </c>
      <c r="S81" s="90"/>
      <c r="T81" s="90"/>
      <c r="U81" s="92"/>
      <c r="V81" s="90"/>
      <c r="W81" s="90"/>
    </row>
    <row r="82" spans="1:23" ht="63.75">
      <c r="A82" s="136"/>
      <c r="B82" s="136"/>
      <c r="C82" s="182"/>
      <c r="D82" s="183"/>
      <c r="E82" s="183"/>
      <c r="F82" s="183"/>
      <c r="G82" s="183"/>
      <c r="H82" s="183"/>
      <c r="I82" s="183"/>
      <c r="J82" s="183"/>
      <c r="K82" s="135"/>
      <c r="L82" s="21" t="s">
        <v>839</v>
      </c>
      <c r="M82" s="14" t="s">
        <v>2174</v>
      </c>
      <c r="N82" s="90"/>
      <c r="O82" s="90"/>
      <c r="P82" s="14" t="s">
        <v>2176</v>
      </c>
      <c r="Q82" s="49" t="s">
        <v>185</v>
      </c>
      <c r="R82" s="21" t="s">
        <v>2154</v>
      </c>
      <c r="S82" s="90"/>
      <c r="T82" s="90"/>
      <c r="U82" s="92"/>
      <c r="V82" s="90"/>
      <c r="W82" s="90"/>
    </row>
    <row r="83" spans="1:23" ht="63.75">
      <c r="A83" s="136"/>
      <c r="B83" s="136"/>
      <c r="C83" s="184"/>
      <c r="D83" s="134"/>
      <c r="E83" s="134"/>
      <c r="F83" s="134"/>
      <c r="G83" s="134"/>
      <c r="H83" s="134"/>
      <c r="I83" s="134"/>
      <c r="J83" s="134"/>
      <c r="K83" s="133"/>
      <c r="L83" s="21" t="s">
        <v>334</v>
      </c>
      <c r="M83" s="14" t="s">
        <v>2192</v>
      </c>
      <c r="N83" s="90"/>
      <c r="O83" s="90"/>
      <c r="P83" s="14" t="s">
        <v>2176</v>
      </c>
      <c r="Q83" s="49" t="s">
        <v>185</v>
      </c>
      <c r="R83" s="21" t="s">
        <v>2154</v>
      </c>
      <c r="S83" s="90"/>
      <c r="T83" s="90"/>
      <c r="U83" s="92"/>
      <c r="V83" s="90"/>
      <c r="W83" s="90"/>
    </row>
    <row r="84" spans="1:23">
      <c r="A84" s="136"/>
      <c r="B84" s="136"/>
      <c r="C84" s="185" t="s">
        <v>2310</v>
      </c>
      <c r="D84" s="139"/>
      <c r="E84" s="139"/>
      <c r="F84" s="139"/>
      <c r="G84" s="139"/>
      <c r="H84" s="139"/>
      <c r="I84" s="139"/>
      <c r="J84" s="139"/>
      <c r="K84" s="139"/>
      <c r="L84" s="139"/>
      <c r="M84" s="139"/>
      <c r="N84" s="139"/>
      <c r="O84" s="139"/>
      <c r="P84" s="139"/>
      <c r="Q84" s="139"/>
      <c r="R84" s="139"/>
      <c r="S84" s="139"/>
      <c r="T84" s="139"/>
      <c r="U84" s="139"/>
      <c r="V84" s="139"/>
      <c r="W84" s="138"/>
    </row>
    <row r="85" spans="1:23" ht="204">
      <c r="A85" s="136"/>
      <c r="B85" s="136"/>
      <c r="C85" s="14" t="s">
        <v>2311</v>
      </c>
      <c r="D85" s="86" t="s">
        <v>2312</v>
      </c>
      <c r="E85" s="14" t="s">
        <v>2119</v>
      </c>
      <c r="F85" s="21" t="s">
        <v>2104</v>
      </c>
      <c r="G85" s="148" t="s">
        <v>2313</v>
      </c>
      <c r="H85" s="14" t="s">
        <v>2106</v>
      </c>
      <c r="I85" s="14" t="s">
        <v>813</v>
      </c>
      <c r="J85" s="14" t="s">
        <v>180</v>
      </c>
      <c r="K85" s="14" t="s">
        <v>181</v>
      </c>
      <c r="L85" s="21" t="s">
        <v>245</v>
      </c>
      <c r="M85" s="14" t="s">
        <v>2163</v>
      </c>
      <c r="N85" s="90"/>
      <c r="O85" s="90"/>
      <c r="P85" s="14" t="s">
        <v>2314</v>
      </c>
      <c r="Q85" s="49" t="s">
        <v>256</v>
      </c>
      <c r="R85" s="21" t="s">
        <v>2121</v>
      </c>
      <c r="S85" s="14" t="s">
        <v>258</v>
      </c>
      <c r="T85" s="49" t="s">
        <v>259</v>
      </c>
      <c r="U85" s="21" t="s">
        <v>2267</v>
      </c>
      <c r="V85" s="14" t="str">
        <f>CONCATENATE(Masuri!A4, " , ", Masuri!A5, " , ",Masuri!A6, " , ", Masuri!A8, " , ", Masuri!A10, " , ", Masuri!A11, " , ", Masuri!A27, " , ", Masuri!A28, " , ", Masuri!A34, " , ", Masuri!A35)</f>
        <v>M2 , M3 , M4 , M5 , M7 , M8 , M24 , M25 , M31 , M32</v>
      </c>
      <c r="W85" s="90"/>
    </row>
    <row r="86" spans="1:23" ht="204">
      <c r="A86" s="136"/>
      <c r="B86" s="136"/>
      <c r="C86" s="14" t="s">
        <v>2315</v>
      </c>
      <c r="D86" s="86" t="s">
        <v>2316</v>
      </c>
      <c r="E86" s="14" t="s">
        <v>2119</v>
      </c>
      <c r="F86" s="21" t="s">
        <v>2104</v>
      </c>
      <c r="G86" s="135"/>
      <c r="H86" s="14" t="s">
        <v>2106</v>
      </c>
      <c r="I86" s="14" t="s">
        <v>813</v>
      </c>
      <c r="J86" s="14" t="s">
        <v>180</v>
      </c>
      <c r="K86" s="14" t="s">
        <v>181</v>
      </c>
      <c r="L86" s="21" t="s">
        <v>245</v>
      </c>
      <c r="M86" s="14" t="s">
        <v>2120</v>
      </c>
      <c r="N86" s="90"/>
      <c r="O86" s="90"/>
      <c r="P86" s="14" t="s">
        <v>2317</v>
      </c>
      <c r="Q86" s="49" t="s">
        <v>256</v>
      </c>
      <c r="R86" s="21" t="s">
        <v>2121</v>
      </c>
      <c r="S86" s="14" t="s">
        <v>258</v>
      </c>
      <c r="T86" s="49" t="s">
        <v>259</v>
      </c>
      <c r="U86" s="21" t="s">
        <v>2267</v>
      </c>
      <c r="V86" s="14" t="str">
        <f>CONCATENATE(Masuri!A4, " , ", Masuri!A5, " , ",Masuri!A6, " , ", Masuri!A8, " , ", Masuri!A10, " , ", Masuri!A11, " , ", Masuri!A27, " , ", Masuri!A28, " , ", Masuri!A34, " , ", Masuri!A35)</f>
        <v>M2 , M3 , M4 , M5 , M7 , M8 , M24 , M25 , M31 , M32</v>
      </c>
      <c r="W86" s="90"/>
    </row>
    <row r="87" spans="1:23" ht="204">
      <c r="A87" s="136"/>
      <c r="B87" s="136"/>
      <c r="C87" s="14" t="s">
        <v>2318</v>
      </c>
      <c r="D87" s="86" t="s">
        <v>2319</v>
      </c>
      <c r="E87" s="14" t="s">
        <v>2119</v>
      </c>
      <c r="F87" s="21" t="s">
        <v>2104</v>
      </c>
      <c r="G87" s="135"/>
      <c r="H87" s="14" t="s">
        <v>2106</v>
      </c>
      <c r="I87" s="14" t="s">
        <v>813</v>
      </c>
      <c r="J87" s="14" t="s">
        <v>180</v>
      </c>
      <c r="K87" s="14" t="s">
        <v>181</v>
      </c>
      <c r="L87" s="21" t="s">
        <v>245</v>
      </c>
      <c r="M87" s="14" t="s">
        <v>2120</v>
      </c>
      <c r="N87" s="90"/>
      <c r="O87" s="90"/>
      <c r="P87" s="14" t="s">
        <v>2320</v>
      </c>
      <c r="Q87" s="49" t="s">
        <v>256</v>
      </c>
      <c r="R87" s="21" t="s">
        <v>2121</v>
      </c>
      <c r="S87" s="14" t="s">
        <v>258</v>
      </c>
      <c r="T87" s="49" t="s">
        <v>259</v>
      </c>
      <c r="U87" s="21" t="s">
        <v>2267</v>
      </c>
      <c r="V87" s="14" t="str">
        <f>CONCATENATE(Masuri!A4, " , ", Masuri!A5, " , ",Masuri!A6, " , ", Masuri!A8, " , ", Masuri!A10, " , ", Masuri!A11, " , ", Masuri!A27, " , ", Masuri!A28, " , ", Masuri!A34, " , ", Masuri!A35)</f>
        <v>M2 , M3 , M4 , M5 , M7 , M8 , M24 , M25 , M31 , M32</v>
      </c>
      <c r="W87" s="90"/>
    </row>
    <row r="88" spans="1:23" ht="204">
      <c r="A88" s="136"/>
      <c r="B88" s="136"/>
      <c r="C88" s="14" t="s">
        <v>2321</v>
      </c>
      <c r="D88" s="86" t="s">
        <v>2322</v>
      </c>
      <c r="E88" s="14" t="s">
        <v>2119</v>
      </c>
      <c r="F88" s="21" t="s">
        <v>2104</v>
      </c>
      <c r="G88" s="135"/>
      <c r="H88" s="14" t="s">
        <v>2106</v>
      </c>
      <c r="I88" s="14" t="s">
        <v>813</v>
      </c>
      <c r="J88" s="14" t="s">
        <v>180</v>
      </c>
      <c r="K88" s="14" t="s">
        <v>181</v>
      </c>
      <c r="L88" s="21" t="s">
        <v>245</v>
      </c>
      <c r="M88" s="14" t="s">
        <v>2120</v>
      </c>
      <c r="N88" s="90"/>
      <c r="O88" s="90"/>
      <c r="P88" s="14" t="s">
        <v>2323</v>
      </c>
      <c r="Q88" s="49" t="s">
        <v>256</v>
      </c>
      <c r="R88" s="21" t="s">
        <v>2121</v>
      </c>
      <c r="S88" s="14" t="s">
        <v>258</v>
      </c>
      <c r="T88" s="49" t="s">
        <v>259</v>
      </c>
      <c r="U88" s="21" t="s">
        <v>2267</v>
      </c>
      <c r="V88" s="14" t="str">
        <f>CONCATENATE(Masuri!A4, " , ", Masuri!A5, " , ",Masuri!A6, " , ", Masuri!A8, " , ", Masuri!A10, " , ", Masuri!A11, " , ", Masuri!A27, " , ", Masuri!A28, " , ", Masuri!A34, " , ", Masuri!A35)</f>
        <v>M2 , M3 , M4 , M5 , M7 , M8 , M24 , M25 , M31 , M32</v>
      </c>
      <c r="W88" s="90"/>
    </row>
    <row r="89" spans="1:23" ht="204">
      <c r="A89" s="136"/>
      <c r="B89" s="136"/>
      <c r="C89" s="14" t="s">
        <v>2324</v>
      </c>
      <c r="D89" s="86" t="s">
        <v>2325</v>
      </c>
      <c r="E89" s="14" t="s">
        <v>2119</v>
      </c>
      <c r="F89" s="21" t="s">
        <v>2104</v>
      </c>
      <c r="G89" s="135"/>
      <c r="H89" s="14" t="s">
        <v>2106</v>
      </c>
      <c r="I89" s="14" t="s">
        <v>813</v>
      </c>
      <c r="J89" s="14" t="s">
        <v>180</v>
      </c>
      <c r="K89" s="14" t="s">
        <v>181</v>
      </c>
      <c r="L89" s="21" t="s">
        <v>245</v>
      </c>
      <c r="M89" s="14" t="s">
        <v>2163</v>
      </c>
      <c r="N89" s="90"/>
      <c r="O89" s="90"/>
      <c r="P89" s="14" t="s">
        <v>2320</v>
      </c>
      <c r="Q89" s="49" t="s">
        <v>256</v>
      </c>
      <c r="R89" s="21" t="s">
        <v>2121</v>
      </c>
      <c r="S89" s="14" t="s">
        <v>258</v>
      </c>
      <c r="T89" s="49" t="s">
        <v>259</v>
      </c>
      <c r="U89" s="21" t="s">
        <v>2267</v>
      </c>
      <c r="V89" s="14" t="str">
        <f>CONCATENATE(Masuri!A4, " , ", Masuri!A5, " , ",Masuri!A6, " , ", Masuri!A8, " , ", Masuri!A10, " , ", Masuri!A11, " , ", Masuri!A27, " , ", Masuri!A28, " , ", Masuri!A34, " , ", Masuri!A35)</f>
        <v>M2 , M3 , M4 , M5 , M7 , M8 , M24 , M25 , M31 , M32</v>
      </c>
      <c r="W89" s="90"/>
    </row>
    <row r="90" spans="1:23" ht="204">
      <c r="A90" s="136"/>
      <c r="B90" s="136"/>
      <c r="C90" s="14" t="s">
        <v>2326</v>
      </c>
      <c r="D90" s="86" t="s">
        <v>2327</v>
      </c>
      <c r="E90" s="14" t="s">
        <v>2119</v>
      </c>
      <c r="F90" s="21" t="s">
        <v>2104</v>
      </c>
      <c r="G90" s="135"/>
      <c r="H90" s="14" t="s">
        <v>2106</v>
      </c>
      <c r="I90" s="14" t="s">
        <v>813</v>
      </c>
      <c r="J90" s="14" t="s">
        <v>180</v>
      </c>
      <c r="K90" s="14" t="s">
        <v>181</v>
      </c>
      <c r="L90" s="21" t="s">
        <v>245</v>
      </c>
      <c r="M90" s="14" t="s">
        <v>2120</v>
      </c>
      <c r="N90" s="90"/>
      <c r="O90" s="90"/>
      <c r="P90" s="14" t="s">
        <v>2328</v>
      </c>
      <c r="Q90" s="49" t="s">
        <v>256</v>
      </c>
      <c r="R90" s="21" t="s">
        <v>2121</v>
      </c>
      <c r="S90" s="14" t="s">
        <v>258</v>
      </c>
      <c r="T90" s="49" t="s">
        <v>259</v>
      </c>
      <c r="U90" s="21" t="s">
        <v>2267</v>
      </c>
      <c r="V90" s="14" t="str">
        <f>CONCATENATE(Masuri!A4, " , ", Masuri!A5, " , ",Masuri!A6, " , ", Masuri!A8, " , ", Masuri!A10, " , ", Masuri!A11, " , ", Masuri!A27, " , ", Masuri!A28, " , ", Masuri!A34, " , ", Masuri!A35)</f>
        <v>M2 , M3 , M4 , M5 , M7 , M8 , M24 , M25 , M31 , M32</v>
      </c>
      <c r="W90" s="90"/>
    </row>
    <row r="91" spans="1:23" ht="38.25">
      <c r="A91" s="136"/>
      <c r="B91" s="136"/>
      <c r="C91" s="149" t="s">
        <v>2329</v>
      </c>
      <c r="D91" s="150" t="s">
        <v>2330</v>
      </c>
      <c r="E91" s="149" t="s">
        <v>2113</v>
      </c>
      <c r="F91" s="151" t="s">
        <v>2331</v>
      </c>
      <c r="G91" s="135"/>
      <c r="H91" s="149" t="s">
        <v>2197</v>
      </c>
      <c r="I91" s="149" t="s">
        <v>813</v>
      </c>
      <c r="J91" s="149" t="s">
        <v>180</v>
      </c>
      <c r="K91" s="149" t="s">
        <v>181</v>
      </c>
      <c r="L91" s="151" t="s">
        <v>245</v>
      </c>
      <c r="M91" s="14" t="s">
        <v>2228</v>
      </c>
      <c r="N91" s="90"/>
      <c r="O91" s="90"/>
      <c r="P91" s="14" t="s">
        <v>264</v>
      </c>
      <c r="Q91" s="49" t="s">
        <v>185</v>
      </c>
      <c r="R91" s="52" t="s">
        <v>2332</v>
      </c>
      <c r="S91" s="90"/>
      <c r="T91" s="90"/>
      <c r="U91" s="92"/>
      <c r="V91" s="90"/>
      <c r="W91" s="90"/>
    </row>
    <row r="92" spans="1:23" ht="204">
      <c r="A92" s="136"/>
      <c r="B92" s="136"/>
      <c r="C92" s="137"/>
      <c r="D92" s="137"/>
      <c r="E92" s="137"/>
      <c r="F92" s="137"/>
      <c r="G92" s="135"/>
      <c r="H92" s="137"/>
      <c r="I92" s="137"/>
      <c r="J92" s="137"/>
      <c r="K92" s="137"/>
      <c r="L92" s="137"/>
      <c r="M92" s="14" t="s">
        <v>2120</v>
      </c>
      <c r="N92" s="90"/>
      <c r="O92" s="90"/>
      <c r="P92" s="14" t="s">
        <v>1048</v>
      </c>
      <c r="Q92" s="49" t="s">
        <v>256</v>
      </c>
      <c r="R92" s="21" t="s">
        <v>2333</v>
      </c>
      <c r="S92" s="14" t="s">
        <v>258</v>
      </c>
      <c r="T92" s="49" t="s">
        <v>259</v>
      </c>
      <c r="U92" s="21" t="s">
        <v>2267</v>
      </c>
      <c r="V92" s="14" t="str">
        <f>CONCATENATE(Masuri!A4, " , ", Masuri!A5, " , ",Masuri!A6, " , ", Masuri!A8, " , ", Masuri!A10, " , ", Masuri!A11, " , ", Masuri!A27, " , ", Masuri!A28, " , ", Masuri!A34, " , ", Masuri!A35)</f>
        <v>M2 , M3 , M4 , M5 , M7 , M8 , M24 , M25 , M31 , M32</v>
      </c>
      <c r="W92" s="90"/>
    </row>
    <row r="93" spans="1:23" ht="76.5">
      <c r="A93" s="136"/>
      <c r="B93" s="136"/>
      <c r="C93" s="149" t="s">
        <v>2334</v>
      </c>
      <c r="D93" s="150" t="s">
        <v>2335</v>
      </c>
      <c r="E93" s="149" t="s">
        <v>2336</v>
      </c>
      <c r="F93" s="151" t="s">
        <v>2337</v>
      </c>
      <c r="G93" s="135"/>
      <c r="H93" s="149" t="s">
        <v>2197</v>
      </c>
      <c r="I93" s="149" t="s">
        <v>813</v>
      </c>
      <c r="J93" s="149" t="s">
        <v>180</v>
      </c>
      <c r="K93" s="149" t="s">
        <v>181</v>
      </c>
      <c r="L93" s="151" t="s">
        <v>245</v>
      </c>
      <c r="M93" s="14" t="s">
        <v>2228</v>
      </c>
      <c r="N93" s="90"/>
      <c r="O93" s="90"/>
      <c r="P93" s="14" t="s">
        <v>1598</v>
      </c>
      <c r="Q93" s="49" t="s">
        <v>185</v>
      </c>
      <c r="R93" s="52" t="s">
        <v>2338</v>
      </c>
      <c r="S93" s="90"/>
      <c r="T93" s="90"/>
      <c r="U93" s="92"/>
      <c r="V93" s="90"/>
      <c r="W93" s="90"/>
    </row>
    <row r="94" spans="1:23" ht="204">
      <c r="A94" s="136"/>
      <c r="B94" s="136"/>
      <c r="C94" s="137"/>
      <c r="D94" s="137"/>
      <c r="E94" s="137"/>
      <c r="F94" s="137"/>
      <c r="G94" s="133"/>
      <c r="H94" s="137"/>
      <c r="I94" s="137"/>
      <c r="J94" s="137"/>
      <c r="K94" s="137"/>
      <c r="L94" s="137"/>
      <c r="M94" s="14" t="s">
        <v>2120</v>
      </c>
      <c r="N94" s="90"/>
      <c r="O94" s="90"/>
      <c r="P94" s="14" t="s">
        <v>510</v>
      </c>
      <c r="Q94" s="49" t="s">
        <v>256</v>
      </c>
      <c r="R94" s="21" t="s">
        <v>2121</v>
      </c>
      <c r="S94" s="14" t="s">
        <v>258</v>
      </c>
      <c r="T94" s="49" t="s">
        <v>259</v>
      </c>
      <c r="U94" s="21" t="s">
        <v>2267</v>
      </c>
      <c r="V94" s="14" t="str">
        <f>CONCATENATE(Masuri!A4, " , ", Masuri!A5, " , ",Masuri!A6, " , ", Masuri!A8, " , ", Masuri!A10, " , ", Masuri!A11, " , ", Masuri!A27, " , ", Masuri!A28, " , ", Masuri!A34, " , ", Masuri!A35)</f>
        <v>M2 , M3 , M4 , M5 , M7 , M8 , M24 , M25 , M31 , M32</v>
      </c>
      <c r="W94" s="90"/>
    </row>
    <row r="95" spans="1:23" ht="51">
      <c r="A95" s="136"/>
      <c r="B95" s="136"/>
      <c r="C95" s="179"/>
      <c r="D95" s="180"/>
      <c r="E95" s="180"/>
      <c r="F95" s="180"/>
      <c r="G95" s="180"/>
      <c r="H95" s="180"/>
      <c r="I95" s="180"/>
      <c r="J95" s="180"/>
      <c r="K95" s="181"/>
      <c r="L95" s="21" t="s">
        <v>2339</v>
      </c>
      <c r="M95" s="14" t="s">
        <v>183</v>
      </c>
      <c r="N95" s="90"/>
      <c r="O95" s="90"/>
      <c r="P95" s="14" t="s">
        <v>1899</v>
      </c>
      <c r="Q95" s="49" t="s">
        <v>185</v>
      </c>
      <c r="R95" s="10" t="s">
        <v>2340</v>
      </c>
      <c r="S95" s="90"/>
      <c r="T95" s="90"/>
      <c r="U95" s="92"/>
      <c r="V95" s="90"/>
      <c r="W95" s="90"/>
    </row>
    <row r="96" spans="1:23" ht="38.25">
      <c r="A96" s="136"/>
      <c r="B96" s="136"/>
      <c r="C96" s="182"/>
      <c r="D96" s="183"/>
      <c r="E96" s="183"/>
      <c r="F96" s="183"/>
      <c r="G96" s="183"/>
      <c r="H96" s="183"/>
      <c r="I96" s="183"/>
      <c r="J96" s="183"/>
      <c r="K96" s="135"/>
      <c r="L96" s="21" t="s">
        <v>2341</v>
      </c>
      <c r="M96" s="14" t="s">
        <v>889</v>
      </c>
      <c r="N96" s="90"/>
      <c r="O96" s="90"/>
      <c r="P96" s="14" t="s">
        <v>2187</v>
      </c>
      <c r="Q96" s="49" t="s">
        <v>185</v>
      </c>
      <c r="R96" s="10" t="s">
        <v>2342</v>
      </c>
      <c r="S96" s="90"/>
      <c r="T96" s="90"/>
      <c r="U96" s="92"/>
      <c r="V96" s="90"/>
      <c r="W96" s="90"/>
    </row>
    <row r="97" spans="1:23" ht="51">
      <c r="A97" s="136"/>
      <c r="B97" s="136"/>
      <c r="C97" s="182"/>
      <c r="D97" s="183"/>
      <c r="E97" s="183"/>
      <c r="F97" s="183"/>
      <c r="G97" s="183"/>
      <c r="H97" s="183"/>
      <c r="I97" s="183"/>
      <c r="J97" s="183"/>
      <c r="K97" s="135"/>
      <c r="L97" s="21" t="s">
        <v>2307</v>
      </c>
      <c r="M97" s="14" t="s">
        <v>889</v>
      </c>
      <c r="N97" s="90"/>
      <c r="O97" s="90"/>
      <c r="P97" s="14" t="s">
        <v>1901</v>
      </c>
      <c r="Q97" s="49" t="s">
        <v>185</v>
      </c>
      <c r="R97" s="10" t="s">
        <v>2343</v>
      </c>
      <c r="S97" s="90"/>
      <c r="T97" s="90"/>
      <c r="U97" s="92"/>
      <c r="V97" s="90"/>
      <c r="W97" s="90"/>
    </row>
    <row r="98" spans="1:23" ht="51">
      <c r="A98" s="136"/>
      <c r="B98" s="136"/>
      <c r="C98" s="182"/>
      <c r="D98" s="183"/>
      <c r="E98" s="183"/>
      <c r="F98" s="183"/>
      <c r="G98" s="183"/>
      <c r="H98" s="183"/>
      <c r="I98" s="183"/>
      <c r="J98" s="183"/>
      <c r="K98" s="135"/>
      <c r="L98" s="21" t="s">
        <v>2344</v>
      </c>
      <c r="M98" s="14" t="s">
        <v>889</v>
      </c>
      <c r="N98" s="90"/>
      <c r="O98" s="90"/>
      <c r="P98" s="14" t="s">
        <v>2219</v>
      </c>
      <c r="Q98" s="49" t="s">
        <v>185</v>
      </c>
      <c r="R98" s="10" t="s">
        <v>2345</v>
      </c>
      <c r="S98" s="90"/>
      <c r="T98" s="90"/>
      <c r="U98" s="92"/>
      <c r="V98" s="90"/>
      <c r="W98" s="90"/>
    </row>
    <row r="99" spans="1:23" ht="51">
      <c r="A99" s="136"/>
      <c r="B99" s="136"/>
      <c r="C99" s="182"/>
      <c r="D99" s="183"/>
      <c r="E99" s="183"/>
      <c r="F99" s="183"/>
      <c r="G99" s="183"/>
      <c r="H99" s="183"/>
      <c r="I99" s="183"/>
      <c r="J99" s="183"/>
      <c r="K99" s="135"/>
      <c r="L99" s="21" t="s">
        <v>2346</v>
      </c>
      <c r="M99" s="14" t="s">
        <v>284</v>
      </c>
      <c r="N99" s="90"/>
      <c r="O99" s="90"/>
      <c r="P99" s="14" t="s">
        <v>2142</v>
      </c>
      <c r="Q99" s="49" t="s">
        <v>256</v>
      </c>
      <c r="R99" s="21" t="s">
        <v>2143</v>
      </c>
      <c r="S99" s="14" t="s">
        <v>258</v>
      </c>
      <c r="T99" s="49" t="s">
        <v>259</v>
      </c>
      <c r="U99" s="44" t="s">
        <v>2347</v>
      </c>
      <c r="V99" s="14" t="str">
        <f>CONCATENATE(Masuri!A4, " , ", Masuri!A5, " , ",Masuri!A6, " , ", Masuri!A8, " , ", Masuri!A10, " , ", Masuri!A11, " , ", Masuri!A27, " , ", Masuri!A28, " , ", Masuri!A34, " , ", Masuri!A35)</f>
        <v>M2 , M3 , M4 , M5 , M7 , M8 , M24 , M25 , M31 , M32</v>
      </c>
      <c r="W99" s="90"/>
    </row>
    <row r="100" spans="1:23" ht="63.75">
      <c r="A100" s="136"/>
      <c r="B100" s="136"/>
      <c r="C100" s="184"/>
      <c r="D100" s="134"/>
      <c r="E100" s="134"/>
      <c r="F100" s="134"/>
      <c r="G100" s="134"/>
      <c r="H100" s="134"/>
      <c r="I100" s="134"/>
      <c r="J100" s="134"/>
      <c r="K100" s="133"/>
      <c r="L100" s="21" t="s">
        <v>2145</v>
      </c>
      <c r="M100" s="14" t="s">
        <v>2191</v>
      </c>
      <c r="N100" s="90"/>
      <c r="O100" s="90"/>
      <c r="P100" s="14" t="s">
        <v>2173</v>
      </c>
      <c r="Q100" s="49" t="s">
        <v>185</v>
      </c>
      <c r="R100" s="44" t="s">
        <v>2148</v>
      </c>
      <c r="S100" s="90"/>
      <c r="T100" s="90"/>
      <c r="U100" s="92"/>
      <c r="V100" s="90"/>
      <c r="W100" s="90"/>
    </row>
    <row r="101" spans="1:23">
      <c r="A101" s="136"/>
      <c r="B101" s="136"/>
      <c r="C101" s="185" t="s">
        <v>2348</v>
      </c>
      <c r="D101" s="139"/>
      <c r="E101" s="139"/>
      <c r="F101" s="139"/>
      <c r="G101" s="139"/>
      <c r="H101" s="139"/>
      <c r="I101" s="139"/>
      <c r="J101" s="139"/>
      <c r="K101" s="139"/>
      <c r="L101" s="139"/>
      <c r="M101" s="139"/>
      <c r="N101" s="139"/>
      <c r="O101" s="139"/>
      <c r="P101" s="139"/>
      <c r="Q101" s="139"/>
      <c r="R101" s="139"/>
      <c r="S101" s="139"/>
      <c r="T101" s="139"/>
      <c r="U101" s="139"/>
      <c r="V101" s="139"/>
      <c r="W101" s="138"/>
    </row>
    <row r="102" spans="1:23" ht="51">
      <c r="A102" s="136"/>
      <c r="B102" s="136"/>
      <c r="C102" s="149" t="s">
        <v>2349</v>
      </c>
      <c r="D102" s="150" t="s">
        <v>2350</v>
      </c>
      <c r="E102" s="149" t="s">
        <v>2351</v>
      </c>
      <c r="F102" s="151" t="s">
        <v>2337</v>
      </c>
      <c r="G102" s="149" t="s">
        <v>2281</v>
      </c>
      <c r="H102" s="149" t="s">
        <v>2197</v>
      </c>
      <c r="I102" s="149" t="s">
        <v>813</v>
      </c>
      <c r="J102" s="149" t="s">
        <v>180</v>
      </c>
      <c r="K102" s="149" t="s">
        <v>181</v>
      </c>
      <c r="L102" s="151" t="s">
        <v>245</v>
      </c>
      <c r="M102" s="14" t="s">
        <v>2352</v>
      </c>
      <c r="N102" s="90"/>
      <c r="O102" s="90"/>
      <c r="P102" s="14" t="s">
        <v>193</v>
      </c>
      <c r="Q102" s="49" t="s">
        <v>185</v>
      </c>
      <c r="R102" s="21" t="s">
        <v>2353</v>
      </c>
      <c r="S102" s="90"/>
      <c r="T102" s="90"/>
      <c r="U102" s="92"/>
      <c r="V102" s="90"/>
      <c r="W102" s="90"/>
    </row>
    <row r="103" spans="1:23" ht="216.75">
      <c r="A103" s="136"/>
      <c r="B103" s="136"/>
      <c r="C103" s="137"/>
      <c r="D103" s="137"/>
      <c r="E103" s="137"/>
      <c r="F103" s="137"/>
      <c r="G103" s="136"/>
      <c r="H103" s="137"/>
      <c r="I103" s="137"/>
      <c r="J103" s="137"/>
      <c r="K103" s="137"/>
      <c r="L103" s="137"/>
      <c r="M103" s="14" t="s">
        <v>2354</v>
      </c>
      <c r="N103" s="90"/>
      <c r="O103" s="90"/>
      <c r="P103" s="14" t="s">
        <v>217</v>
      </c>
      <c r="Q103" s="49" t="s">
        <v>256</v>
      </c>
      <c r="R103" s="21" t="s">
        <v>2121</v>
      </c>
      <c r="S103" s="14" t="s">
        <v>258</v>
      </c>
      <c r="T103" s="49" t="s">
        <v>259</v>
      </c>
      <c r="U103" s="55" t="s">
        <v>2126</v>
      </c>
      <c r="V103" s="14" t="str">
        <f>CONCATENATE(Masuri!A4, " , ", Masuri!A5, " , ",Masuri!A6, " , ", Masuri!A8, " , ", Masuri!A10, " , ", Masuri!A11, " , ", Masuri!A13, " , ", Masuri!A27, " , ", Masuri!A28, " , ", Masuri!A34, " , ", Masuri!A35)</f>
        <v>M2 , M3 , M4 , M5 , M7 , M8 , M10 , M24 , M25 , M31 , M32</v>
      </c>
      <c r="W103" s="90"/>
    </row>
    <row r="104" spans="1:23" ht="51">
      <c r="A104" s="136"/>
      <c r="B104" s="136"/>
      <c r="C104" s="149" t="s">
        <v>2355</v>
      </c>
      <c r="D104" s="150" t="s">
        <v>2356</v>
      </c>
      <c r="E104" s="149" t="s">
        <v>2336</v>
      </c>
      <c r="F104" s="151" t="s">
        <v>2337</v>
      </c>
      <c r="G104" s="136"/>
      <c r="H104" s="149" t="s">
        <v>2197</v>
      </c>
      <c r="I104" s="149" t="s">
        <v>813</v>
      </c>
      <c r="J104" s="149" t="s">
        <v>180</v>
      </c>
      <c r="K104" s="149" t="s">
        <v>181</v>
      </c>
      <c r="L104" s="151" t="s">
        <v>245</v>
      </c>
      <c r="M104" s="14" t="s">
        <v>2352</v>
      </c>
      <c r="N104" s="90"/>
      <c r="O104" s="90"/>
      <c r="P104" s="14" t="s">
        <v>193</v>
      </c>
      <c r="Q104" s="49" t="s">
        <v>185</v>
      </c>
      <c r="R104" s="21" t="s">
        <v>2357</v>
      </c>
      <c r="S104" s="90"/>
      <c r="T104" s="90"/>
      <c r="U104" s="92"/>
      <c r="V104" s="90"/>
      <c r="W104" s="90"/>
    </row>
    <row r="105" spans="1:23" ht="204">
      <c r="A105" s="136"/>
      <c r="B105" s="136"/>
      <c r="C105" s="137"/>
      <c r="D105" s="137"/>
      <c r="E105" s="137"/>
      <c r="F105" s="137"/>
      <c r="G105" s="136"/>
      <c r="H105" s="137"/>
      <c r="I105" s="137"/>
      <c r="J105" s="137"/>
      <c r="K105" s="137"/>
      <c r="L105" s="137"/>
      <c r="M105" s="14" t="s">
        <v>2120</v>
      </c>
      <c r="N105" s="90"/>
      <c r="O105" s="90"/>
      <c r="P105" s="14" t="s">
        <v>1598</v>
      </c>
      <c r="Q105" s="49" t="s">
        <v>256</v>
      </c>
      <c r="R105" s="21" t="s">
        <v>2121</v>
      </c>
      <c r="S105" s="14" t="s">
        <v>258</v>
      </c>
      <c r="T105" s="49" t="s">
        <v>259</v>
      </c>
      <c r="U105" s="21" t="s">
        <v>2267</v>
      </c>
      <c r="V105" s="14" t="str">
        <f>CONCATENATE(Masuri!A4, " , ", Masuri!A5, " , ",Masuri!A6, " , ", Masuri!A8, " , ", Masuri!A10, " , ", Masuri!A11, " , ", Masuri!A13, " , ", Masuri!A27, " , ", Masuri!A28, " , ", Masuri!A34, " , ", Masuri!A35)</f>
        <v>M2 , M3 , M4 , M5 , M7 , M8 , M10 , M24 , M25 , M31 , M32</v>
      </c>
      <c r="W105" s="90"/>
    </row>
    <row r="106" spans="1:23" ht="76.5">
      <c r="A106" s="136"/>
      <c r="B106" s="136"/>
      <c r="C106" s="14" t="s">
        <v>2358</v>
      </c>
      <c r="D106" s="86" t="s">
        <v>2359</v>
      </c>
      <c r="E106" s="14" t="s">
        <v>2113</v>
      </c>
      <c r="F106" s="53" t="s">
        <v>2337</v>
      </c>
      <c r="G106" s="136"/>
      <c r="H106" s="51" t="s">
        <v>2197</v>
      </c>
      <c r="I106" s="14" t="s">
        <v>813</v>
      </c>
      <c r="J106" s="14" t="s">
        <v>180</v>
      </c>
      <c r="K106" s="14" t="s">
        <v>181</v>
      </c>
      <c r="L106" s="21" t="s">
        <v>245</v>
      </c>
      <c r="M106" s="14" t="s">
        <v>2352</v>
      </c>
      <c r="N106" s="90"/>
      <c r="O106" s="90"/>
      <c r="P106" s="14" t="s">
        <v>1332</v>
      </c>
      <c r="Q106" s="49" t="s">
        <v>185</v>
      </c>
      <c r="R106" s="21" t="s">
        <v>2360</v>
      </c>
      <c r="S106" s="90"/>
      <c r="T106" s="90"/>
      <c r="U106" s="92"/>
      <c r="V106" s="90"/>
      <c r="W106" s="90"/>
    </row>
    <row r="107" spans="1:23" ht="76.5">
      <c r="A107" s="136"/>
      <c r="B107" s="136"/>
      <c r="C107" s="14" t="s">
        <v>2361</v>
      </c>
      <c r="D107" s="86" t="s">
        <v>2362</v>
      </c>
      <c r="E107" s="14" t="s">
        <v>2113</v>
      </c>
      <c r="F107" s="53" t="s">
        <v>2337</v>
      </c>
      <c r="G107" s="137"/>
      <c r="H107" s="51" t="s">
        <v>2197</v>
      </c>
      <c r="I107" s="14" t="s">
        <v>813</v>
      </c>
      <c r="J107" s="14" t="s">
        <v>548</v>
      </c>
      <c r="K107" s="14" t="s">
        <v>255</v>
      </c>
      <c r="L107" s="21" t="s">
        <v>245</v>
      </c>
      <c r="M107" s="14" t="s">
        <v>2352</v>
      </c>
      <c r="N107" s="90"/>
      <c r="O107" s="90"/>
      <c r="P107" s="14" t="s">
        <v>2363</v>
      </c>
      <c r="Q107" s="49" t="s">
        <v>185</v>
      </c>
      <c r="R107" s="21" t="s">
        <v>2364</v>
      </c>
      <c r="S107" s="90"/>
      <c r="T107" s="90"/>
      <c r="U107" s="92"/>
      <c r="V107" s="90"/>
      <c r="W107" s="90"/>
    </row>
    <row r="108" spans="1:23" ht="38.25">
      <c r="A108" s="136"/>
      <c r="B108" s="136"/>
      <c r="C108" s="179"/>
      <c r="D108" s="180"/>
      <c r="E108" s="180"/>
      <c r="F108" s="180"/>
      <c r="G108" s="180"/>
      <c r="H108" s="180"/>
      <c r="I108" s="180"/>
      <c r="J108" s="180"/>
      <c r="K108" s="181"/>
      <c r="L108" s="21" t="s">
        <v>2365</v>
      </c>
      <c r="M108" s="14" t="s">
        <v>183</v>
      </c>
      <c r="N108" s="90"/>
      <c r="O108" s="90"/>
      <c r="P108" s="14" t="s">
        <v>2219</v>
      </c>
      <c r="Q108" s="49" t="s">
        <v>185</v>
      </c>
      <c r="R108" s="10" t="s">
        <v>2366</v>
      </c>
      <c r="S108" s="90"/>
      <c r="T108" s="90"/>
      <c r="U108" s="92"/>
      <c r="V108" s="90"/>
      <c r="W108" s="90"/>
    </row>
    <row r="109" spans="1:23" ht="51">
      <c r="A109" s="136"/>
      <c r="B109" s="136"/>
      <c r="C109" s="182"/>
      <c r="D109" s="183"/>
      <c r="E109" s="183"/>
      <c r="F109" s="183"/>
      <c r="G109" s="183"/>
      <c r="H109" s="183"/>
      <c r="I109" s="183"/>
      <c r="J109" s="183"/>
      <c r="K109" s="135"/>
      <c r="L109" s="21" t="s">
        <v>2367</v>
      </c>
      <c r="M109" s="14" t="s">
        <v>889</v>
      </c>
      <c r="N109" s="90"/>
      <c r="O109" s="90"/>
      <c r="P109" s="14" t="s">
        <v>1901</v>
      </c>
      <c r="Q109" s="49" t="s">
        <v>185</v>
      </c>
      <c r="R109" s="10" t="s">
        <v>2368</v>
      </c>
      <c r="S109" s="90"/>
      <c r="T109" s="90"/>
      <c r="U109" s="92"/>
      <c r="V109" s="90"/>
      <c r="W109" s="90"/>
    </row>
    <row r="110" spans="1:23" ht="63.75">
      <c r="A110" s="136"/>
      <c r="B110" s="136"/>
      <c r="C110" s="182"/>
      <c r="D110" s="183"/>
      <c r="E110" s="183"/>
      <c r="F110" s="183"/>
      <c r="G110" s="183"/>
      <c r="H110" s="183"/>
      <c r="I110" s="183"/>
      <c r="J110" s="183"/>
      <c r="K110" s="135"/>
      <c r="L110" s="68" t="s">
        <v>2369</v>
      </c>
      <c r="M110" s="14" t="s">
        <v>284</v>
      </c>
      <c r="N110" s="90"/>
      <c r="O110" s="90"/>
      <c r="P110" s="14" t="s">
        <v>2142</v>
      </c>
      <c r="Q110" s="49" t="s">
        <v>256</v>
      </c>
      <c r="R110" s="21" t="s">
        <v>2143</v>
      </c>
      <c r="S110" s="14" t="s">
        <v>258</v>
      </c>
      <c r="T110" s="49" t="s">
        <v>259</v>
      </c>
      <c r="U110" s="44" t="s">
        <v>2272</v>
      </c>
      <c r="V110" s="14" t="str">
        <f>CONCATENATE(Masuri!A4, " , ", Masuri!A5, " , ",Masuri!A6, " , ", Masuri!A8, " , ", Masuri!A10, " , ", Masuri!A11, " , ", Masuri!A13, " , ", Masuri!A27, " , ", Masuri!A28, " , ", Masuri!A34, " , ", Masuri!A35)</f>
        <v>M2 , M3 , M4 , M5 , M7 , M8 , M10 , M24 , M25 , M31 , M32</v>
      </c>
      <c r="W110" s="90"/>
    </row>
    <row r="111" spans="1:23" ht="63.75">
      <c r="A111" s="137"/>
      <c r="B111" s="137"/>
      <c r="C111" s="184"/>
      <c r="D111" s="134"/>
      <c r="E111" s="134"/>
      <c r="F111" s="134"/>
      <c r="G111" s="134"/>
      <c r="H111" s="134"/>
      <c r="I111" s="134"/>
      <c r="J111" s="134"/>
      <c r="K111" s="133"/>
      <c r="L111" s="21" t="s">
        <v>2145</v>
      </c>
      <c r="M111" s="14" t="s">
        <v>2191</v>
      </c>
      <c r="N111" s="90"/>
      <c r="O111" s="90"/>
      <c r="P111" s="14" t="s">
        <v>2173</v>
      </c>
      <c r="Q111" s="49" t="s">
        <v>185</v>
      </c>
      <c r="R111" s="44" t="s">
        <v>2148</v>
      </c>
      <c r="S111" s="90"/>
      <c r="T111" s="90"/>
      <c r="U111" s="92"/>
      <c r="V111" s="90"/>
      <c r="W111" s="90"/>
    </row>
  </sheetData>
  <mergeCells count="81">
    <mergeCell ref="J104:J105"/>
    <mergeCell ref="C104:C105"/>
    <mergeCell ref="D104:D105"/>
    <mergeCell ref="E104:E105"/>
    <mergeCell ref="F104:F105"/>
    <mergeCell ref="I104:I105"/>
    <mergeCell ref="K104:K105"/>
    <mergeCell ref="L104:L105"/>
    <mergeCell ref="A3:A111"/>
    <mergeCell ref="B3:B111"/>
    <mergeCell ref="C4:W4"/>
    <mergeCell ref="C10:K19"/>
    <mergeCell ref="L16:L17"/>
    <mergeCell ref="L18:L19"/>
    <mergeCell ref="C20:W20"/>
    <mergeCell ref="C108:K111"/>
    <mergeCell ref="E102:E103"/>
    <mergeCell ref="F102:F103"/>
    <mergeCell ref="G102:G107"/>
    <mergeCell ref="H102:H103"/>
    <mergeCell ref="H104:H105"/>
    <mergeCell ref="I102:I103"/>
    <mergeCell ref="C102:C103"/>
    <mergeCell ref="D102:D103"/>
    <mergeCell ref="C84:W84"/>
    <mergeCell ref="G85:G94"/>
    <mergeCell ref="C91:C92"/>
    <mergeCell ref="D91:D92"/>
    <mergeCell ref="E91:E92"/>
    <mergeCell ref="F91:F92"/>
    <mergeCell ref="H91:H92"/>
    <mergeCell ref="L93:L94"/>
    <mergeCell ref="J102:J103"/>
    <mergeCell ref="K102:K103"/>
    <mergeCell ref="L102:L103"/>
    <mergeCell ref="I93:I94"/>
    <mergeCell ref="J93:J94"/>
    <mergeCell ref="K93:K94"/>
    <mergeCell ref="C95:K100"/>
    <mergeCell ref="C101:W101"/>
    <mergeCell ref="C93:C94"/>
    <mergeCell ref="D93:D94"/>
    <mergeCell ref="E93:E94"/>
    <mergeCell ref="F93:F94"/>
    <mergeCell ref="H93:H94"/>
    <mergeCell ref="C63:K66"/>
    <mergeCell ref="C67:W67"/>
    <mergeCell ref="G68:G75"/>
    <mergeCell ref="C76:K83"/>
    <mergeCell ref="I91:I92"/>
    <mergeCell ref="J91:J92"/>
    <mergeCell ref="K91:K92"/>
    <mergeCell ref="L91:L92"/>
    <mergeCell ref="C47:K50"/>
    <mergeCell ref="C51:W51"/>
    <mergeCell ref="C61:C62"/>
    <mergeCell ref="D61:D62"/>
    <mergeCell ref="E61:E62"/>
    <mergeCell ref="F61:F62"/>
    <mergeCell ref="G61:G62"/>
    <mergeCell ref="H61:H62"/>
    <mergeCell ref="I61:I62"/>
    <mergeCell ref="J61:J62"/>
    <mergeCell ref="K61:K62"/>
    <mergeCell ref="L61:L62"/>
    <mergeCell ref="C25:K31"/>
    <mergeCell ref="L28:L29"/>
    <mergeCell ref="L30:L31"/>
    <mergeCell ref="I42:I43"/>
    <mergeCell ref="J42:J43"/>
    <mergeCell ref="C40:W40"/>
    <mergeCell ref="C42:C43"/>
    <mergeCell ref="D42:D43"/>
    <mergeCell ref="E42:E43"/>
    <mergeCell ref="F42:F43"/>
    <mergeCell ref="G42:G43"/>
    <mergeCell ref="H42:H43"/>
    <mergeCell ref="K42:K43"/>
    <mergeCell ref="L42:L43"/>
    <mergeCell ref="C32:W32"/>
    <mergeCell ref="C35:K39"/>
  </mergeCells>
  <conditionalFormatting sqref="A2:W2">
    <cfRule type="containsBlanks" dxfId="6" priority="1">
      <formula>LEN(TRIM(A2))=0</formula>
    </cfRule>
  </conditionalFormatting>
  <conditionalFormatting sqref="Q2">
    <cfRule type="containsText" dxfId="5" priority="2" operator="containsText" text="Da">
      <formula>NOT(ISERROR(SEARCH(("Da"),(Q2))))</formula>
    </cfRule>
  </conditionalFormatting>
  <conditionalFormatting sqref="U3:U12 A3:H111 J3:Q111 S3:T111 V3:W111 I4 R4:R5 R10:R12 I10:I21 R14:R21 U14:U111 I25:I32 R25:R41 I35:I40 I43 R43:R54 I47:I51 R56:R61 I62:I67 R63:R67 I76:I84 R76:R84 R91 I92 R93 I94:I101 R95:R102 I103 R104 I105 R106:R111 I108:I111">
    <cfRule type="containsBlanks" dxfId="4" priority="3">
      <formula>LEN(TRIM(A3))=0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900FF"/>
    <outlinePr summaryBelow="0" summaryRight="0"/>
  </sheetPr>
  <dimension ref="A1:W199"/>
  <sheetViews>
    <sheetView workbookViewId="0">
      <pane ySplit="2" topLeftCell="A3" activePane="bottomLeft" state="frozen"/>
      <selection pane="bottomLeft" sqref="A1:XFD1048576"/>
    </sheetView>
  </sheetViews>
  <sheetFormatPr defaultColWidth="12.5703125" defaultRowHeight="12.75"/>
  <cols>
    <col min="1" max="1" width="13.42578125" customWidth="1"/>
    <col min="4" max="4" width="13.85546875" customWidth="1"/>
    <col min="6" max="6" width="16" customWidth="1"/>
    <col min="7" max="7" width="9.85546875" customWidth="1"/>
    <col min="12" max="12" width="22.140625" customWidth="1"/>
    <col min="13" max="13" width="15.42578125" customWidth="1"/>
    <col min="14" max="15" width="7.42578125" customWidth="1"/>
    <col min="16" max="16" width="21.7109375" customWidth="1"/>
    <col min="17" max="17" width="9.5703125" customWidth="1"/>
    <col min="18" max="18" width="81.85546875" customWidth="1"/>
    <col min="21" max="21" width="111.42578125" customWidth="1"/>
  </cols>
  <sheetData>
    <row r="1" spans="1:23">
      <c r="A1" s="188" t="s">
        <v>2370</v>
      </c>
      <c r="B1" s="139"/>
      <c r="C1" s="139"/>
      <c r="D1" s="139"/>
      <c r="E1" s="139"/>
      <c r="F1" s="139"/>
      <c r="G1" s="139"/>
      <c r="H1" s="139"/>
      <c r="I1" s="139"/>
      <c r="J1" s="139"/>
      <c r="K1" s="139"/>
      <c r="L1" s="139"/>
      <c r="M1" s="139"/>
      <c r="N1" s="139"/>
      <c r="O1" s="139"/>
      <c r="P1" s="139"/>
      <c r="Q1" s="139"/>
      <c r="R1" s="139"/>
      <c r="S1" s="139"/>
      <c r="T1" s="139"/>
      <c r="U1" s="139"/>
      <c r="V1" s="139"/>
      <c r="W1" s="138"/>
    </row>
    <row r="2" spans="1:23" ht="102">
      <c r="A2" s="41" t="s">
        <v>35</v>
      </c>
      <c r="B2" s="41" t="s">
        <v>36</v>
      </c>
      <c r="C2" s="41" t="s">
        <v>155</v>
      </c>
      <c r="D2" s="41" t="s">
        <v>156</v>
      </c>
      <c r="E2" s="41" t="s">
        <v>2371</v>
      </c>
      <c r="F2" s="41" t="s">
        <v>157</v>
      </c>
      <c r="G2" s="41" t="s">
        <v>2100</v>
      </c>
      <c r="H2" s="41" t="s">
        <v>158</v>
      </c>
      <c r="I2" s="41" t="s">
        <v>159</v>
      </c>
      <c r="J2" s="41" t="s">
        <v>160</v>
      </c>
      <c r="K2" s="41" t="s">
        <v>161</v>
      </c>
      <c r="L2" s="41" t="s">
        <v>162</v>
      </c>
      <c r="M2" s="41" t="s">
        <v>163</v>
      </c>
      <c r="N2" s="41" t="s">
        <v>164</v>
      </c>
      <c r="O2" s="41" t="s">
        <v>165</v>
      </c>
      <c r="P2" s="41" t="s">
        <v>166</v>
      </c>
      <c r="Q2" s="41" t="s">
        <v>167</v>
      </c>
      <c r="R2" s="41" t="s">
        <v>168</v>
      </c>
      <c r="S2" s="41" t="s">
        <v>169</v>
      </c>
      <c r="T2" s="41" t="s">
        <v>170</v>
      </c>
      <c r="U2" s="41" t="s">
        <v>171</v>
      </c>
      <c r="V2" s="41" t="s">
        <v>172</v>
      </c>
      <c r="W2" s="41" t="s">
        <v>173</v>
      </c>
    </row>
    <row r="3" spans="1:23" ht="114.75">
      <c r="A3" s="149" t="s">
        <v>2370</v>
      </c>
      <c r="B3" s="149" t="s">
        <v>27</v>
      </c>
      <c r="C3" s="144" t="s">
        <v>2157</v>
      </c>
      <c r="D3" s="150" t="s">
        <v>2158</v>
      </c>
      <c r="E3" s="149" t="s">
        <v>2113</v>
      </c>
      <c r="F3" s="173" t="s">
        <v>2372</v>
      </c>
      <c r="G3" s="149" t="s">
        <v>2373</v>
      </c>
      <c r="H3" s="142" t="s">
        <v>2197</v>
      </c>
      <c r="I3" s="142" t="s">
        <v>813</v>
      </c>
      <c r="J3" s="149" t="s">
        <v>2374</v>
      </c>
      <c r="K3" s="144" t="s">
        <v>255</v>
      </c>
      <c r="L3" s="21" t="s">
        <v>245</v>
      </c>
      <c r="M3" s="14" t="s">
        <v>2375</v>
      </c>
      <c r="N3" s="14">
        <v>7</v>
      </c>
      <c r="O3" s="14">
        <v>10</v>
      </c>
      <c r="P3" s="14" t="s">
        <v>692</v>
      </c>
      <c r="Q3" s="14" t="s">
        <v>185</v>
      </c>
      <c r="R3" s="52" t="s">
        <v>2376</v>
      </c>
      <c r="S3" s="13"/>
      <c r="T3" s="84"/>
      <c r="U3" s="94"/>
      <c r="V3" s="84"/>
      <c r="W3" s="84"/>
    </row>
    <row r="4" spans="1:23" ht="25.5">
      <c r="A4" s="136"/>
      <c r="B4" s="136"/>
      <c r="C4" s="136"/>
      <c r="D4" s="136"/>
      <c r="E4" s="136"/>
      <c r="F4" s="136"/>
      <c r="G4" s="136"/>
      <c r="H4" s="136"/>
      <c r="I4" s="136"/>
      <c r="J4" s="136"/>
      <c r="K4" s="136"/>
      <c r="L4" s="21" t="s">
        <v>182</v>
      </c>
      <c r="M4" s="14" t="s">
        <v>183</v>
      </c>
      <c r="N4" s="14" t="s">
        <v>0</v>
      </c>
      <c r="O4" s="14" t="s">
        <v>0</v>
      </c>
      <c r="P4" s="14" t="s">
        <v>2377</v>
      </c>
      <c r="Q4" s="14" t="s">
        <v>185</v>
      </c>
      <c r="R4" s="10" t="s">
        <v>2378</v>
      </c>
      <c r="S4" s="84"/>
      <c r="T4" s="84"/>
      <c r="U4" s="95"/>
      <c r="V4" s="84"/>
      <c r="W4" s="84"/>
    </row>
    <row r="5" spans="1:23" ht="25.5">
      <c r="A5" s="136"/>
      <c r="B5" s="136"/>
      <c r="C5" s="136"/>
      <c r="D5" s="136"/>
      <c r="E5" s="136"/>
      <c r="F5" s="136"/>
      <c r="G5" s="136"/>
      <c r="H5" s="136"/>
      <c r="I5" s="136"/>
      <c r="J5" s="136"/>
      <c r="K5" s="136"/>
      <c r="L5" s="21" t="s">
        <v>2379</v>
      </c>
      <c r="M5" s="14" t="s">
        <v>2380</v>
      </c>
      <c r="N5" s="14" t="s">
        <v>0</v>
      </c>
      <c r="O5" s="14" t="s">
        <v>0</v>
      </c>
      <c r="P5" s="14" t="s">
        <v>2142</v>
      </c>
      <c r="Q5" s="14" t="s">
        <v>185</v>
      </c>
      <c r="R5" s="21" t="s">
        <v>2381</v>
      </c>
      <c r="S5" s="13"/>
      <c r="T5" s="84"/>
      <c r="U5" s="44"/>
      <c r="V5" s="84"/>
      <c r="W5" s="84"/>
    </row>
    <row r="6" spans="1:23" ht="63.75">
      <c r="A6" s="136"/>
      <c r="B6" s="136"/>
      <c r="C6" s="136"/>
      <c r="D6" s="136"/>
      <c r="E6" s="136"/>
      <c r="F6" s="136"/>
      <c r="G6" s="136"/>
      <c r="H6" s="136"/>
      <c r="I6" s="136"/>
      <c r="J6" s="136"/>
      <c r="K6" s="136"/>
      <c r="L6" s="21" t="s">
        <v>2145</v>
      </c>
      <c r="M6" s="14" t="s">
        <v>2146</v>
      </c>
      <c r="N6" s="14" t="s">
        <v>0</v>
      </c>
      <c r="O6" s="14" t="s">
        <v>0</v>
      </c>
      <c r="P6" s="14" t="s">
        <v>2173</v>
      </c>
      <c r="Q6" s="14" t="s">
        <v>185</v>
      </c>
      <c r="R6" s="44" t="s">
        <v>2382</v>
      </c>
      <c r="S6" s="84"/>
      <c r="T6" s="84"/>
      <c r="U6" s="85"/>
      <c r="V6" s="84"/>
      <c r="W6" s="84"/>
    </row>
    <row r="7" spans="1:23" ht="76.5">
      <c r="A7" s="136"/>
      <c r="B7" s="136"/>
      <c r="C7" s="136"/>
      <c r="D7" s="136"/>
      <c r="E7" s="136"/>
      <c r="F7" s="136"/>
      <c r="G7" s="136"/>
      <c r="H7" s="136"/>
      <c r="I7" s="136"/>
      <c r="J7" s="136"/>
      <c r="K7" s="136"/>
      <c r="L7" s="21" t="s">
        <v>2383</v>
      </c>
      <c r="M7" s="14" t="s">
        <v>2384</v>
      </c>
      <c r="N7" s="14" t="s">
        <v>0</v>
      </c>
      <c r="O7" s="14" t="s">
        <v>0</v>
      </c>
      <c r="P7" s="14" t="s">
        <v>2385</v>
      </c>
      <c r="Q7" s="14" t="s">
        <v>185</v>
      </c>
      <c r="R7" s="52" t="s">
        <v>2386</v>
      </c>
      <c r="S7" s="13"/>
      <c r="T7" s="84"/>
      <c r="U7" s="85"/>
      <c r="V7" s="84"/>
      <c r="W7" s="84"/>
    </row>
    <row r="8" spans="1:23" ht="51">
      <c r="A8" s="136"/>
      <c r="B8" s="136"/>
      <c r="C8" s="137"/>
      <c r="D8" s="137"/>
      <c r="E8" s="137"/>
      <c r="F8" s="137"/>
      <c r="G8" s="137"/>
      <c r="H8" s="137"/>
      <c r="I8" s="137"/>
      <c r="J8" s="137"/>
      <c r="K8" s="137"/>
      <c r="L8" s="21" t="s">
        <v>2387</v>
      </c>
      <c r="M8" s="14" t="s">
        <v>2384</v>
      </c>
      <c r="N8" s="14" t="s">
        <v>0</v>
      </c>
      <c r="O8" s="14" t="s">
        <v>0</v>
      </c>
      <c r="P8" s="14" t="s">
        <v>2385</v>
      </c>
      <c r="Q8" s="14" t="s">
        <v>185</v>
      </c>
      <c r="R8" s="52" t="s">
        <v>2386</v>
      </c>
      <c r="S8" s="96"/>
      <c r="T8" s="84"/>
      <c r="U8" s="85"/>
      <c r="V8" s="84"/>
      <c r="W8" s="84"/>
    </row>
    <row r="9" spans="1:23" ht="89.25">
      <c r="A9" s="136"/>
      <c r="B9" s="136"/>
      <c r="C9" s="149" t="s">
        <v>2388</v>
      </c>
      <c r="D9" s="150" t="s">
        <v>2389</v>
      </c>
      <c r="E9" s="149" t="s">
        <v>2119</v>
      </c>
      <c r="F9" s="173" t="s">
        <v>2390</v>
      </c>
      <c r="G9" s="149" t="s">
        <v>2373</v>
      </c>
      <c r="H9" s="142" t="s">
        <v>2197</v>
      </c>
      <c r="I9" s="142" t="s">
        <v>813</v>
      </c>
      <c r="J9" s="149" t="s">
        <v>2391</v>
      </c>
      <c r="K9" s="149" t="s">
        <v>434</v>
      </c>
      <c r="L9" s="21" t="s">
        <v>245</v>
      </c>
      <c r="M9" s="14" t="s">
        <v>2254</v>
      </c>
      <c r="N9" s="14">
        <v>1</v>
      </c>
      <c r="O9" s="14">
        <v>2</v>
      </c>
      <c r="P9" s="14" t="s">
        <v>670</v>
      </c>
      <c r="Q9" s="97" t="s">
        <v>185</v>
      </c>
      <c r="R9" s="52" t="s">
        <v>2392</v>
      </c>
      <c r="S9" s="98"/>
      <c r="T9" s="98"/>
      <c r="U9" s="85"/>
      <c r="V9" s="84"/>
      <c r="W9" s="84"/>
    </row>
    <row r="10" spans="1:23" ht="25.5">
      <c r="A10" s="136"/>
      <c r="B10" s="136"/>
      <c r="C10" s="136"/>
      <c r="D10" s="136"/>
      <c r="E10" s="136"/>
      <c r="F10" s="136"/>
      <c r="G10" s="136"/>
      <c r="H10" s="136"/>
      <c r="I10" s="136"/>
      <c r="J10" s="136"/>
      <c r="K10" s="136"/>
      <c r="L10" s="21" t="s">
        <v>182</v>
      </c>
      <c r="M10" s="14" t="s">
        <v>183</v>
      </c>
      <c r="N10" s="84"/>
      <c r="O10" s="84"/>
      <c r="P10" s="14" t="s">
        <v>2393</v>
      </c>
      <c r="Q10" s="14" t="s">
        <v>185</v>
      </c>
      <c r="R10" s="44" t="s">
        <v>2394</v>
      </c>
      <c r="S10" s="84"/>
      <c r="T10" s="84"/>
      <c r="U10" s="85"/>
      <c r="V10" s="84"/>
      <c r="W10" s="84"/>
    </row>
    <row r="11" spans="1:23" ht="25.5">
      <c r="A11" s="136"/>
      <c r="B11" s="136"/>
      <c r="C11" s="136"/>
      <c r="D11" s="136"/>
      <c r="E11" s="136"/>
      <c r="F11" s="136"/>
      <c r="G11" s="136"/>
      <c r="H11" s="136"/>
      <c r="I11" s="136"/>
      <c r="J11" s="136"/>
      <c r="K11" s="136"/>
      <c r="L11" s="21" t="s">
        <v>2379</v>
      </c>
      <c r="M11" s="14" t="s">
        <v>2380</v>
      </c>
      <c r="N11" s="84"/>
      <c r="O11" s="84"/>
      <c r="P11" s="14" t="s">
        <v>2142</v>
      </c>
      <c r="Q11" s="99" t="s">
        <v>185</v>
      </c>
      <c r="R11" s="44" t="s">
        <v>2382</v>
      </c>
      <c r="S11" s="84"/>
      <c r="T11" s="98"/>
      <c r="U11" s="85"/>
      <c r="V11" s="84"/>
      <c r="W11" s="84"/>
    </row>
    <row r="12" spans="1:23" ht="63.75">
      <c r="A12" s="136"/>
      <c r="B12" s="136"/>
      <c r="C12" s="136"/>
      <c r="D12" s="136"/>
      <c r="E12" s="136"/>
      <c r="F12" s="136"/>
      <c r="G12" s="136"/>
      <c r="H12" s="136"/>
      <c r="I12" s="136"/>
      <c r="J12" s="136"/>
      <c r="K12" s="136"/>
      <c r="L12" s="21" t="s">
        <v>2145</v>
      </c>
      <c r="M12" s="14" t="s">
        <v>2395</v>
      </c>
      <c r="N12" s="84"/>
      <c r="O12" s="84"/>
      <c r="P12" s="14" t="s">
        <v>2147</v>
      </c>
      <c r="Q12" s="14" t="s">
        <v>185</v>
      </c>
      <c r="R12" s="44" t="s">
        <v>2396</v>
      </c>
      <c r="S12" s="84"/>
      <c r="T12" s="84"/>
      <c r="U12" s="85"/>
      <c r="V12" s="84"/>
      <c r="W12" s="84"/>
    </row>
    <row r="13" spans="1:23" ht="76.5">
      <c r="A13" s="136"/>
      <c r="B13" s="136"/>
      <c r="C13" s="136"/>
      <c r="D13" s="136"/>
      <c r="E13" s="136"/>
      <c r="F13" s="136"/>
      <c r="G13" s="136"/>
      <c r="H13" s="136"/>
      <c r="I13" s="136"/>
      <c r="J13" s="136"/>
      <c r="K13" s="136"/>
      <c r="L13" s="21" t="s">
        <v>2383</v>
      </c>
      <c r="M13" s="14" t="s">
        <v>2397</v>
      </c>
      <c r="N13" s="84"/>
      <c r="O13" s="84"/>
      <c r="P13" s="14" t="s">
        <v>2398</v>
      </c>
      <c r="Q13" s="14" t="s">
        <v>185</v>
      </c>
      <c r="R13" s="52" t="s">
        <v>2386</v>
      </c>
      <c r="S13" s="84"/>
      <c r="T13" s="84"/>
      <c r="U13" s="85"/>
      <c r="V13" s="84"/>
      <c r="W13" s="84"/>
    </row>
    <row r="14" spans="1:23" ht="63.75">
      <c r="A14" s="136"/>
      <c r="B14" s="136"/>
      <c r="C14" s="137"/>
      <c r="D14" s="137"/>
      <c r="E14" s="137"/>
      <c r="F14" s="137"/>
      <c r="G14" s="137"/>
      <c r="H14" s="137"/>
      <c r="I14" s="137"/>
      <c r="J14" s="137"/>
      <c r="K14" s="137"/>
      <c r="L14" s="21" t="s">
        <v>2387</v>
      </c>
      <c r="M14" s="14" t="s">
        <v>2397</v>
      </c>
      <c r="N14" s="84"/>
      <c r="O14" s="84"/>
      <c r="P14" s="14" t="s">
        <v>2398</v>
      </c>
      <c r="Q14" s="14" t="s">
        <v>185</v>
      </c>
      <c r="R14" s="52" t="s">
        <v>2386</v>
      </c>
      <c r="S14" s="84"/>
      <c r="T14" s="84"/>
      <c r="U14" s="85"/>
      <c r="V14" s="84"/>
      <c r="W14" s="84"/>
    </row>
    <row r="15" spans="1:23" ht="178.5">
      <c r="A15" s="136"/>
      <c r="B15" s="136"/>
      <c r="C15" s="149" t="s">
        <v>2399</v>
      </c>
      <c r="D15" s="150" t="s">
        <v>2400</v>
      </c>
      <c r="E15" s="149" t="s">
        <v>2119</v>
      </c>
      <c r="F15" s="189" t="s">
        <v>2401</v>
      </c>
      <c r="G15" s="149" t="s">
        <v>2373</v>
      </c>
      <c r="H15" s="142" t="s">
        <v>2402</v>
      </c>
      <c r="I15" s="142" t="s">
        <v>813</v>
      </c>
      <c r="J15" s="149" t="s">
        <v>2391</v>
      </c>
      <c r="K15" s="149" t="s">
        <v>434</v>
      </c>
      <c r="L15" s="21" t="s">
        <v>245</v>
      </c>
      <c r="M15" s="14" t="s">
        <v>2403</v>
      </c>
      <c r="N15" s="14">
        <v>5</v>
      </c>
      <c r="O15" s="14">
        <v>45</v>
      </c>
      <c r="P15" s="14" t="s">
        <v>543</v>
      </c>
      <c r="Q15" s="14" t="s">
        <v>256</v>
      </c>
      <c r="R15" s="52" t="s">
        <v>2121</v>
      </c>
      <c r="S15" s="14" t="s">
        <v>258</v>
      </c>
      <c r="T15" s="14" t="s">
        <v>259</v>
      </c>
      <c r="U15" s="75" t="s">
        <v>2404</v>
      </c>
      <c r="V15" s="14" t="str">
        <f>CONCATENATE(Masuri!A4, ", ", Masuri!A5, ", ", Masuri!A6, ", ", Masuri!A8, ", ", Masuri!A10, ", ", Masuri!A11, ", ", Masuri!A27, ", ", Masuri!A34, ", ", Masuri!A35)</f>
        <v>M2, M3, M4, M5, M7, M8, M24, M31, M32</v>
      </c>
      <c r="W15" s="84"/>
    </row>
    <row r="16" spans="1:23" ht="25.5">
      <c r="A16" s="136"/>
      <c r="B16" s="136"/>
      <c r="C16" s="136"/>
      <c r="D16" s="136"/>
      <c r="E16" s="136"/>
      <c r="F16" s="136"/>
      <c r="G16" s="136"/>
      <c r="H16" s="136"/>
      <c r="I16" s="136"/>
      <c r="J16" s="136"/>
      <c r="K16" s="136"/>
      <c r="L16" s="21" t="s">
        <v>1367</v>
      </c>
      <c r="M16" s="14" t="s">
        <v>183</v>
      </c>
      <c r="N16" s="84"/>
      <c r="O16" s="84"/>
      <c r="P16" s="14" t="s">
        <v>2405</v>
      </c>
      <c r="Q16" s="14" t="s">
        <v>185</v>
      </c>
      <c r="R16" s="10" t="s">
        <v>2406</v>
      </c>
      <c r="S16" s="100"/>
      <c r="T16" s="100"/>
      <c r="U16" s="101"/>
      <c r="V16" s="84"/>
      <c r="W16" s="84"/>
    </row>
    <row r="17" spans="1:23" ht="38.25">
      <c r="A17" s="136"/>
      <c r="B17" s="136"/>
      <c r="C17" s="136"/>
      <c r="D17" s="136"/>
      <c r="E17" s="136"/>
      <c r="F17" s="136"/>
      <c r="G17" s="136"/>
      <c r="H17" s="136"/>
      <c r="I17" s="136"/>
      <c r="J17" s="136"/>
      <c r="K17" s="136"/>
      <c r="L17" s="21" t="s">
        <v>2407</v>
      </c>
      <c r="M17" s="14" t="s">
        <v>2380</v>
      </c>
      <c r="N17" s="84"/>
      <c r="O17" s="84"/>
      <c r="P17" s="14" t="s">
        <v>2142</v>
      </c>
      <c r="Q17" s="14" t="s">
        <v>256</v>
      </c>
      <c r="R17" s="21" t="s">
        <v>2143</v>
      </c>
      <c r="S17" s="14" t="s">
        <v>258</v>
      </c>
      <c r="T17" s="14" t="s">
        <v>259</v>
      </c>
      <c r="U17" s="44" t="s">
        <v>2408</v>
      </c>
      <c r="V17" s="14" t="str">
        <f>CONCATENATE(Masuri!A4, ", ", Masuri!A5, ", ", Masuri!A6, ", ", Masuri!A8, ", ", Masuri!A10, ", ", Masuri!A11, ", ", Masuri!A27, ", ", Masuri!A34, ", ", Masuri!A35)</f>
        <v>M2, M3, M4, M5, M7, M8, M24, M31, M32</v>
      </c>
      <c r="W17" s="84"/>
    </row>
    <row r="18" spans="1:23" ht="63.75">
      <c r="A18" s="136"/>
      <c r="B18" s="136"/>
      <c r="C18" s="136"/>
      <c r="D18" s="136"/>
      <c r="E18" s="136"/>
      <c r="F18" s="136"/>
      <c r="G18" s="136"/>
      <c r="H18" s="136"/>
      <c r="I18" s="136"/>
      <c r="J18" s="136"/>
      <c r="K18" s="136"/>
      <c r="L18" s="21" t="s">
        <v>2145</v>
      </c>
      <c r="M18" s="14" t="s">
        <v>2191</v>
      </c>
      <c r="N18" s="84"/>
      <c r="O18" s="84"/>
      <c r="P18" s="14" t="s">
        <v>2147</v>
      </c>
      <c r="Q18" s="14" t="s">
        <v>185</v>
      </c>
      <c r="R18" s="44" t="s">
        <v>2409</v>
      </c>
      <c r="S18" s="84"/>
      <c r="T18" s="84"/>
      <c r="U18" s="85"/>
      <c r="V18" s="84"/>
      <c r="W18" s="84"/>
    </row>
    <row r="19" spans="1:23" ht="76.5">
      <c r="A19" s="136"/>
      <c r="B19" s="136"/>
      <c r="C19" s="136"/>
      <c r="D19" s="136"/>
      <c r="E19" s="136"/>
      <c r="F19" s="136"/>
      <c r="G19" s="136"/>
      <c r="H19" s="136"/>
      <c r="I19" s="136"/>
      <c r="J19" s="136"/>
      <c r="K19" s="136"/>
      <c r="L19" s="21" t="s">
        <v>2410</v>
      </c>
      <c r="M19" s="14" t="s">
        <v>2397</v>
      </c>
      <c r="N19" s="84"/>
      <c r="O19" s="84"/>
      <c r="P19" s="14" t="s">
        <v>2398</v>
      </c>
      <c r="Q19" s="14" t="s">
        <v>185</v>
      </c>
      <c r="R19" s="52" t="s">
        <v>2386</v>
      </c>
      <c r="S19" s="84"/>
      <c r="T19" s="84"/>
      <c r="U19" s="85"/>
      <c r="V19" s="84"/>
      <c r="W19" s="84"/>
    </row>
    <row r="20" spans="1:23" ht="63.75">
      <c r="A20" s="136"/>
      <c r="B20" s="136"/>
      <c r="C20" s="137"/>
      <c r="D20" s="137"/>
      <c r="E20" s="137"/>
      <c r="F20" s="137"/>
      <c r="G20" s="137"/>
      <c r="H20" s="137"/>
      <c r="I20" s="137"/>
      <c r="J20" s="137"/>
      <c r="K20" s="137"/>
      <c r="L20" s="21" t="s">
        <v>2387</v>
      </c>
      <c r="M20" s="14" t="s">
        <v>2397</v>
      </c>
      <c r="N20" s="84"/>
      <c r="O20" s="84"/>
      <c r="P20" s="14" t="s">
        <v>2398</v>
      </c>
      <c r="Q20" s="14" t="s">
        <v>185</v>
      </c>
      <c r="R20" s="52" t="s">
        <v>2386</v>
      </c>
      <c r="S20" s="84"/>
      <c r="T20" s="84"/>
      <c r="U20" s="85"/>
      <c r="V20" s="84"/>
      <c r="W20" s="84"/>
    </row>
    <row r="21" spans="1:23" ht="114.75">
      <c r="A21" s="136"/>
      <c r="B21" s="136"/>
      <c r="C21" s="149" t="s">
        <v>2179</v>
      </c>
      <c r="D21" s="150" t="s">
        <v>2180</v>
      </c>
      <c r="E21" s="149" t="s">
        <v>2113</v>
      </c>
      <c r="F21" s="173" t="s">
        <v>2411</v>
      </c>
      <c r="G21" s="149" t="s">
        <v>2373</v>
      </c>
      <c r="H21" s="142" t="s">
        <v>2412</v>
      </c>
      <c r="I21" s="142" t="s">
        <v>813</v>
      </c>
      <c r="J21" s="149" t="s">
        <v>2413</v>
      </c>
      <c r="K21" s="149" t="s">
        <v>255</v>
      </c>
      <c r="L21" s="21" t="s">
        <v>245</v>
      </c>
      <c r="M21" s="14" t="s">
        <v>2375</v>
      </c>
      <c r="N21" s="14">
        <v>6</v>
      </c>
      <c r="O21" s="14">
        <v>9</v>
      </c>
      <c r="P21" s="14" t="s">
        <v>1266</v>
      </c>
      <c r="Q21" s="14" t="s">
        <v>185</v>
      </c>
      <c r="R21" s="52" t="s">
        <v>2414</v>
      </c>
      <c r="S21" s="84"/>
      <c r="T21" s="84"/>
      <c r="U21" s="85"/>
      <c r="V21" s="84"/>
      <c r="W21" s="84"/>
    </row>
    <row r="22" spans="1:23" ht="25.5">
      <c r="A22" s="136"/>
      <c r="B22" s="136"/>
      <c r="C22" s="136"/>
      <c r="D22" s="136"/>
      <c r="E22" s="136"/>
      <c r="F22" s="136"/>
      <c r="G22" s="136"/>
      <c r="H22" s="136"/>
      <c r="I22" s="136"/>
      <c r="J22" s="136"/>
      <c r="K22" s="136"/>
      <c r="L22" s="21" t="s">
        <v>1367</v>
      </c>
      <c r="M22" s="14" t="s">
        <v>183</v>
      </c>
      <c r="N22" s="84"/>
      <c r="O22" s="84"/>
      <c r="P22" s="14" t="s">
        <v>2393</v>
      </c>
      <c r="Q22" s="14" t="s">
        <v>185</v>
      </c>
      <c r="R22" s="10" t="s">
        <v>2415</v>
      </c>
      <c r="S22" s="84"/>
      <c r="T22" s="84"/>
      <c r="U22" s="85"/>
      <c r="V22" s="84"/>
      <c r="W22" s="84"/>
    </row>
    <row r="23" spans="1:23" ht="25.5">
      <c r="A23" s="136"/>
      <c r="B23" s="136"/>
      <c r="C23" s="136"/>
      <c r="D23" s="136"/>
      <c r="E23" s="136"/>
      <c r="F23" s="136"/>
      <c r="G23" s="136"/>
      <c r="H23" s="136"/>
      <c r="I23" s="136"/>
      <c r="J23" s="136"/>
      <c r="K23" s="136"/>
      <c r="L23" s="21" t="s">
        <v>2407</v>
      </c>
      <c r="M23" s="14" t="s">
        <v>2380</v>
      </c>
      <c r="N23" s="84"/>
      <c r="O23" s="84"/>
      <c r="P23" s="14" t="s">
        <v>2142</v>
      </c>
      <c r="Q23" s="14" t="s">
        <v>185</v>
      </c>
      <c r="R23" s="21" t="s">
        <v>2416</v>
      </c>
      <c r="S23" s="84"/>
      <c r="T23" s="84"/>
      <c r="U23" s="44"/>
      <c r="V23" s="84"/>
      <c r="W23" s="84"/>
    </row>
    <row r="24" spans="1:23" ht="51">
      <c r="A24" s="136"/>
      <c r="B24" s="136"/>
      <c r="C24" s="136"/>
      <c r="D24" s="136"/>
      <c r="E24" s="136"/>
      <c r="F24" s="136"/>
      <c r="G24" s="136"/>
      <c r="H24" s="136"/>
      <c r="I24" s="136"/>
      <c r="J24" s="136"/>
      <c r="K24" s="136"/>
      <c r="L24" s="21" t="s">
        <v>2145</v>
      </c>
      <c r="M24" s="14" t="s">
        <v>2191</v>
      </c>
      <c r="N24" s="84"/>
      <c r="O24" s="84"/>
      <c r="P24" s="14" t="s">
        <v>2173</v>
      </c>
      <c r="Q24" s="14" t="s">
        <v>185</v>
      </c>
      <c r="R24" s="44" t="s">
        <v>2409</v>
      </c>
      <c r="S24" s="84"/>
      <c r="T24" s="84"/>
      <c r="U24" s="85"/>
      <c r="V24" s="84"/>
      <c r="W24" s="84"/>
    </row>
    <row r="25" spans="1:23" ht="76.5">
      <c r="A25" s="136"/>
      <c r="B25" s="136"/>
      <c r="C25" s="136"/>
      <c r="D25" s="136"/>
      <c r="E25" s="136"/>
      <c r="F25" s="136"/>
      <c r="G25" s="136"/>
      <c r="H25" s="136"/>
      <c r="I25" s="136"/>
      <c r="J25" s="136"/>
      <c r="K25" s="136"/>
      <c r="L25" s="21" t="s">
        <v>2417</v>
      </c>
      <c r="M25" s="14" t="s">
        <v>2418</v>
      </c>
      <c r="N25" s="84"/>
      <c r="O25" s="84"/>
      <c r="P25" s="14" t="s">
        <v>2398</v>
      </c>
      <c r="Q25" s="14" t="s">
        <v>185</v>
      </c>
      <c r="R25" s="52" t="s">
        <v>2386</v>
      </c>
      <c r="S25" s="84"/>
      <c r="T25" s="84"/>
      <c r="U25" s="85"/>
      <c r="V25" s="84"/>
      <c r="W25" s="84"/>
    </row>
    <row r="26" spans="1:23" ht="63.75">
      <c r="A26" s="136"/>
      <c r="B26" s="136"/>
      <c r="C26" s="137"/>
      <c r="D26" s="137"/>
      <c r="E26" s="137"/>
      <c r="F26" s="137"/>
      <c r="G26" s="137"/>
      <c r="H26" s="137"/>
      <c r="I26" s="137"/>
      <c r="J26" s="137"/>
      <c r="K26" s="137"/>
      <c r="L26" s="21" t="s">
        <v>2387</v>
      </c>
      <c r="M26" s="14" t="s">
        <v>2397</v>
      </c>
      <c r="N26" s="84"/>
      <c r="O26" s="84"/>
      <c r="P26" s="14" t="s">
        <v>2398</v>
      </c>
      <c r="Q26" s="14" t="s">
        <v>185</v>
      </c>
      <c r="R26" s="52" t="s">
        <v>2386</v>
      </c>
      <c r="S26" s="84"/>
      <c r="T26" s="84"/>
      <c r="U26" s="85"/>
      <c r="V26" s="84"/>
      <c r="W26" s="84"/>
    </row>
    <row r="27" spans="1:23" ht="127.5">
      <c r="A27" s="136"/>
      <c r="B27" s="136"/>
      <c r="C27" s="149" t="s">
        <v>2111</v>
      </c>
      <c r="D27" s="150" t="s">
        <v>2419</v>
      </c>
      <c r="E27" s="149" t="s">
        <v>2113</v>
      </c>
      <c r="F27" s="151" t="s">
        <v>2420</v>
      </c>
      <c r="G27" s="190" t="s">
        <v>2373</v>
      </c>
      <c r="H27" s="142" t="s">
        <v>2412</v>
      </c>
      <c r="I27" s="142" t="s">
        <v>813</v>
      </c>
      <c r="J27" s="149" t="s">
        <v>2413</v>
      </c>
      <c r="K27" s="149" t="s">
        <v>255</v>
      </c>
      <c r="L27" s="21" t="s">
        <v>245</v>
      </c>
      <c r="M27" s="14" t="s">
        <v>2254</v>
      </c>
      <c r="N27" s="14">
        <v>15</v>
      </c>
      <c r="O27" s="14">
        <v>20</v>
      </c>
      <c r="P27" s="14" t="s">
        <v>2233</v>
      </c>
      <c r="Q27" s="14" t="s">
        <v>185</v>
      </c>
      <c r="R27" s="52" t="s">
        <v>2421</v>
      </c>
      <c r="S27" s="84"/>
      <c r="T27" s="84"/>
      <c r="U27" s="85"/>
      <c r="V27" s="84"/>
      <c r="W27" s="84"/>
    </row>
    <row r="28" spans="1:23" ht="25.5">
      <c r="A28" s="136"/>
      <c r="B28" s="136"/>
      <c r="C28" s="136"/>
      <c r="D28" s="136"/>
      <c r="E28" s="136"/>
      <c r="F28" s="136"/>
      <c r="G28" s="136"/>
      <c r="H28" s="136"/>
      <c r="I28" s="136"/>
      <c r="J28" s="136"/>
      <c r="K28" s="136"/>
      <c r="L28" s="21" t="s">
        <v>182</v>
      </c>
      <c r="M28" s="14" t="s">
        <v>183</v>
      </c>
      <c r="N28" s="84"/>
      <c r="O28" s="84"/>
      <c r="P28" s="14" t="s">
        <v>2422</v>
      </c>
      <c r="Q28" s="14" t="s">
        <v>185</v>
      </c>
      <c r="R28" s="10" t="s">
        <v>2415</v>
      </c>
      <c r="S28" s="84"/>
      <c r="T28" s="84"/>
      <c r="U28" s="85"/>
      <c r="V28" s="84"/>
      <c r="W28" s="84"/>
    </row>
    <row r="29" spans="1:23" ht="25.5">
      <c r="A29" s="136"/>
      <c r="B29" s="136"/>
      <c r="C29" s="136"/>
      <c r="D29" s="136"/>
      <c r="E29" s="136"/>
      <c r="F29" s="136"/>
      <c r="G29" s="136"/>
      <c r="H29" s="136"/>
      <c r="I29" s="136"/>
      <c r="J29" s="136"/>
      <c r="K29" s="136"/>
      <c r="L29" s="21" t="s">
        <v>2407</v>
      </c>
      <c r="M29" s="14" t="s">
        <v>2380</v>
      </c>
      <c r="N29" s="84"/>
      <c r="O29" s="84"/>
      <c r="P29" s="14" t="s">
        <v>2142</v>
      </c>
      <c r="Q29" s="14" t="s">
        <v>185</v>
      </c>
      <c r="R29" s="44" t="s">
        <v>2423</v>
      </c>
      <c r="S29" s="84"/>
      <c r="T29" s="84"/>
      <c r="U29" s="102"/>
      <c r="V29" s="84"/>
      <c r="W29" s="84"/>
    </row>
    <row r="30" spans="1:23" ht="51">
      <c r="A30" s="136"/>
      <c r="B30" s="136"/>
      <c r="C30" s="136"/>
      <c r="D30" s="136"/>
      <c r="E30" s="136"/>
      <c r="F30" s="136"/>
      <c r="G30" s="136"/>
      <c r="H30" s="136"/>
      <c r="I30" s="136"/>
      <c r="J30" s="136"/>
      <c r="K30" s="136"/>
      <c r="L30" s="21" t="s">
        <v>2145</v>
      </c>
      <c r="M30" s="14" t="s">
        <v>2191</v>
      </c>
      <c r="N30" s="84"/>
      <c r="O30" s="84"/>
      <c r="P30" s="14" t="s">
        <v>2173</v>
      </c>
      <c r="Q30" s="14" t="s">
        <v>185</v>
      </c>
      <c r="R30" s="44" t="s">
        <v>2409</v>
      </c>
      <c r="S30" s="84"/>
      <c r="T30" s="84"/>
      <c r="U30" s="85"/>
      <c r="V30" s="84"/>
      <c r="W30" s="84"/>
    </row>
    <row r="31" spans="1:23" ht="89.25">
      <c r="A31" s="136"/>
      <c r="B31" s="136"/>
      <c r="C31" s="136"/>
      <c r="D31" s="136"/>
      <c r="E31" s="136"/>
      <c r="F31" s="136"/>
      <c r="G31" s="136"/>
      <c r="H31" s="136"/>
      <c r="I31" s="136"/>
      <c r="J31" s="136"/>
      <c r="K31" s="136"/>
      <c r="L31" s="21" t="s">
        <v>2424</v>
      </c>
      <c r="M31" s="14" t="s">
        <v>2397</v>
      </c>
      <c r="N31" s="84"/>
      <c r="O31" s="84"/>
      <c r="P31" s="14" t="s">
        <v>2425</v>
      </c>
      <c r="Q31" s="14" t="s">
        <v>185</v>
      </c>
      <c r="R31" s="52" t="s">
        <v>2386</v>
      </c>
      <c r="S31" s="84"/>
      <c r="T31" s="84"/>
      <c r="U31" s="85"/>
      <c r="V31" s="84"/>
      <c r="W31" s="84"/>
    </row>
    <row r="32" spans="1:23" ht="63.75">
      <c r="A32" s="136"/>
      <c r="B32" s="136"/>
      <c r="C32" s="137"/>
      <c r="D32" s="137"/>
      <c r="E32" s="137"/>
      <c r="F32" s="137"/>
      <c r="G32" s="137"/>
      <c r="H32" s="137"/>
      <c r="I32" s="137"/>
      <c r="J32" s="137"/>
      <c r="K32" s="137"/>
      <c r="L32" s="21" t="s">
        <v>2426</v>
      </c>
      <c r="M32" s="14" t="s">
        <v>2397</v>
      </c>
      <c r="N32" s="84"/>
      <c r="O32" s="84"/>
      <c r="P32" s="14" t="s">
        <v>2425</v>
      </c>
      <c r="Q32" s="14" t="s">
        <v>185</v>
      </c>
      <c r="R32" s="52" t="s">
        <v>2386</v>
      </c>
      <c r="S32" s="84"/>
      <c r="T32" s="84"/>
      <c r="U32" s="85"/>
      <c r="V32" s="84"/>
      <c r="W32" s="84"/>
    </row>
    <row r="33" spans="1:23" ht="178.5">
      <c r="A33" s="136"/>
      <c r="B33" s="136"/>
      <c r="C33" s="149" t="s">
        <v>2427</v>
      </c>
      <c r="D33" s="150" t="s">
        <v>2428</v>
      </c>
      <c r="E33" s="149" t="s">
        <v>2119</v>
      </c>
      <c r="F33" s="151" t="s">
        <v>2420</v>
      </c>
      <c r="G33" s="149" t="s">
        <v>2373</v>
      </c>
      <c r="H33" s="142" t="s">
        <v>2412</v>
      </c>
      <c r="I33" s="142" t="s">
        <v>813</v>
      </c>
      <c r="J33" s="149" t="s">
        <v>2413</v>
      </c>
      <c r="K33" s="149" t="s">
        <v>255</v>
      </c>
      <c r="L33" s="21" t="s">
        <v>245</v>
      </c>
      <c r="M33" s="14" t="s">
        <v>2429</v>
      </c>
      <c r="N33" s="14">
        <v>30</v>
      </c>
      <c r="O33" s="14">
        <v>45</v>
      </c>
      <c r="P33" s="14" t="s">
        <v>2430</v>
      </c>
      <c r="Q33" s="14" t="s">
        <v>256</v>
      </c>
      <c r="R33" s="21" t="s">
        <v>2121</v>
      </c>
      <c r="S33" s="14" t="s">
        <v>258</v>
      </c>
      <c r="T33" s="14" t="s">
        <v>259</v>
      </c>
      <c r="U33" s="55" t="s">
        <v>2404</v>
      </c>
      <c r="V33" s="14" t="str">
        <f>CONCATENATE(Masuri!A4, ", ", Masuri!A5, ", ", Masuri!A6, ", ", Masuri!A8, ", ", Masuri!A10, ", ", Masuri!A11, ", ", Masuri!A27, ", ", Masuri!A34, ", ", Masuri!A35)</f>
        <v>M2, M3, M4, M5, M7, M8, M24, M31, M32</v>
      </c>
      <c r="W33" s="84"/>
    </row>
    <row r="34" spans="1:23" ht="25.5">
      <c r="A34" s="136"/>
      <c r="B34" s="136"/>
      <c r="C34" s="136"/>
      <c r="D34" s="136"/>
      <c r="E34" s="136"/>
      <c r="F34" s="136"/>
      <c r="G34" s="136"/>
      <c r="H34" s="136"/>
      <c r="I34" s="136"/>
      <c r="J34" s="136"/>
      <c r="K34" s="136"/>
      <c r="L34" s="21" t="s">
        <v>182</v>
      </c>
      <c r="M34" s="14" t="s">
        <v>183</v>
      </c>
      <c r="N34" s="84"/>
      <c r="O34" s="84"/>
      <c r="P34" s="14" t="s">
        <v>2393</v>
      </c>
      <c r="Q34" s="14" t="s">
        <v>185</v>
      </c>
      <c r="R34" s="10" t="s">
        <v>2415</v>
      </c>
      <c r="S34" s="84"/>
      <c r="T34" s="84"/>
      <c r="U34" s="44"/>
      <c r="V34" s="84"/>
      <c r="W34" s="84"/>
    </row>
    <row r="35" spans="1:23" ht="38.25">
      <c r="A35" s="136"/>
      <c r="B35" s="136"/>
      <c r="C35" s="136"/>
      <c r="D35" s="136"/>
      <c r="E35" s="136"/>
      <c r="F35" s="136"/>
      <c r="G35" s="136"/>
      <c r="H35" s="136"/>
      <c r="I35" s="136"/>
      <c r="J35" s="136"/>
      <c r="K35" s="136"/>
      <c r="L35" s="21" t="s">
        <v>2379</v>
      </c>
      <c r="M35" s="14" t="s">
        <v>2380</v>
      </c>
      <c r="N35" s="84"/>
      <c r="O35" s="84"/>
      <c r="P35" s="14" t="s">
        <v>2142</v>
      </c>
      <c r="Q35" s="14" t="s">
        <v>256</v>
      </c>
      <c r="R35" s="21" t="s">
        <v>2431</v>
      </c>
      <c r="S35" s="14" t="s">
        <v>258</v>
      </c>
      <c r="T35" s="14" t="s">
        <v>259</v>
      </c>
      <c r="U35" s="44" t="s">
        <v>2432</v>
      </c>
      <c r="V35" s="14" t="str">
        <f>CONCATENATE(Masuri!A4, ", ", Masuri!A5, ", ", Masuri!A6, ", ", Masuri!A8, ", ", Masuri!A10, ", ", Masuri!A11, ", ", Masuri!A27, ", ", Masuri!A34, ", ", Masuri!A35)</f>
        <v>M2, M3, M4, M5, M7, M8, M24, M31, M32</v>
      </c>
      <c r="W35" s="84"/>
    </row>
    <row r="36" spans="1:23" ht="51">
      <c r="A36" s="136"/>
      <c r="B36" s="136"/>
      <c r="C36" s="136"/>
      <c r="D36" s="136"/>
      <c r="E36" s="136"/>
      <c r="F36" s="136"/>
      <c r="G36" s="136"/>
      <c r="H36" s="136"/>
      <c r="I36" s="136"/>
      <c r="J36" s="136"/>
      <c r="K36" s="136"/>
      <c r="L36" s="21" t="s">
        <v>2145</v>
      </c>
      <c r="M36" s="14" t="s">
        <v>2191</v>
      </c>
      <c r="N36" s="84"/>
      <c r="O36" s="84"/>
      <c r="P36" s="14" t="s">
        <v>2173</v>
      </c>
      <c r="Q36" s="14" t="s">
        <v>185</v>
      </c>
      <c r="R36" s="44" t="s">
        <v>2409</v>
      </c>
      <c r="S36" s="84"/>
      <c r="T36" s="84"/>
      <c r="U36" s="85"/>
      <c r="V36" s="84"/>
      <c r="W36" s="84"/>
    </row>
    <row r="37" spans="1:23" ht="76.5">
      <c r="A37" s="136"/>
      <c r="B37" s="136"/>
      <c r="C37" s="136"/>
      <c r="D37" s="136"/>
      <c r="E37" s="136"/>
      <c r="F37" s="136"/>
      <c r="G37" s="136"/>
      <c r="H37" s="136"/>
      <c r="I37" s="136"/>
      <c r="J37" s="136"/>
      <c r="K37" s="136"/>
      <c r="L37" s="21" t="s">
        <v>2433</v>
      </c>
      <c r="M37" s="14" t="s">
        <v>2434</v>
      </c>
      <c r="N37" s="84"/>
      <c r="O37" s="84"/>
      <c r="P37" s="14" t="s">
        <v>2398</v>
      </c>
      <c r="Q37" s="14" t="s">
        <v>185</v>
      </c>
      <c r="R37" s="52" t="s">
        <v>2386</v>
      </c>
      <c r="S37" s="84"/>
      <c r="T37" s="84"/>
      <c r="U37" s="85"/>
      <c r="V37" s="84"/>
      <c r="W37" s="84"/>
    </row>
    <row r="38" spans="1:23" ht="63.75">
      <c r="A38" s="136"/>
      <c r="B38" s="136"/>
      <c r="C38" s="137"/>
      <c r="D38" s="137"/>
      <c r="E38" s="137"/>
      <c r="F38" s="137"/>
      <c r="G38" s="137"/>
      <c r="H38" s="137"/>
      <c r="I38" s="137"/>
      <c r="J38" s="137"/>
      <c r="K38" s="137"/>
      <c r="L38" s="21" t="s">
        <v>2387</v>
      </c>
      <c r="M38" s="14" t="s">
        <v>2434</v>
      </c>
      <c r="N38" s="84"/>
      <c r="O38" s="84"/>
      <c r="P38" s="14" t="s">
        <v>2398</v>
      </c>
      <c r="Q38" s="14" t="s">
        <v>185</v>
      </c>
      <c r="R38" s="52" t="s">
        <v>2386</v>
      </c>
      <c r="S38" s="84"/>
      <c r="T38" s="84"/>
      <c r="U38" s="85"/>
      <c r="V38" s="84"/>
      <c r="W38" s="84"/>
    </row>
    <row r="39" spans="1:23" ht="127.5">
      <c r="A39" s="136"/>
      <c r="B39" s="136"/>
      <c r="C39" s="149" t="s">
        <v>2199</v>
      </c>
      <c r="D39" s="150" t="s">
        <v>2200</v>
      </c>
      <c r="E39" s="149" t="s">
        <v>2119</v>
      </c>
      <c r="F39" s="151" t="s">
        <v>2435</v>
      </c>
      <c r="G39" s="149" t="s">
        <v>2373</v>
      </c>
      <c r="H39" s="142" t="s">
        <v>2412</v>
      </c>
      <c r="I39" s="149" t="s">
        <v>813</v>
      </c>
      <c r="J39" s="149" t="s">
        <v>2413</v>
      </c>
      <c r="K39" s="149" t="s">
        <v>255</v>
      </c>
      <c r="L39" s="21" t="s">
        <v>245</v>
      </c>
      <c r="M39" s="14" t="s">
        <v>246</v>
      </c>
      <c r="N39" s="14">
        <v>1000</v>
      </c>
      <c r="O39" s="14">
        <v>1200</v>
      </c>
      <c r="P39" s="14" t="s">
        <v>2436</v>
      </c>
      <c r="Q39" s="14" t="s">
        <v>185</v>
      </c>
      <c r="R39" s="52" t="s">
        <v>2437</v>
      </c>
      <c r="S39" s="84"/>
      <c r="T39" s="84"/>
      <c r="U39" s="85"/>
      <c r="V39" s="84"/>
      <c r="W39" s="84"/>
    </row>
    <row r="40" spans="1:23" ht="25.5">
      <c r="A40" s="136"/>
      <c r="B40" s="136"/>
      <c r="C40" s="136"/>
      <c r="D40" s="136"/>
      <c r="E40" s="136"/>
      <c r="F40" s="136"/>
      <c r="G40" s="136"/>
      <c r="H40" s="136"/>
      <c r="I40" s="136"/>
      <c r="J40" s="136"/>
      <c r="K40" s="136"/>
      <c r="L40" s="21" t="s">
        <v>2407</v>
      </c>
      <c r="M40" s="14" t="s">
        <v>2380</v>
      </c>
      <c r="N40" s="84"/>
      <c r="O40" s="84"/>
      <c r="P40" s="14" t="s">
        <v>2142</v>
      </c>
      <c r="Q40" s="14" t="s">
        <v>185</v>
      </c>
      <c r="R40" s="10" t="s">
        <v>2438</v>
      </c>
      <c r="S40" s="84"/>
      <c r="T40" s="84"/>
      <c r="U40" s="102"/>
      <c r="V40" s="84"/>
      <c r="W40" s="84"/>
    </row>
    <row r="41" spans="1:23" ht="63.75">
      <c r="A41" s="136"/>
      <c r="B41" s="136"/>
      <c r="C41" s="136"/>
      <c r="D41" s="136"/>
      <c r="E41" s="136"/>
      <c r="F41" s="136"/>
      <c r="G41" s="136"/>
      <c r="H41" s="136"/>
      <c r="I41" s="136"/>
      <c r="J41" s="136"/>
      <c r="K41" s="136"/>
      <c r="L41" s="21" t="s">
        <v>2145</v>
      </c>
      <c r="M41" s="14" t="s">
        <v>2146</v>
      </c>
      <c r="N41" s="84"/>
      <c r="O41" s="84"/>
      <c r="P41" s="14" t="s">
        <v>2439</v>
      </c>
      <c r="Q41" s="14" t="s">
        <v>185</v>
      </c>
      <c r="R41" s="10" t="s">
        <v>2382</v>
      </c>
      <c r="S41" s="84"/>
      <c r="T41" s="84"/>
      <c r="U41" s="85"/>
      <c r="V41" s="84"/>
      <c r="W41" s="84"/>
    </row>
    <row r="42" spans="1:23" ht="25.5">
      <c r="A42" s="136"/>
      <c r="B42" s="136"/>
      <c r="C42" s="137"/>
      <c r="D42" s="137"/>
      <c r="E42" s="137"/>
      <c r="F42" s="137"/>
      <c r="G42" s="137"/>
      <c r="H42" s="137"/>
      <c r="I42" s="137"/>
      <c r="J42" s="137"/>
      <c r="K42" s="137"/>
      <c r="L42" s="21" t="s">
        <v>182</v>
      </c>
      <c r="M42" s="14" t="s">
        <v>183</v>
      </c>
      <c r="N42" s="84"/>
      <c r="O42" s="84"/>
      <c r="P42" s="14" t="s">
        <v>2440</v>
      </c>
      <c r="Q42" s="14" t="s">
        <v>185</v>
      </c>
      <c r="R42" s="10" t="s">
        <v>2441</v>
      </c>
      <c r="S42" s="84"/>
      <c r="T42" s="84"/>
      <c r="U42" s="85"/>
      <c r="V42" s="84"/>
      <c r="W42" s="84"/>
    </row>
    <row r="43" spans="1:23" ht="51">
      <c r="A43" s="136"/>
      <c r="B43" s="136"/>
      <c r="C43" s="149" t="s">
        <v>2442</v>
      </c>
      <c r="D43" s="150" t="s">
        <v>2443</v>
      </c>
      <c r="E43" s="149" t="s">
        <v>2119</v>
      </c>
      <c r="F43" s="151" t="s">
        <v>2420</v>
      </c>
      <c r="G43" s="149" t="s">
        <v>2373</v>
      </c>
      <c r="H43" s="142" t="s">
        <v>2412</v>
      </c>
      <c r="I43" s="149" t="s">
        <v>813</v>
      </c>
      <c r="J43" s="149" t="s">
        <v>2413</v>
      </c>
      <c r="K43" s="149" t="s">
        <v>255</v>
      </c>
      <c r="L43" s="151" t="s">
        <v>245</v>
      </c>
      <c r="M43" s="14" t="s">
        <v>2444</v>
      </c>
      <c r="N43" s="14">
        <v>3</v>
      </c>
      <c r="O43" s="14">
        <v>5</v>
      </c>
      <c r="P43" s="14" t="s">
        <v>2445</v>
      </c>
      <c r="Q43" s="14" t="s">
        <v>185</v>
      </c>
      <c r="R43" s="52" t="s">
        <v>2446</v>
      </c>
      <c r="S43" s="84"/>
      <c r="T43" s="98"/>
      <c r="U43" s="85"/>
      <c r="V43" s="84"/>
      <c r="W43" s="84"/>
    </row>
    <row r="44" spans="1:23" ht="191.25">
      <c r="A44" s="136"/>
      <c r="B44" s="136"/>
      <c r="C44" s="136"/>
      <c r="D44" s="136"/>
      <c r="E44" s="136"/>
      <c r="F44" s="136"/>
      <c r="G44" s="136"/>
      <c r="H44" s="136"/>
      <c r="I44" s="136"/>
      <c r="J44" s="136"/>
      <c r="K44" s="136"/>
      <c r="L44" s="137"/>
      <c r="M44" s="14" t="s">
        <v>2447</v>
      </c>
      <c r="N44" s="14">
        <v>10</v>
      </c>
      <c r="O44" s="14">
        <v>25</v>
      </c>
      <c r="P44" s="14" t="s">
        <v>2233</v>
      </c>
      <c r="Q44" s="14" t="s">
        <v>256</v>
      </c>
      <c r="R44" s="21" t="s">
        <v>2121</v>
      </c>
      <c r="S44" s="14" t="s">
        <v>258</v>
      </c>
      <c r="T44" s="14" t="s">
        <v>259</v>
      </c>
      <c r="U44" s="21" t="s">
        <v>2448</v>
      </c>
      <c r="V44" s="14" t="str">
        <f>CONCATENATE(Masuri!A4, ", ", Masuri!A5, ", ", Masuri!A6, ", ", Masuri!A8, ", ", Masuri!A10, ", ", Masuri!A11, ", ", Masuri!A27, ", ", Masuri!A34, ", ", Masuri!A35)</f>
        <v>M2, M3, M4, M5, M7, M8, M24, M31, M32</v>
      </c>
      <c r="W44" s="84"/>
    </row>
    <row r="45" spans="1:23" ht="25.5">
      <c r="A45" s="136"/>
      <c r="B45" s="136"/>
      <c r="C45" s="136"/>
      <c r="D45" s="136"/>
      <c r="E45" s="136"/>
      <c r="F45" s="136"/>
      <c r="G45" s="136"/>
      <c r="H45" s="136"/>
      <c r="I45" s="136"/>
      <c r="J45" s="136"/>
      <c r="K45" s="136"/>
      <c r="L45" s="21" t="s">
        <v>182</v>
      </c>
      <c r="M45" s="14" t="s">
        <v>183</v>
      </c>
      <c r="N45" s="84"/>
      <c r="O45" s="84"/>
      <c r="P45" s="14" t="s">
        <v>2449</v>
      </c>
      <c r="Q45" s="14" t="s">
        <v>185</v>
      </c>
      <c r="R45" s="10" t="s">
        <v>2415</v>
      </c>
      <c r="S45" s="103"/>
      <c r="T45" s="103"/>
      <c r="U45" s="104"/>
      <c r="V45" s="84"/>
      <c r="W45" s="84"/>
    </row>
    <row r="46" spans="1:23" ht="38.25">
      <c r="A46" s="136"/>
      <c r="B46" s="136"/>
      <c r="C46" s="136"/>
      <c r="D46" s="136"/>
      <c r="E46" s="136"/>
      <c r="F46" s="136"/>
      <c r="G46" s="136"/>
      <c r="H46" s="136"/>
      <c r="I46" s="136"/>
      <c r="J46" s="136"/>
      <c r="K46" s="136"/>
      <c r="L46" s="21" t="s">
        <v>2379</v>
      </c>
      <c r="M46" s="14" t="s">
        <v>2380</v>
      </c>
      <c r="N46" s="84"/>
      <c r="O46" s="84"/>
      <c r="P46" s="14" t="s">
        <v>2142</v>
      </c>
      <c r="Q46" s="14" t="s">
        <v>256</v>
      </c>
      <c r="R46" s="21" t="s">
        <v>2143</v>
      </c>
      <c r="S46" s="14" t="s">
        <v>258</v>
      </c>
      <c r="T46" s="14" t="s">
        <v>259</v>
      </c>
      <c r="U46" s="44" t="s">
        <v>2408</v>
      </c>
      <c r="V46" s="14" t="str">
        <f>CONCATENATE(Masuri!A4, ", ", Masuri!A5, ", ", Masuri!A6, ", ", Masuri!A8, ", ", Masuri!A10, ", ", Masuri!A11, ", ", Masuri!A27, ", ", Masuri!A34, ", ", Masuri!A35)</f>
        <v>M2, M3, M4, M5, M7, M8, M24, M31, M32</v>
      </c>
      <c r="W46" s="84"/>
    </row>
    <row r="47" spans="1:23" ht="63.75">
      <c r="A47" s="136"/>
      <c r="B47" s="136"/>
      <c r="C47" s="136"/>
      <c r="D47" s="136"/>
      <c r="E47" s="136"/>
      <c r="F47" s="136"/>
      <c r="G47" s="136"/>
      <c r="H47" s="136"/>
      <c r="I47" s="136"/>
      <c r="J47" s="136"/>
      <c r="K47" s="136"/>
      <c r="L47" s="21" t="s">
        <v>2145</v>
      </c>
      <c r="M47" s="14" t="s">
        <v>2146</v>
      </c>
      <c r="N47" s="84"/>
      <c r="O47" s="84"/>
      <c r="P47" s="14" t="s">
        <v>2147</v>
      </c>
      <c r="Q47" s="14" t="s">
        <v>185</v>
      </c>
      <c r="R47" s="10" t="s">
        <v>2382</v>
      </c>
      <c r="S47" s="84"/>
      <c r="T47" s="84"/>
      <c r="U47" s="85"/>
      <c r="V47" s="84"/>
      <c r="W47" s="84"/>
    </row>
    <row r="48" spans="1:23" ht="38.25">
      <c r="A48" s="136"/>
      <c r="B48" s="136"/>
      <c r="C48" s="136"/>
      <c r="D48" s="136"/>
      <c r="E48" s="136"/>
      <c r="F48" s="136"/>
      <c r="G48" s="136"/>
      <c r="H48" s="136"/>
      <c r="I48" s="136"/>
      <c r="J48" s="136"/>
      <c r="K48" s="136"/>
      <c r="L48" s="21" t="s">
        <v>2450</v>
      </c>
      <c r="M48" s="14" t="s">
        <v>183</v>
      </c>
      <c r="N48" s="84"/>
      <c r="O48" s="84"/>
      <c r="P48" s="14" t="s">
        <v>2451</v>
      </c>
      <c r="Q48" s="14" t="s">
        <v>185</v>
      </c>
      <c r="R48" s="10" t="s">
        <v>2452</v>
      </c>
      <c r="S48" s="84"/>
      <c r="T48" s="84"/>
      <c r="U48" s="85"/>
      <c r="V48" s="84"/>
      <c r="W48" s="84"/>
    </row>
    <row r="49" spans="1:23" ht="25.5">
      <c r="A49" s="136"/>
      <c r="B49" s="136"/>
      <c r="C49" s="137"/>
      <c r="D49" s="137"/>
      <c r="E49" s="137"/>
      <c r="F49" s="137"/>
      <c r="G49" s="137"/>
      <c r="H49" s="137"/>
      <c r="I49" s="137"/>
      <c r="J49" s="137"/>
      <c r="K49" s="137"/>
      <c r="L49" s="21" t="s">
        <v>2453</v>
      </c>
      <c r="M49" s="14" t="s">
        <v>183</v>
      </c>
      <c r="N49" s="84"/>
      <c r="O49" s="84"/>
      <c r="P49" s="14" t="s">
        <v>2454</v>
      </c>
      <c r="Q49" s="14" t="s">
        <v>185</v>
      </c>
      <c r="R49" s="10" t="s">
        <v>2452</v>
      </c>
      <c r="S49" s="84"/>
      <c r="T49" s="84"/>
      <c r="U49" s="85"/>
      <c r="V49" s="84"/>
      <c r="W49" s="84"/>
    </row>
    <row r="50" spans="1:23" ht="178.5">
      <c r="A50" s="136"/>
      <c r="B50" s="136"/>
      <c r="C50" s="149" t="s">
        <v>2101</v>
      </c>
      <c r="D50" s="150" t="s">
        <v>2102</v>
      </c>
      <c r="E50" s="149" t="s">
        <v>2119</v>
      </c>
      <c r="F50" s="151" t="s">
        <v>2420</v>
      </c>
      <c r="G50" s="149" t="s">
        <v>2373</v>
      </c>
      <c r="H50" s="142" t="s">
        <v>2412</v>
      </c>
      <c r="I50" s="149" t="s">
        <v>813</v>
      </c>
      <c r="J50" s="149" t="s">
        <v>2391</v>
      </c>
      <c r="K50" s="149" t="s">
        <v>434</v>
      </c>
      <c r="L50" s="21" t="s">
        <v>245</v>
      </c>
      <c r="M50" s="14" t="s">
        <v>2120</v>
      </c>
      <c r="N50" s="14">
        <v>4</v>
      </c>
      <c r="O50" s="14">
        <v>15</v>
      </c>
      <c r="P50" s="14" t="s">
        <v>560</v>
      </c>
      <c r="Q50" s="14" t="s">
        <v>256</v>
      </c>
      <c r="R50" s="21" t="s">
        <v>2121</v>
      </c>
      <c r="S50" s="14" t="s">
        <v>258</v>
      </c>
      <c r="T50" s="14" t="s">
        <v>259</v>
      </c>
      <c r="U50" s="21" t="s">
        <v>2455</v>
      </c>
      <c r="V50" s="14" t="str">
        <f>CONCATENATE(Masuri!A4, ", ", Masuri!A5, ", ", Masuri!A6, ", ", Masuri!A8, ", ", Masuri!A10, ", ", Masuri!A11, ", ", Masuri!A27, ", ", Masuri!A34, ", ", Masuri!A35)</f>
        <v>M2, M3, M4, M5, M7, M8, M24, M31, M32</v>
      </c>
      <c r="W50" s="84"/>
    </row>
    <row r="51" spans="1:23" ht="38.25">
      <c r="A51" s="136"/>
      <c r="B51" s="136"/>
      <c r="C51" s="136"/>
      <c r="D51" s="136"/>
      <c r="E51" s="136"/>
      <c r="F51" s="136"/>
      <c r="G51" s="136"/>
      <c r="H51" s="136"/>
      <c r="I51" s="136"/>
      <c r="J51" s="136"/>
      <c r="K51" s="136"/>
      <c r="L51" s="21" t="s">
        <v>2379</v>
      </c>
      <c r="M51" s="14" t="s">
        <v>2380</v>
      </c>
      <c r="N51" s="84"/>
      <c r="O51" s="84"/>
      <c r="P51" s="14" t="s">
        <v>2142</v>
      </c>
      <c r="Q51" s="14" t="s">
        <v>256</v>
      </c>
      <c r="R51" s="21" t="s">
        <v>2143</v>
      </c>
      <c r="S51" s="14" t="s">
        <v>258</v>
      </c>
      <c r="T51" s="14" t="s">
        <v>259</v>
      </c>
      <c r="U51" s="44" t="s">
        <v>2408</v>
      </c>
      <c r="V51" s="14" t="str">
        <f>CONCATENATE(Masuri!A4, ", ", Masuri!A5, ", ", Masuri!A6, ", ", Masuri!A8, ", ", Masuri!A10, ", ", Masuri!A11, ", ", Masuri!A27, ", ", Masuri!A34, ", ", Masuri!A35)</f>
        <v>M2, M3, M4, M5, M7, M8, M24, M31, M32</v>
      </c>
      <c r="W51" s="84"/>
    </row>
    <row r="52" spans="1:23" ht="51">
      <c r="A52" s="136"/>
      <c r="B52" s="136"/>
      <c r="C52" s="137"/>
      <c r="D52" s="137"/>
      <c r="E52" s="137"/>
      <c r="F52" s="137"/>
      <c r="G52" s="137"/>
      <c r="H52" s="137"/>
      <c r="I52" s="137"/>
      <c r="J52" s="137"/>
      <c r="K52" s="137"/>
      <c r="L52" s="21" t="s">
        <v>2145</v>
      </c>
      <c r="M52" s="14" t="s">
        <v>2191</v>
      </c>
      <c r="N52" s="84"/>
      <c r="O52" s="84"/>
      <c r="P52" s="14" t="s">
        <v>2173</v>
      </c>
      <c r="Q52" s="14" t="s">
        <v>185</v>
      </c>
      <c r="R52" s="10" t="s">
        <v>2382</v>
      </c>
      <c r="S52" s="84"/>
      <c r="T52" s="84"/>
      <c r="U52" s="85"/>
      <c r="V52" s="84"/>
      <c r="W52" s="84"/>
    </row>
    <row r="53" spans="1:23" ht="178.5">
      <c r="A53" s="136"/>
      <c r="B53" s="136"/>
      <c r="C53" s="149" t="s">
        <v>2456</v>
      </c>
      <c r="D53" s="150" t="s">
        <v>2457</v>
      </c>
      <c r="E53" s="149" t="s">
        <v>2119</v>
      </c>
      <c r="F53" s="151" t="s">
        <v>2420</v>
      </c>
      <c r="G53" s="149" t="s">
        <v>2373</v>
      </c>
      <c r="H53" s="142" t="s">
        <v>2412</v>
      </c>
      <c r="I53" s="149" t="s">
        <v>813</v>
      </c>
      <c r="J53" s="149" t="s">
        <v>2413</v>
      </c>
      <c r="K53" s="149" t="s">
        <v>255</v>
      </c>
      <c r="L53" s="21" t="s">
        <v>245</v>
      </c>
      <c r="M53" s="14" t="s">
        <v>2120</v>
      </c>
      <c r="N53" s="14">
        <v>3</v>
      </c>
      <c r="O53" s="14">
        <v>15</v>
      </c>
      <c r="P53" s="14" t="s">
        <v>692</v>
      </c>
      <c r="Q53" s="14" t="s">
        <v>256</v>
      </c>
      <c r="R53" s="21" t="s">
        <v>2121</v>
      </c>
      <c r="S53" s="14" t="s">
        <v>258</v>
      </c>
      <c r="T53" s="14" t="s">
        <v>259</v>
      </c>
      <c r="U53" s="21" t="s">
        <v>2455</v>
      </c>
      <c r="V53" s="14" t="str">
        <f>CONCATENATE(Masuri!A4, ", ", Masuri!A5, ", ", Masuri!A6, ", ", Masuri!A8, ", ", Masuri!A10, ", ", Masuri!A11, ", ", Masuri!A27, ", ", Masuri!A34, ", ", Masuri!A35)</f>
        <v>M2, M3, M4, M5, M7, M8, M24, M31, M32</v>
      </c>
      <c r="W53" s="84"/>
    </row>
    <row r="54" spans="1:23" ht="25.5">
      <c r="A54" s="136"/>
      <c r="B54" s="136"/>
      <c r="C54" s="136"/>
      <c r="D54" s="136"/>
      <c r="E54" s="136"/>
      <c r="F54" s="136"/>
      <c r="G54" s="136"/>
      <c r="H54" s="136"/>
      <c r="I54" s="136"/>
      <c r="J54" s="136"/>
      <c r="K54" s="136"/>
      <c r="L54" s="21" t="s">
        <v>182</v>
      </c>
      <c r="M54" s="14" t="s">
        <v>183</v>
      </c>
      <c r="N54" s="84"/>
      <c r="O54" s="84"/>
      <c r="P54" s="14" t="s">
        <v>2458</v>
      </c>
      <c r="Q54" s="14" t="s">
        <v>185</v>
      </c>
      <c r="R54" s="10" t="s">
        <v>2415</v>
      </c>
      <c r="S54" s="84"/>
      <c r="T54" s="84"/>
      <c r="U54" s="85"/>
      <c r="V54" s="84"/>
      <c r="W54" s="84"/>
    </row>
    <row r="55" spans="1:23" ht="38.25">
      <c r="A55" s="136"/>
      <c r="B55" s="136"/>
      <c r="C55" s="136"/>
      <c r="D55" s="136"/>
      <c r="E55" s="136"/>
      <c r="F55" s="136"/>
      <c r="G55" s="136"/>
      <c r="H55" s="136"/>
      <c r="I55" s="136"/>
      <c r="J55" s="136"/>
      <c r="K55" s="136"/>
      <c r="L55" s="21" t="s">
        <v>2407</v>
      </c>
      <c r="M55" s="14" t="s">
        <v>2380</v>
      </c>
      <c r="N55" s="84"/>
      <c r="O55" s="84"/>
      <c r="P55" s="14" t="s">
        <v>2142</v>
      </c>
      <c r="Q55" s="14" t="s">
        <v>256</v>
      </c>
      <c r="R55" s="21" t="s">
        <v>2143</v>
      </c>
      <c r="S55" s="14" t="s">
        <v>258</v>
      </c>
      <c r="T55" s="14" t="s">
        <v>259</v>
      </c>
      <c r="U55" s="44" t="s">
        <v>2408</v>
      </c>
      <c r="V55" s="14" t="str">
        <f>CONCATENATE(Masuri!A4, ", ", Masuri!A5, ", ", Masuri!A6, ", ", Masuri!A8, ", ", Masuri!A10, ", ", Masuri!A11, ", ", Masuri!A27, ", ", Masuri!A34, ", ", Masuri!A35)</f>
        <v>M2, M3, M4, M5, M7, M8, M24, M31, M32</v>
      </c>
      <c r="W55" s="84"/>
    </row>
    <row r="56" spans="1:23" ht="63.75">
      <c r="A56" s="136"/>
      <c r="B56" s="136"/>
      <c r="C56" s="136"/>
      <c r="D56" s="136"/>
      <c r="E56" s="136"/>
      <c r="F56" s="136"/>
      <c r="G56" s="136"/>
      <c r="H56" s="136"/>
      <c r="I56" s="136"/>
      <c r="J56" s="136"/>
      <c r="K56" s="136"/>
      <c r="L56" s="21" t="s">
        <v>2145</v>
      </c>
      <c r="M56" s="14" t="s">
        <v>2146</v>
      </c>
      <c r="N56" s="84"/>
      <c r="O56" s="84"/>
      <c r="P56" s="14" t="s">
        <v>2147</v>
      </c>
      <c r="Q56" s="14" t="s">
        <v>185</v>
      </c>
      <c r="R56" s="10" t="s">
        <v>2382</v>
      </c>
      <c r="S56" s="84"/>
      <c r="T56" s="84"/>
      <c r="U56" s="85"/>
      <c r="V56" s="84"/>
      <c r="W56" s="84"/>
    </row>
    <row r="57" spans="1:23" ht="102">
      <c r="A57" s="136"/>
      <c r="B57" s="136"/>
      <c r="C57" s="136"/>
      <c r="D57" s="136"/>
      <c r="E57" s="136"/>
      <c r="F57" s="136"/>
      <c r="G57" s="136"/>
      <c r="H57" s="136"/>
      <c r="I57" s="136"/>
      <c r="J57" s="136"/>
      <c r="K57" s="136"/>
      <c r="L57" s="21" t="s">
        <v>2459</v>
      </c>
      <c r="M57" s="14" t="s">
        <v>2397</v>
      </c>
      <c r="N57" s="84"/>
      <c r="O57" s="84"/>
      <c r="P57" s="14" t="s">
        <v>2398</v>
      </c>
      <c r="Q57" s="14" t="s">
        <v>185</v>
      </c>
      <c r="R57" s="52" t="s">
        <v>2386</v>
      </c>
      <c r="S57" s="84"/>
      <c r="T57" s="84"/>
      <c r="U57" s="85"/>
      <c r="V57" s="84"/>
      <c r="W57" s="84"/>
    </row>
    <row r="58" spans="1:23" ht="63.75">
      <c r="A58" s="136"/>
      <c r="B58" s="136"/>
      <c r="C58" s="137"/>
      <c r="D58" s="137"/>
      <c r="E58" s="137"/>
      <c r="F58" s="137"/>
      <c r="G58" s="137"/>
      <c r="H58" s="137"/>
      <c r="I58" s="137"/>
      <c r="J58" s="137"/>
      <c r="K58" s="137"/>
      <c r="L58" s="21" t="s">
        <v>2460</v>
      </c>
      <c r="M58" s="14" t="s">
        <v>2397</v>
      </c>
      <c r="N58" s="84"/>
      <c r="O58" s="84"/>
      <c r="P58" s="14" t="s">
        <v>2398</v>
      </c>
      <c r="Q58" s="14" t="s">
        <v>185</v>
      </c>
      <c r="R58" s="52" t="s">
        <v>2386</v>
      </c>
      <c r="S58" s="84"/>
      <c r="T58" s="84"/>
      <c r="U58" s="85"/>
      <c r="V58" s="84"/>
      <c r="W58" s="84"/>
    </row>
    <row r="59" spans="1:23" ht="178.5">
      <c r="A59" s="136"/>
      <c r="B59" s="136"/>
      <c r="C59" s="149" t="s">
        <v>2461</v>
      </c>
      <c r="D59" s="150" t="s">
        <v>2462</v>
      </c>
      <c r="E59" s="149" t="s">
        <v>2119</v>
      </c>
      <c r="F59" s="189" t="s">
        <v>2463</v>
      </c>
      <c r="G59" s="149" t="s">
        <v>2373</v>
      </c>
      <c r="H59" s="142" t="s">
        <v>2412</v>
      </c>
      <c r="I59" s="149" t="s">
        <v>813</v>
      </c>
      <c r="J59" s="149" t="s">
        <v>2413</v>
      </c>
      <c r="K59" s="149" t="s">
        <v>255</v>
      </c>
      <c r="L59" s="21" t="s">
        <v>245</v>
      </c>
      <c r="M59" s="14" t="s">
        <v>2120</v>
      </c>
      <c r="N59" s="14">
        <v>100</v>
      </c>
      <c r="O59" s="14">
        <v>150</v>
      </c>
      <c r="P59" s="14" t="s">
        <v>2464</v>
      </c>
      <c r="Q59" s="14" t="s">
        <v>256</v>
      </c>
      <c r="R59" s="21" t="s">
        <v>2121</v>
      </c>
      <c r="S59" s="14" t="s">
        <v>258</v>
      </c>
      <c r="T59" s="14" t="s">
        <v>259</v>
      </c>
      <c r="U59" s="21" t="s">
        <v>2465</v>
      </c>
      <c r="V59" s="14" t="str">
        <f>CONCATENATE(Masuri!A4, ", ", Masuri!A5, ", ", Masuri!A6, ", ", Masuri!A8, ", ", Masuri!A10, ", ", Masuri!A11, ", ", Masuri!A27, ", ", Masuri!A34, ", ", Masuri!A35)</f>
        <v>M2, M3, M4, M5, M7, M8, M24, M31, M32</v>
      </c>
      <c r="W59" s="84"/>
    </row>
    <row r="60" spans="1:23" ht="25.5">
      <c r="A60" s="136"/>
      <c r="B60" s="136"/>
      <c r="C60" s="136"/>
      <c r="D60" s="136"/>
      <c r="E60" s="136"/>
      <c r="F60" s="136"/>
      <c r="G60" s="136"/>
      <c r="H60" s="136"/>
      <c r="I60" s="136"/>
      <c r="J60" s="136"/>
      <c r="K60" s="136"/>
      <c r="L60" s="21" t="s">
        <v>1367</v>
      </c>
      <c r="M60" s="14" t="s">
        <v>183</v>
      </c>
      <c r="N60" s="84"/>
      <c r="O60" s="84"/>
      <c r="P60" s="14" t="s">
        <v>2393</v>
      </c>
      <c r="Q60" s="14" t="s">
        <v>185</v>
      </c>
      <c r="R60" s="10" t="s">
        <v>2415</v>
      </c>
      <c r="S60" s="84"/>
      <c r="T60" s="84"/>
      <c r="U60" s="85"/>
      <c r="V60" s="84"/>
      <c r="W60" s="84"/>
    </row>
    <row r="61" spans="1:23" ht="38.25">
      <c r="A61" s="136"/>
      <c r="B61" s="136"/>
      <c r="C61" s="136"/>
      <c r="D61" s="136"/>
      <c r="E61" s="136"/>
      <c r="F61" s="136"/>
      <c r="G61" s="136"/>
      <c r="H61" s="136"/>
      <c r="I61" s="136"/>
      <c r="J61" s="136"/>
      <c r="K61" s="136"/>
      <c r="L61" s="21" t="s">
        <v>2407</v>
      </c>
      <c r="M61" s="14" t="s">
        <v>2380</v>
      </c>
      <c r="N61" s="84"/>
      <c r="O61" s="84"/>
      <c r="P61" s="14" t="s">
        <v>2142</v>
      </c>
      <c r="Q61" s="14" t="s">
        <v>256</v>
      </c>
      <c r="R61" s="21" t="s">
        <v>2143</v>
      </c>
      <c r="S61" s="14" t="s">
        <v>258</v>
      </c>
      <c r="T61" s="14" t="s">
        <v>259</v>
      </c>
      <c r="U61" s="44" t="s">
        <v>2408</v>
      </c>
      <c r="V61" s="14" t="str">
        <f>CONCATENATE(Masuri!A4, ", ", Masuri!A5, ", ", Masuri!A6, ", ", Masuri!A8, ", ", Masuri!A10, ", ", Masuri!A11, ", ", Masuri!A27, ", ", Masuri!A34, ", ", Masuri!A35)</f>
        <v>M2, M3, M4, M5, M7, M8, M24, M31, M32</v>
      </c>
      <c r="W61" s="84"/>
    </row>
    <row r="62" spans="1:23" ht="63.75">
      <c r="A62" s="136"/>
      <c r="B62" s="136"/>
      <c r="C62" s="136"/>
      <c r="D62" s="136"/>
      <c r="E62" s="136"/>
      <c r="F62" s="136"/>
      <c r="G62" s="136"/>
      <c r="H62" s="136"/>
      <c r="I62" s="136"/>
      <c r="J62" s="136"/>
      <c r="K62" s="136"/>
      <c r="L62" s="21" t="s">
        <v>2145</v>
      </c>
      <c r="M62" s="14" t="s">
        <v>2146</v>
      </c>
      <c r="N62" s="84"/>
      <c r="O62" s="84"/>
      <c r="P62" s="14" t="s">
        <v>2147</v>
      </c>
      <c r="Q62" s="14" t="s">
        <v>185</v>
      </c>
      <c r="R62" s="10" t="s">
        <v>2382</v>
      </c>
      <c r="S62" s="84"/>
      <c r="T62" s="84"/>
      <c r="U62" s="85"/>
      <c r="V62" s="84"/>
      <c r="W62" s="84"/>
    </row>
    <row r="63" spans="1:23" ht="89.25">
      <c r="A63" s="136"/>
      <c r="B63" s="136"/>
      <c r="C63" s="136"/>
      <c r="D63" s="136"/>
      <c r="E63" s="136"/>
      <c r="F63" s="136"/>
      <c r="G63" s="136"/>
      <c r="H63" s="136"/>
      <c r="I63" s="136"/>
      <c r="J63" s="136"/>
      <c r="K63" s="136"/>
      <c r="L63" s="21" t="s">
        <v>2466</v>
      </c>
      <c r="M63" s="14" t="s">
        <v>2467</v>
      </c>
      <c r="N63" s="84"/>
      <c r="O63" s="84"/>
      <c r="P63" s="14" t="s">
        <v>2398</v>
      </c>
      <c r="Q63" s="14" t="s">
        <v>185</v>
      </c>
      <c r="R63" s="52" t="s">
        <v>2386</v>
      </c>
      <c r="S63" s="84"/>
      <c r="T63" s="84"/>
      <c r="U63" s="85"/>
      <c r="V63" s="84"/>
      <c r="W63" s="84"/>
    </row>
    <row r="64" spans="1:23" ht="76.5">
      <c r="A64" s="136"/>
      <c r="B64" s="136"/>
      <c r="C64" s="137"/>
      <c r="D64" s="137"/>
      <c r="E64" s="137"/>
      <c r="F64" s="137"/>
      <c r="G64" s="137"/>
      <c r="H64" s="137"/>
      <c r="I64" s="137"/>
      <c r="J64" s="137"/>
      <c r="K64" s="137"/>
      <c r="L64" s="21" t="s">
        <v>2468</v>
      </c>
      <c r="M64" s="14" t="s">
        <v>2467</v>
      </c>
      <c r="N64" s="84"/>
      <c r="O64" s="84"/>
      <c r="P64" s="14" t="s">
        <v>2398</v>
      </c>
      <c r="Q64" s="14" t="s">
        <v>185</v>
      </c>
      <c r="R64" s="52" t="s">
        <v>2386</v>
      </c>
      <c r="S64" s="84"/>
      <c r="T64" s="84"/>
      <c r="U64" s="85"/>
      <c r="V64" s="84"/>
      <c r="W64" s="84"/>
    </row>
    <row r="65" spans="1:23" ht="178.5">
      <c r="A65" s="136"/>
      <c r="B65" s="136"/>
      <c r="C65" s="149" t="s">
        <v>2469</v>
      </c>
      <c r="D65" s="150" t="s">
        <v>2470</v>
      </c>
      <c r="E65" s="149" t="s">
        <v>2119</v>
      </c>
      <c r="F65" s="189" t="s">
        <v>2463</v>
      </c>
      <c r="G65" s="149" t="s">
        <v>2373</v>
      </c>
      <c r="H65" s="142" t="s">
        <v>2402</v>
      </c>
      <c r="I65" s="149" t="s">
        <v>813</v>
      </c>
      <c r="J65" s="149" t="s">
        <v>2413</v>
      </c>
      <c r="K65" s="149" t="s">
        <v>255</v>
      </c>
      <c r="L65" s="21" t="s">
        <v>245</v>
      </c>
      <c r="M65" s="14" t="s">
        <v>2471</v>
      </c>
      <c r="N65" s="14">
        <v>30</v>
      </c>
      <c r="O65" s="14">
        <v>40</v>
      </c>
      <c r="P65" s="14" t="s">
        <v>1371</v>
      </c>
      <c r="Q65" s="14" t="s">
        <v>256</v>
      </c>
      <c r="R65" s="21" t="s">
        <v>2121</v>
      </c>
      <c r="S65" s="14" t="s">
        <v>258</v>
      </c>
      <c r="T65" s="14" t="s">
        <v>259</v>
      </c>
      <c r="U65" s="21" t="s">
        <v>2472</v>
      </c>
      <c r="V65" s="14" t="str">
        <f>CONCATENATE(Masuri!A4, ", ", Masuri!A5, ", ", Masuri!A6, ", ", Masuri!A8, ", ", Masuri!A10, ", ", Masuri!A11, ", ", Masuri!A27, ", ", Masuri!A34, ", ", Masuri!A35)</f>
        <v>M2, M3, M4, M5, M7, M8, M24, M31, M32</v>
      </c>
      <c r="W65" s="84"/>
    </row>
    <row r="66" spans="1:23" ht="25.5">
      <c r="A66" s="136"/>
      <c r="B66" s="136"/>
      <c r="C66" s="136"/>
      <c r="D66" s="136"/>
      <c r="E66" s="136"/>
      <c r="F66" s="136"/>
      <c r="G66" s="136"/>
      <c r="H66" s="136"/>
      <c r="I66" s="136"/>
      <c r="J66" s="136"/>
      <c r="K66" s="136"/>
      <c r="L66" s="21" t="s">
        <v>182</v>
      </c>
      <c r="M66" s="14" t="s">
        <v>183</v>
      </c>
      <c r="N66" s="84"/>
      <c r="O66" s="84"/>
      <c r="P66" s="14" t="s">
        <v>2393</v>
      </c>
      <c r="Q66" s="14" t="s">
        <v>185</v>
      </c>
      <c r="R66" s="10" t="s">
        <v>2415</v>
      </c>
      <c r="S66" s="84"/>
      <c r="T66" s="84"/>
      <c r="U66" s="85"/>
      <c r="V66" s="84"/>
      <c r="W66" s="84"/>
    </row>
    <row r="67" spans="1:23" ht="38.25">
      <c r="A67" s="136"/>
      <c r="B67" s="136"/>
      <c r="C67" s="136"/>
      <c r="D67" s="136"/>
      <c r="E67" s="136"/>
      <c r="F67" s="136"/>
      <c r="G67" s="136"/>
      <c r="H67" s="136"/>
      <c r="I67" s="136"/>
      <c r="J67" s="136"/>
      <c r="K67" s="136"/>
      <c r="L67" s="21" t="s">
        <v>2407</v>
      </c>
      <c r="M67" s="14" t="s">
        <v>2380</v>
      </c>
      <c r="N67" s="84"/>
      <c r="O67" s="84"/>
      <c r="P67" s="14" t="s">
        <v>2142</v>
      </c>
      <c r="Q67" s="14" t="s">
        <v>256</v>
      </c>
      <c r="R67" s="21" t="s">
        <v>2143</v>
      </c>
      <c r="S67" s="14" t="s">
        <v>258</v>
      </c>
      <c r="T67" s="14" t="s">
        <v>259</v>
      </c>
      <c r="U67" s="44" t="s">
        <v>2473</v>
      </c>
      <c r="V67" s="14" t="str">
        <f>CONCATENATE(Masuri!A4, ", ", Masuri!A5, ", ", Masuri!A6, ", ", Masuri!A8, ", ", Masuri!A10, ", ", Masuri!A11, ", ", Masuri!A27, ", ", Masuri!A34, ", ", Masuri!A35)</f>
        <v>M2, M3, M4, M5, M7, M8, M24, M31, M32</v>
      </c>
      <c r="W67" s="84"/>
    </row>
    <row r="68" spans="1:23" ht="51">
      <c r="A68" s="136"/>
      <c r="B68" s="136"/>
      <c r="C68" s="136"/>
      <c r="D68" s="136"/>
      <c r="E68" s="136"/>
      <c r="F68" s="136"/>
      <c r="G68" s="136"/>
      <c r="H68" s="136"/>
      <c r="I68" s="136"/>
      <c r="J68" s="136"/>
      <c r="K68" s="136"/>
      <c r="L68" s="21" t="s">
        <v>2145</v>
      </c>
      <c r="M68" s="14" t="s">
        <v>2474</v>
      </c>
      <c r="N68" s="84"/>
      <c r="O68" s="84"/>
      <c r="P68" s="14" t="s">
        <v>2439</v>
      </c>
      <c r="Q68" s="14" t="s">
        <v>185</v>
      </c>
      <c r="R68" s="10" t="s">
        <v>2382</v>
      </c>
      <c r="S68" s="84"/>
      <c r="T68" s="84"/>
      <c r="U68" s="85"/>
      <c r="V68" s="84"/>
      <c r="W68" s="84"/>
    </row>
    <row r="69" spans="1:23" ht="89.25">
      <c r="A69" s="136"/>
      <c r="B69" s="136"/>
      <c r="C69" s="136"/>
      <c r="D69" s="136"/>
      <c r="E69" s="136"/>
      <c r="F69" s="136"/>
      <c r="G69" s="136"/>
      <c r="H69" s="136"/>
      <c r="I69" s="136"/>
      <c r="J69" s="136"/>
      <c r="K69" s="136"/>
      <c r="L69" s="21" t="s">
        <v>2466</v>
      </c>
      <c r="M69" s="14" t="s">
        <v>2397</v>
      </c>
      <c r="N69" s="84"/>
      <c r="O69" s="84"/>
      <c r="P69" s="14" t="s">
        <v>2398</v>
      </c>
      <c r="Q69" s="14" t="s">
        <v>185</v>
      </c>
      <c r="R69" s="52" t="s">
        <v>2386</v>
      </c>
      <c r="S69" s="84"/>
      <c r="T69" s="84"/>
      <c r="U69" s="85"/>
      <c r="V69" s="84"/>
      <c r="W69" s="84"/>
    </row>
    <row r="70" spans="1:23" ht="76.5">
      <c r="A70" s="136"/>
      <c r="B70" s="136"/>
      <c r="C70" s="137"/>
      <c r="D70" s="137"/>
      <c r="E70" s="137"/>
      <c r="F70" s="137"/>
      <c r="G70" s="137"/>
      <c r="H70" s="137"/>
      <c r="I70" s="137"/>
      <c r="J70" s="137"/>
      <c r="K70" s="137"/>
      <c r="L70" s="21" t="s">
        <v>2475</v>
      </c>
      <c r="M70" s="14" t="s">
        <v>2397</v>
      </c>
      <c r="N70" s="84"/>
      <c r="O70" s="84"/>
      <c r="P70" s="14" t="s">
        <v>2398</v>
      </c>
      <c r="Q70" s="14" t="s">
        <v>185</v>
      </c>
      <c r="R70" s="52" t="s">
        <v>2386</v>
      </c>
      <c r="S70" s="84"/>
      <c r="T70" s="84"/>
      <c r="U70" s="85"/>
      <c r="V70" s="84"/>
      <c r="W70" s="84"/>
    </row>
    <row r="71" spans="1:23" ht="178.5">
      <c r="A71" s="136"/>
      <c r="B71" s="136"/>
      <c r="C71" s="149" t="s">
        <v>2476</v>
      </c>
      <c r="D71" s="150" t="s">
        <v>2124</v>
      </c>
      <c r="E71" s="149" t="s">
        <v>2119</v>
      </c>
      <c r="F71" s="151" t="s">
        <v>2420</v>
      </c>
      <c r="G71" s="149" t="s">
        <v>2373</v>
      </c>
      <c r="H71" s="142" t="s">
        <v>2402</v>
      </c>
      <c r="I71" s="149" t="s">
        <v>813</v>
      </c>
      <c r="J71" s="149" t="s">
        <v>2413</v>
      </c>
      <c r="K71" s="149" t="s">
        <v>255</v>
      </c>
      <c r="L71" s="21" t="s">
        <v>999</v>
      </c>
      <c r="M71" s="14" t="s">
        <v>2477</v>
      </c>
      <c r="N71" s="14">
        <v>6</v>
      </c>
      <c r="O71" s="14">
        <v>15</v>
      </c>
      <c r="P71" s="14" t="s">
        <v>1161</v>
      </c>
      <c r="Q71" s="14" t="s">
        <v>256</v>
      </c>
      <c r="R71" s="21" t="s">
        <v>2121</v>
      </c>
      <c r="S71" s="14" t="s">
        <v>258</v>
      </c>
      <c r="T71" s="14" t="s">
        <v>259</v>
      </c>
      <c r="U71" s="21" t="s">
        <v>2478</v>
      </c>
      <c r="V71" s="14" t="str">
        <f>CONCATENATE(Masuri!A4, ", ", Masuri!A5, ", ", Masuri!A6, ", ", Masuri!A8, ", ", Masuri!A10, ", ", Masuri!A11, ", ", Masuri!A27, ", ", Masuri!A34, ", ", Masuri!A35)</f>
        <v>M2, M3, M4, M5, M7, M8, M24, M31, M32</v>
      </c>
      <c r="W71" s="84"/>
    </row>
    <row r="72" spans="1:23" ht="25.5">
      <c r="A72" s="136"/>
      <c r="B72" s="136"/>
      <c r="C72" s="136"/>
      <c r="D72" s="136"/>
      <c r="E72" s="136"/>
      <c r="F72" s="136"/>
      <c r="G72" s="136"/>
      <c r="H72" s="136"/>
      <c r="I72" s="136"/>
      <c r="J72" s="136"/>
      <c r="K72" s="136"/>
      <c r="L72" s="21" t="s">
        <v>1367</v>
      </c>
      <c r="M72" s="14" t="s">
        <v>183</v>
      </c>
      <c r="N72" s="84"/>
      <c r="O72" s="84"/>
      <c r="P72" s="14" t="s">
        <v>2479</v>
      </c>
      <c r="Q72" s="14" t="s">
        <v>185</v>
      </c>
      <c r="R72" s="10" t="s">
        <v>2415</v>
      </c>
      <c r="S72" s="84"/>
      <c r="T72" s="84"/>
      <c r="U72" s="85"/>
      <c r="V72" s="84"/>
      <c r="W72" s="84"/>
    </row>
    <row r="73" spans="1:23" ht="38.25">
      <c r="A73" s="136"/>
      <c r="B73" s="136"/>
      <c r="C73" s="136"/>
      <c r="D73" s="136"/>
      <c r="E73" s="136"/>
      <c r="F73" s="136"/>
      <c r="G73" s="136"/>
      <c r="H73" s="136"/>
      <c r="I73" s="136"/>
      <c r="J73" s="136"/>
      <c r="K73" s="136"/>
      <c r="L73" s="21" t="s">
        <v>2407</v>
      </c>
      <c r="M73" s="14" t="s">
        <v>2380</v>
      </c>
      <c r="N73" s="84"/>
      <c r="O73" s="84"/>
      <c r="P73" s="14" t="s">
        <v>2142</v>
      </c>
      <c r="Q73" s="14" t="s">
        <v>256</v>
      </c>
      <c r="R73" s="21" t="s">
        <v>2143</v>
      </c>
      <c r="S73" s="14" t="s">
        <v>258</v>
      </c>
      <c r="T73" s="14" t="s">
        <v>259</v>
      </c>
      <c r="U73" s="44" t="s">
        <v>2408</v>
      </c>
      <c r="V73" s="14" t="str">
        <f>CONCATENATE(Masuri!A4, ", ", Masuri!A5, ", ", Masuri!A6, ", ", Masuri!A8, ", ", Masuri!A10, ", ", Masuri!A11, ", ", Masuri!A27, ", ", Masuri!A34, ", ", Masuri!A35)</f>
        <v>M2, M3, M4, M5, M7, M8, M24, M31, M32</v>
      </c>
      <c r="W73" s="84"/>
    </row>
    <row r="74" spans="1:23" ht="63.75">
      <c r="A74" s="136"/>
      <c r="B74" s="136"/>
      <c r="C74" s="136"/>
      <c r="D74" s="136"/>
      <c r="E74" s="136"/>
      <c r="F74" s="136"/>
      <c r="G74" s="136"/>
      <c r="H74" s="136"/>
      <c r="I74" s="136"/>
      <c r="J74" s="136"/>
      <c r="K74" s="136"/>
      <c r="L74" s="21" t="s">
        <v>2145</v>
      </c>
      <c r="M74" s="14" t="s">
        <v>2146</v>
      </c>
      <c r="N74" s="84"/>
      <c r="O74" s="84"/>
      <c r="P74" s="14" t="s">
        <v>2147</v>
      </c>
      <c r="Q74" s="14" t="s">
        <v>185</v>
      </c>
      <c r="R74" s="10" t="s">
        <v>2382</v>
      </c>
      <c r="S74" s="84"/>
      <c r="T74" s="84"/>
      <c r="U74" s="85"/>
      <c r="V74" s="84"/>
      <c r="W74" s="84"/>
    </row>
    <row r="75" spans="1:23" ht="89.25">
      <c r="A75" s="136"/>
      <c r="B75" s="136"/>
      <c r="C75" s="136"/>
      <c r="D75" s="136"/>
      <c r="E75" s="136"/>
      <c r="F75" s="136"/>
      <c r="G75" s="136"/>
      <c r="H75" s="136"/>
      <c r="I75" s="136"/>
      <c r="J75" s="136"/>
      <c r="K75" s="136"/>
      <c r="L75" s="21" t="s">
        <v>2480</v>
      </c>
      <c r="M75" s="14" t="s">
        <v>2481</v>
      </c>
      <c r="N75" s="84"/>
      <c r="O75" s="84"/>
      <c r="P75" s="14" t="s">
        <v>2482</v>
      </c>
      <c r="Q75" s="14" t="s">
        <v>185</v>
      </c>
      <c r="R75" s="52" t="s">
        <v>2386</v>
      </c>
      <c r="S75" s="84"/>
      <c r="T75" s="84"/>
      <c r="U75" s="85"/>
      <c r="V75" s="84"/>
      <c r="W75" s="84"/>
    </row>
    <row r="76" spans="1:23" ht="76.5">
      <c r="A76" s="136"/>
      <c r="B76" s="136"/>
      <c r="C76" s="137"/>
      <c r="D76" s="137"/>
      <c r="E76" s="137"/>
      <c r="F76" s="137"/>
      <c r="G76" s="137"/>
      <c r="H76" s="137"/>
      <c r="I76" s="137"/>
      <c r="J76" s="137"/>
      <c r="K76" s="137"/>
      <c r="L76" s="21" t="s">
        <v>2483</v>
      </c>
      <c r="M76" s="14" t="s">
        <v>2481</v>
      </c>
      <c r="N76" s="84"/>
      <c r="O76" s="84"/>
      <c r="P76" s="14" t="s">
        <v>2482</v>
      </c>
      <c r="Q76" s="14" t="s">
        <v>185</v>
      </c>
      <c r="R76" s="52" t="s">
        <v>2386</v>
      </c>
      <c r="S76" s="84"/>
      <c r="T76" s="84"/>
      <c r="U76" s="85"/>
      <c r="V76" s="84"/>
      <c r="W76" s="84"/>
    </row>
    <row r="77" spans="1:23" ht="178.5">
      <c r="A77" s="136"/>
      <c r="B77" s="136"/>
      <c r="C77" s="149" t="s">
        <v>2127</v>
      </c>
      <c r="D77" s="150" t="s">
        <v>2128</v>
      </c>
      <c r="E77" s="149" t="s">
        <v>2119</v>
      </c>
      <c r="F77" s="151" t="s">
        <v>2420</v>
      </c>
      <c r="G77" s="149" t="s">
        <v>2373</v>
      </c>
      <c r="H77" s="142" t="s">
        <v>2402</v>
      </c>
      <c r="I77" s="149" t="s">
        <v>813</v>
      </c>
      <c r="J77" s="149" t="s">
        <v>2413</v>
      </c>
      <c r="K77" s="149" t="s">
        <v>255</v>
      </c>
      <c r="L77" s="21" t="s">
        <v>245</v>
      </c>
      <c r="M77" s="14" t="s">
        <v>2484</v>
      </c>
      <c r="N77" s="14">
        <v>2</v>
      </c>
      <c r="O77" s="14">
        <v>7</v>
      </c>
      <c r="P77" s="14" t="s">
        <v>1598</v>
      </c>
      <c r="Q77" s="14" t="s">
        <v>256</v>
      </c>
      <c r="R77" s="21" t="s">
        <v>2121</v>
      </c>
      <c r="S77" s="14" t="s">
        <v>258</v>
      </c>
      <c r="T77" s="14" t="s">
        <v>259</v>
      </c>
      <c r="U77" s="21" t="s">
        <v>2478</v>
      </c>
      <c r="V77" s="14" t="str">
        <f>CONCATENATE(Masuri!A4, ", ", Masuri!A5, ", ", Masuri!A6, ", ", Masuri!A8, ", ", Masuri!A10, ", ", Masuri!A11, ", ", Masuri!A27, ", ", Masuri!A34, ", ", Masuri!A35)</f>
        <v>M2, M3, M4, M5, M7, M8, M24, M31, M32</v>
      </c>
      <c r="W77" s="84"/>
    </row>
    <row r="78" spans="1:23" ht="25.5">
      <c r="A78" s="136"/>
      <c r="B78" s="136"/>
      <c r="C78" s="136"/>
      <c r="D78" s="136"/>
      <c r="E78" s="136"/>
      <c r="F78" s="136"/>
      <c r="G78" s="136"/>
      <c r="H78" s="136"/>
      <c r="I78" s="136"/>
      <c r="J78" s="136"/>
      <c r="K78" s="136"/>
      <c r="L78" s="21" t="s">
        <v>1367</v>
      </c>
      <c r="M78" s="14" t="s">
        <v>183</v>
      </c>
      <c r="N78" s="84"/>
      <c r="O78" s="84"/>
      <c r="P78" s="14" t="s">
        <v>2485</v>
      </c>
      <c r="Q78" s="14" t="s">
        <v>185</v>
      </c>
      <c r="R78" s="10" t="s">
        <v>2415</v>
      </c>
      <c r="S78" s="84"/>
      <c r="T78" s="84"/>
      <c r="U78" s="85"/>
      <c r="V78" s="84"/>
      <c r="W78" s="84"/>
    </row>
    <row r="79" spans="1:23" ht="38.25">
      <c r="A79" s="136"/>
      <c r="B79" s="136"/>
      <c r="C79" s="136"/>
      <c r="D79" s="136"/>
      <c r="E79" s="136"/>
      <c r="F79" s="136"/>
      <c r="G79" s="136"/>
      <c r="H79" s="136"/>
      <c r="I79" s="136"/>
      <c r="J79" s="136"/>
      <c r="K79" s="136"/>
      <c r="L79" s="21" t="s">
        <v>2379</v>
      </c>
      <c r="M79" s="14" t="s">
        <v>2380</v>
      </c>
      <c r="N79" s="84"/>
      <c r="O79" s="84"/>
      <c r="P79" s="14" t="s">
        <v>2486</v>
      </c>
      <c r="Q79" s="14" t="s">
        <v>256</v>
      </c>
      <c r="R79" s="21" t="s">
        <v>2143</v>
      </c>
      <c r="S79" s="14" t="s">
        <v>258</v>
      </c>
      <c r="T79" s="14" t="s">
        <v>259</v>
      </c>
      <c r="U79" s="44" t="s">
        <v>2487</v>
      </c>
      <c r="V79" s="14" t="str">
        <f>CONCATENATE(Masuri!A4, ", ", Masuri!A5, ", ", Masuri!A6, ", ", Masuri!A8, ", ", Masuri!A10, ", ", Masuri!A11, ", ", Masuri!A27, ", ", Masuri!A34, ", ", Masuri!A35)</f>
        <v>M2, M3, M4, M5, M7, M8, M24, M31, M32</v>
      </c>
      <c r="W79" s="84"/>
    </row>
    <row r="80" spans="1:23" ht="63.75">
      <c r="A80" s="136"/>
      <c r="B80" s="136"/>
      <c r="C80" s="136"/>
      <c r="D80" s="136"/>
      <c r="E80" s="136"/>
      <c r="F80" s="136"/>
      <c r="G80" s="136"/>
      <c r="H80" s="136"/>
      <c r="I80" s="136"/>
      <c r="J80" s="136"/>
      <c r="K80" s="136"/>
      <c r="L80" s="21" t="s">
        <v>2145</v>
      </c>
      <c r="M80" s="14" t="s">
        <v>2146</v>
      </c>
      <c r="N80" s="84"/>
      <c r="O80" s="84"/>
      <c r="P80" s="14" t="s">
        <v>2147</v>
      </c>
      <c r="Q80" s="14" t="s">
        <v>185</v>
      </c>
      <c r="R80" s="10" t="s">
        <v>2382</v>
      </c>
      <c r="S80" s="84"/>
      <c r="T80" s="84"/>
      <c r="U80" s="85"/>
      <c r="V80" s="84"/>
      <c r="W80" s="84"/>
    </row>
    <row r="81" spans="1:23" ht="89.25">
      <c r="A81" s="136"/>
      <c r="B81" s="136"/>
      <c r="C81" s="136"/>
      <c r="D81" s="136"/>
      <c r="E81" s="136"/>
      <c r="F81" s="136"/>
      <c r="G81" s="136"/>
      <c r="H81" s="136"/>
      <c r="I81" s="136"/>
      <c r="J81" s="136"/>
      <c r="K81" s="136"/>
      <c r="L81" s="21" t="s">
        <v>2480</v>
      </c>
      <c r="M81" s="14" t="s">
        <v>2467</v>
      </c>
      <c r="N81" s="84"/>
      <c r="O81" s="84"/>
      <c r="P81" s="14" t="s">
        <v>2398</v>
      </c>
      <c r="Q81" s="14" t="s">
        <v>185</v>
      </c>
      <c r="R81" s="52" t="s">
        <v>2386</v>
      </c>
      <c r="S81" s="84"/>
      <c r="T81" s="84"/>
      <c r="U81" s="85"/>
      <c r="V81" s="84"/>
      <c r="W81" s="84"/>
    </row>
    <row r="82" spans="1:23" ht="63.75">
      <c r="A82" s="136"/>
      <c r="B82" s="136"/>
      <c r="C82" s="137"/>
      <c r="D82" s="137"/>
      <c r="E82" s="137"/>
      <c r="F82" s="137"/>
      <c r="G82" s="137"/>
      <c r="H82" s="137"/>
      <c r="I82" s="137"/>
      <c r="J82" s="137"/>
      <c r="K82" s="137"/>
      <c r="L82" s="21" t="s">
        <v>2488</v>
      </c>
      <c r="M82" s="14" t="s">
        <v>2467</v>
      </c>
      <c r="N82" s="84"/>
      <c r="O82" s="84"/>
      <c r="P82" s="14" t="s">
        <v>2398</v>
      </c>
      <c r="Q82" s="14" t="s">
        <v>185</v>
      </c>
      <c r="R82" s="52" t="s">
        <v>2386</v>
      </c>
      <c r="S82" s="84"/>
      <c r="T82" s="84"/>
      <c r="U82" s="85"/>
      <c r="V82" s="84"/>
      <c r="W82" s="84"/>
    </row>
    <row r="83" spans="1:23" ht="178.5">
      <c r="A83" s="136"/>
      <c r="B83" s="136"/>
      <c r="C83" s="149" t="s">
        <v>2489</v>
      </c>
      <c r="D83" s="150" t="s">
        <v>2490</v>
      </c>
      <c r="E83" s="149" t="s">
        <v>2103</v>
      </c>
      <c r="F83" s="151" t="s">
        <v>2420</v>
      </c>
      <c r="G83" s="149" t="s">
        <v>2373</v>
      </c>
      <c r="H83" s="142" t="s">
        <v>2402</v>
      </c>
      <c r="I83" s="149" t="s">
        <v>813</v>
      </c>
      <c r="J83" s="149" t="s">
        <v>2413</v>
      </c>
      <c r="K83" s="149" t="s">
        <v>255</v>
      </c>
      <c r="L83" s="21" t="s">
        <v>245</v>
      </c>
      <c r="M83" s="14" t="s">
        <v>2491</v>
      </c>
      <c r="N83" s="14">
        <v>2</v>
      </c>
      <c r="O83" s="14">
        <v>8</v>
      </c>
      <c r="P83" s="14" t="s">
        <v>543</v>
      </c>
      <c r="Q83" s="14" t="s">
        <v>256</v>
      </c>
      <c r="R83" s="21" t="s">
        <v>2121</v>
      </c>
      <c r="S83" s="14" t="s">
        <v>258</v>
      </c>
      <c r="T83" s="14" t="s">
        <v>259</v>
      </c>
      <c r="U83" s="21" t="s">
        <v>2492</v>
      </c>
      <c r="V83" s="14" t="str">
        <f>CONCATENATE(Masuri!A4, ", ", Masuri!A5, ", ", Masuri!A6, ", ", Masuri!A8, ", ", Masuri!A10, ", ", Masuri!A11, ", ", Masuri!A27, ", ", Masuri!A34, ", ", Masuri!A35)</f>
        <v>M2, M3, M4, M5, M7, M8, M24, M31, M32</v>
      </c>
      <c r="W83" s="84"/>
    </row>
    <row r="84" spans="1:23" ht="25.5">
      <c r="A84" s="136"/>
      <c r="B84" s="136"/>
      <c r="C84" s="136"/>
      <c r="D84" s="136"/>
      <c r="E84" s="136"/>
      <c r="F84" s="136"/>
      <c r="G84" s="136"/>
      <c r="H84" s="136"/>
      <c r="I84" s="136"/>
      <c r="J84" s="136"/>
      <c r="K84" s="136"/>
      <c r="L84" s="21" t="s">
        <v>182</v>
      </c>
      <c r="M84" s="14" t="s">
        <v>183</v>
      </c>
      <c r="N84" s="84"/>
      <c r="O84" s="84"/>
      <c r="P84" s="14" t="s">
        <v>2393</v>
      </c>
      <c r="Q84" s="14" t="s">
        <v>185</v>
      </c>
      <c r="R84" s="10" t="s">
        <v>2415</v>
      </c>
      <c r="S84" s="84"/>
      <c r="T84" s="84"/>
      <c r="U84" s="85"/>
      <c r="V84" s="84"/>
      <c r="W84" s="84"/>
    </row>
    <row r="85" spans="1:23" ht="38.25">
      <c r="A85" s="136"/>
      <c r="B85" s="136"/>
      <c r="C85" s="136"/>
      <c r="D85" s="136"/>
      <c r="E85" s="136"/>
      <c r="F85" s="136"/>
      <c r="G85" s="136"/>
      <c r="H85" s="136"/>
      <c r="I85" s="136"/>
      <c r="J85" s="136"/>
      <c r="K85" s="136"/>
      <c r="L85" s="21" t="s">
        <v>2493</v>
      </c>
      <c r="M85" s="14" t="s">
        <v>2380</v>
      </c>
      <c r="N85" s="84"/>
      <c r="O85" s="84"/>
      <c r="P85" s="14" t="s">
        <v>2142</v>
      </c>
      <c r="Q85" s="14" t="s">
        <v>256</v>
      </c>
      <c r="R85" s="21" t="s">
        <v>2143</v>
      </c>
      <c r="S85" s="14" t="s">
        <v>258</v>
      </c>
      <c r="T85" s="14" t="s">
        <v>259</v>
      </c>
      <c r="U85" s="44" t="s">
        <v>2494</v>
      </c>
      <c r="V85" s="14" t="str">
        <f>CONCATENATE(Masuri!A4, ", ", Masuri!A5, ", ", Masuri!A6, ", ", Masuri!A8, ", ", Masuri!A10, ", ", Masuri!A11, ", ", Masuri!A27, ", ", Masuri!A34, ", ", Masuri!A35)</f>
        <v>M2, M3, M4, M5, M7, M8, M24, M31, M32</v>
      </c>
      <c r="W85" s="84"/>
    </row>
    <row r="86" spans="1:23" ht="63.75">
      <c r="A86" s="136"/>
      <c r="B86" s="136"/>
      <c r="C86" s="136"/>
      <c r="D86" s="136"/>
      <c r="E86" s="136"/>
      <c r="F86" s="136"/>
      <c r="G86" s="136"/>
      <c r="H86" s="136"/>
      <c r="I86" s="136"/>
      <c r="J86" s="136"/>
      <c r="K86" s="136"/>
      <c r="L86" s="21" t="s">
        <v>2145</v>
      </c>
      <c r="M86" s="14" t="s">
        <v>2191</v>
      </c>
      <c r="N86" s="84"/>
      <c r="O86" s="84"/>
      <c r="P86" s="14" t="s">
        <v>2147</v>
      </c>
      <c r="Q86" s="14" t="s">
        <v>185</v>
      </c>
      <c r="R86" s="10" t="s">
        <v>2382</v>
      </c>
      <c r="S86" s="84"/>
      <c r="T86" s="84"/>
      <c r="U86" s="85"/>
      <c r="V86" s="84"/>
      <c r="W86" s="84"/>
    </row>
    <row r="87" spans="1:23" ht="89.25">
      <c r="A87" s="136"/>
      <c r="B87" s="136"/>
      <c r="C87" s="136"/>
      <c r="D87" s="136"/>
      <c r="E87" s="136"/>
      <c r="F87" s="136"/>
      <c r="G87" s="136"/>
      <c r="H87" s="136"/>
      <c r="I87" s="136"/>
      <c r="J87" s="136"/>
      <c r="K87" s="136"/>
      <c r="L87" s="21" t="s">
        <v>2495</v>
      </c>
      <c r="M87" s="14" t="s">
        <v>2467</v>
      </c>
      <c r="N87" s="84"/>
      <c r="O87" s="84"/>
      <c r="P87" s="14" t="s">
        <v>2398</v>
      </c>
      <c r="Q87" s="14" t="s">
        <v>185</v>
      </c>
      <c r="R87" s="52" t="s">
        <v>2386</v>
      </c>
      <c r="S87" s="84"/>
      <c r="T87" s="84"/>
      <c r="U87" s="85"/>
      <c r="V87" s="84"/>
      <c r="W87" s="84"/>
    </row>
    <row r="88" spans="1:23" ht="76.5">
      <c r="A88" s="136"/>
      <c r="B88" s="136"/>
      <c r="C88" s="137"/>
      <c r="D88" s="137"/>
      <c r="E88" s="137"/>
      <c r="F88" s="137"/>
      <c r="G88" s="137"/>
      <c r="H88" s="137"/>
      <c r="I88" s="137"/>
      <c r="J88" s="137"/>
      <c r="K88" s="137"/>
      <c r="L88" s="21" t="s">
        <v>2496</v>
      </c>
      <c r="M88" s="14" t="s">
        <v>2467</v>
      </c>
      <c r="N88" s="84"/>
      <c r="O88" s="84"/>
      <c r="P88" s="14" t="s">
        <v>2398</v>
      </c>
      <c r="Q88" s="14" t="s">
        <v>185</v>
      </c>
      <c r="R88" s="52" t="s">
        <v>2386</v>
      </c>
      <c r="S88" s="84"/>
      <c r="T88" s="84"/>
      <c r="U88" s="85"/>
      <c r="V88" s="84"/>
      <c r="W88" s="84"/>
    </row>
    <row r="89" spans="1:23" ht="178.5">
      <c r="A89" s="136"/>
      <c r="B89" s="136"/>
      <c r="C89" s="149" t="s">
        <v>2497</v>
      </c>
      <c r="D89" s="150" t="s">
        <v>2498</v>
      </c>
      <c r="E89" s="149" t="s">
        <v>2119</v>
      </c>
      <c r="F89" s="151" t="s">
        <v>2420</v>
      </c>
      <c r="G89" s="149" t="s">
        <v>2373</v>
      </c>
      <c r="H89" s="142" t="s">
        <v>2402</v>
      </c>
      <c r="I89" s="149" t="s">
        <v>813</v>
      </c>
      <c r="J89" s="149" t="s">
        <v>2413</v>
      </c>
      <c r="K89" s="149" t="s">
        <v>255</v>
      </c>
      <c r="L89" s="21" t="s">
        <v>245</v>
      </c>
      <c r="M89" s="14" t="s">
        <v>2429</v>
      </c>
      <c r="N89" s="14">
        <v>10</v>
      </c>
      <c r="O89" s="14">
        <v>60</v>
      </c>
      <c r="P89" s="14" t="s">
        <v>264</v>
      </c>
      <c r="Q89" s="14" t="s">
        <v>256</v>
      </c>
      <c r="R89" s="21" t="s">
        <v>2121</v>
      </c>
      <c r="S89" s="14" t="s">
        <v>258</v>
      </c>
      <c r="T89" s="14" t="s">
        <v>259</v>
      </c>
      <c r="U89" s="21" t="s">
        <v>2499</v>
      </c>
      <c r="V89" s="14" t="str">
        <f>CONCATENATE(Masuri!A4, ", ", Masuri!A5, ", ", Masuri!A6, ", ", Masuri!A8, ", ", Masuri!A10, ", ", Masuri!A11, ", ", Masuri!A27, ", ", Masuri!A34, ", ", Masuri!A35)</f>
        <v>M2, M3, M4, M5, M7, M8, M24, M31, M32</v>
      </c>
      <c r="W89" s="84"/>
    </row>
    <row r="90" spans="1:23" ht="25.5">
      <c r="A90" s="136"/>
      <c r="B90" s="136"/>
      <c r="C90" s="136"/>
      <c r="D90" s="136"/>
      <c r="E90" s="136"/>
      <c r="F90" s="136"/>
      <c r="G90" s="136"/>
      <c r="H90" s="136"/>
      <c r="I90" s="136"/>
      <c r="J90" s="136"/>
      <c r="K90" s="136"/>
      <c r="L90" s="21" t="s">
        <v>182</v>
      </c>
      <c r="M90" s="14" t="s">
        <v>183</v>
      </c>
      <c r="N90" s="84"/>
      <c r="O90" s="84"/>
      <c r="P90" s="14" t="s">
        <v>2393</v>
      </c>
      <c r="Q90" s="14" t="s">
        <v>185</v>
      </c>
      <c r="R90" s="10" t="s">
        <v>2415</v>
      </c>
      <c r="S90" s="84"/>
      <c r="T90" s="84"/>
      <c r="U90" s="85"/>
      <c r="V90" s="84"/>
      <c r="W90" s="84"/>
    </row>
    <row r="91" spans="1:23" ht="38.25">
      <c r="A91" s="136"/>
      <c r="B91" s="136"/>
      <c r="C91" s="136"/>
      <c r="D91" s="136"/>
      <c r="E91" s="136"/>
      <c r="F91" s="136"/>
      <c r="G91" s="136"/>
      <c r="H91" s="136"/>
      <c r="I91" s="136"/>
      <c r="J91" s="136"/>
      <c r="K91" s="136"/>
      <c r="L91" s="21" t="s">
        <v>2493</v>
      </c>
      <c r="M91" s="14" t="s">
        <v>2380</v>
      </c>
      <c r="N91" s="84"/>
      <c r="O91" s="84"/>
      <c r="P91" s="14" t="s">
        <v>2142</v>
      </c>
      <c r="Q91" s="14" t="s">
        <v>256</v>
      </c>
      <c r="R91" s="21" t="s">
        <v>2143</v>
      </c>
      <c r="S91" s="14" t="s">
        <v>258</v>
      </c>
      <c r="T91" s="14" t="s">
        <v>259</v>
      </c>
      <c r="U91" s="44" t="s">
        <v>2408</v>
      </c>
      <c r="V91" s="14" t="str">
        <f>CONCATENATE(Masuri!A4, ", ", Masuri!A5, ", ", Masuri!A6, ", ", Masuri!A8, ", ", Masuri!A10, ", ", Masuri!A11, ", ", Masuri!A27, ", ", Masuri!A34, ", ", Masuri!A35)</f>
        <v>M2, M3, M4, M5, M7, M8, M24, M31, M32</v>
      </c>
      <c r="W91" s="84"/>
    </row>
    <row r="92" spans="1:23" ht="63.75">
      <c r="A92" s="136"/>
      <c r="B92" s="136"/>
      <c r="C92" s="137"/>
      <c r="D92" s="137"/>
      <c r="E92" s="137"/>
      <c r="F92" s="137"/>
      <c r="G92" s="137"/>
      <c r="H92" s="137"/>
      <c r="I92" s="137"/>
      <c r="J92" s="137"/>
      <c r="K92" s="137"/>
      <c r="L92" s="21" t="s">
        <v>2145</v>
      </c>
      <c r="M92" s="14" t="s">
        <v>2146</v>
      </c>
      <c r="N92" s="84"/>
      <c r="O92" s="84"/>
      <c r="P92" s="14" t="s">
        <v>2147</v>
      </c>
      <c r="Q92" s="14" t="s">
        <v>185</v>
      </c>
      <c r="R92" s="10" t="s">
        <v>2382</v>
      </c>
      <c r="S92" s="84"/>
      <c r="T92" s="84"/>
      <c r="U92" s="85"/>
      <c r="V92" s="84"/>
      <c r="W92" s="84"/>
    </row>
    <row r="93" spans="1:23" ht="76.5">
      <c r="A93" s="136"/>
      <c r="B93" s="136"/>
      <c r="C93" s="149" t="s">
        <v>2500</v>
      </c>
      <c r="D93" s="150" t="s">
        <v>2501</v>
      </c>
      <c r="E93" s="149" t="s">
        <v>2113</v>
      </c>
      <c r="F93" s="151" t="s">
        <v>2502</v>
      </c>
      <c r="G93" s="149" t="s">
        <v>2373</v>
      </c>
      <c r="H93" s="142" t="s">
        <v>2402</v>
      </c>
      <c r="I93" s="149" t="s">
        <v>813</v>
      </c>
      <c r="J93" s="149" t="s">
        <v>2413</v>
      </c>
      <c r="K93" s="149" t="s">
        <v>255</v>
      </c>
      <c r="L93" s="21" t="s">
        <v>245</v>
      </c>
      <c r="M93" s="14" t="s">
        <v>2375</v>
      </c>
      <c r="N93" s="14">
        <v>30</v>
      </c>
      <c r="O93" s="14">
        <v>60</v>
      </c>
      <c r="P93" s="14" t="s">
        <v>532</v>
      </c>
      <c r="Q93" s="14" t="s">
        <v>185</v>
      </c>
      <c r="R93" s="52" t="s">
        <v>2503</v>
      </c>
      <c r="S93" s="84"/>
      <c r="T93" s="84"/>
      <c r="U93" s="85"/>
      <c r="V93" s="84"/>
      <c r="W93" s="84"/>
    </row>
    <row r="94" spans="1:23" ht="25.5">
      <c r="A94" s="136"/>
      <c r="B94" s="136"/>
      <c r="C94" s="136"/>
      <c r="D94" s="136"/>
      <c r="E94" s="136"/>
      <c r="F94" s="136"/>
      <c r="G94" s="136"/>
      <c r="H94" s="136"/>
      <c r="I94" s="136"/>
      <c r="J94" s="136"/>
      <c r="K94" s="136"/>
      <c r="L94" s="21" t="s">
        <v>182</v>
      </c>
      <c r="M94" s="14" t="s">
        <v>183</v>
      </c>
      <c r="N94" s="105"/>
      <c r="O94" s="105"/>
      <c r="P94" s="14" t="s">
        <v>2393</v>
      </c>
      <c r="Q94" s="14" t="s">
        <v>185</v>
      </c>
      <c r="R94" s="10" t="s">
        <v>2415</v>
      </c>
      <c r="S94" s="84"/>
      <c r="T94" s="84"/>
      <c r="U94" s="85"/>
      <c r="V94" s="84"/>
      <c r="W94" s="84"/>
    </row>
    <row r="95" spans="1:23" ht="25.5">
      <c r="A95" s="136"/>
      <c r="B95" s="136"/>
      <c r="C95" s="136"/>
      <c r="D95" s="136"/>
      <c r="E95" s="136"/>
      <c r="F95" s="136"/>
      <c r="G95" s="136"/>
      <c r="H95" s="136"/>
      <c r="I95" s="136"/>
      <c r="J95" s="136"/>
      <c r="K95" s="136"/>
      <c r="L95" s="21" t="s">
        <v>2407</v>
      </c>
      <c r="M95" s="14" t="s">
        <v>2380</v>
      </c>
      <c r="N95" s="105"/>
      <c r="O95" s="105"/>
      <c r="P95" s="14" t="s">
        <v>2142</v>
      </c>
      <c r="Q95" s="14" t="s">
        <v>185</v>
      </c>
      <c r="R95" s="44" t="s">
        <v>2504</v>
      </c>
      <c r="S95" s="84"/>
      <c r="T95" s="84"/>
      <c r="U95" s="85"/>
      <c r="V95" s="84"/>
      <c r="W95" s="84"/>
    </row>
    <row r="96" spans="1:23" ht="63.75">
      <c r="A96" s="136"/>
      <c r="B96" s="136"/>
      <c r="C96" s="136"/>
      <c r="D96" s="136"/>
      <c r="E96" s="136"/>
      <c r="F96" s="136"/>
      <c r="G96" s="136"/>
      <c r="H96" s="136"/>
      <c r="I96" s="136"/>
      <c r="J96" s="136"/>
      <c r="K96" s="136"/>
      <c r="L96" s="21" t="s">
        <v>2145</v>
      </c>
      <c r="M96" s="14" t="s">
        <v>2146</v>
      </c>
      <c r="N96" s="105"/>
      <c r="O96" s="105"/>
      <c r="P96" s="14" t="s">
        <v>2147</v>
      </c>
      <c r="Q96" s="14" t="s">
        <v>185</v>
      </c>
      <c r="R96" s="10" t="s">
        <v>2382</v>
      </c>
      <c r="S96" s="84"/>
      <c r="T96" s="84"/>
      <c r="U96" s="85"/>
      <c r="V96" s="84"/>
      <c r="W96" s="84"/>
    </row>
    <row r="97" spans="1:23" ht="76.5">
      <c r="A97" s="136"/>
      <c r="B97" s="136"/>
      <c r="C97" s="136"/>
      <c r="D97" s="136"/>
      <c r="E97" s="136"/>
      <c r="F97" s="136"/>
      <c r="G97" s="136"/>
      <c r="H97" s="136"/>
      <c r="I97" s="136"/>
      <c r="J97" s="136"/>
      <c r="K97" s="136"/>
      <c r="L97" s="21" t="s">
        <v>2383</v>
      </c>
      <c r="M97" s="14" t="s">
        <v>2467</v>
      </c>
      <c r="N97" s="105"/>
      <c r="O97" s="105"/>
      <c r="P97" s="14" t="s">
        <v>2398</v>
      </c>
      <c r="Q97" s="14" t="s">
        <v>185</v>
      </c>
      <c r="R97" s="52" t="s">
        <v>2386</v>
      </c>
      <c r="S97" s="84"/>
      <c r="T97" s="84"/>
      <c r="U97" s="85"/>
      <c r="V97" s="84"/>
      <c r="W97" s="84"/>
    </row>
    <row r="98" spans="1:23" ht="63.75">
      <c r="A98" s="136"/>
      <c r="B98" s="136"/>
      <c r="C98" s="137"/>
      <c r="D98" s="137"/>
      <c r="E98" s="137"/>
      <c r="F98" s="137"/>
      <c r="G98" s="137"/>
      <c r="H98" s="137"/>
      <c r="I98" s="137"/>
      <c r="J98" s="137"/>
      <c r="K98" s="137"/>
      <c r="L98" s="21" t="s">
        <v>2387</v>
      </c>
      <c r="M98" s="14" t="s">
        <v>2481</v>
      </c>
      <c r="N98" s="105"/>
      <c r="O98" s="105"/>
      <c r="P98" s="14" t="s">
        <v>2482</v>
      </c>
      <c r="Q98" s="14" t="s">
        <v>185</v>
      </c>
      <c r="R98" s="52" t="s">
        <v>2386</v>
      </c>
      <c r="S98" s="84"/>
      <c r="T98" s="84"/>
      <c r="U98" s="85"/>
      <c r="V98" s="84"/>
      <c r="W98" s="84"/>
    </row>
    <row r="99" spans="1:23" ht="102">
      <c r="A99" s="136"/>
      <c r="B99" s="136"/>
      <c r="C99" s="149" t="s">
        <v>2207</v>
      </c>
      <c r="D99" s="150" t="s">
        <v>2208</v>
      </c>
      <c r="E99" s="149" t="s">
        <v>2113</v>
      </c>
      <c r="F99" s="151" t="s">
        <v>2420</v>
      </c>
      <c r="G99" s="149" t="s">
        <v>2373</v>
      </c>
      <c r="H99" s="142" t="s">
        <v>2197</v>
      </c>
      <c r="I99" s="149" t="s">
        <v>813</v>
      </c>
      <c r="J99" s="149" t="s">
        <v>2413</v>
      </c>
      <c r="K99" s="149" t="s">
        <v>255</v>
      </c>
      <c r="L99" s="21" t="s">
        <v>245</v>
      </c>
      <c r="M99" s="14" t="s">
        <v>2505</v>
      </c>
      <c r="N99" s="14">
        <v>5</v>
      </c>
      <c r="O99" s="14">
        <v>7</v>
      </c>
      <c r="P99" s="14" t="s">
        <v>493</v>
      </c>
      <c r="Q99" s="14" t="s">
        <v>185</v>
      </c>
      <c r="R99" s="52" t="s">
        <v>2506</v>
      </c>
      <c r="S99" s="84"/>
      <c r="T99" s="84"/>
      <c r="U99" s="85"/>
      <c r="V99" s="84"/>
      <c r="W99" s="84"/>
    </row>
    <row r="100" spans="1:23" ht="25.5">
      <c r="A100" s="136"/>
      <c r="B100" s="136"/>
      <c r="C100" s="136"/>
      <c r="D100" s="136"/>
      <c r="E100" s="136"/>
      <c r="F100" s="136"/>
      <c r="G100" s="136"/>
      <c r="H100" s="136"/>
      <c r="I100" s="136"/>
      <c r="J100" s="136"/>
      <c r="K100" s="136"/>
      <c r="L100" s="21" t="s">
        <v>182</v>
      </c>
      <c r="M100" s="14" t="s">
        <v>183</v>
      </c>
      <c r="N100" s="84"/>
      <c r="O100" s="84"/>
      <c r="P100" s="14" t="s">
        <v>2507</v>
      </c>
      <c r="Q100" s="14" t="s">
        <v>185</v>
      </c>
      <c r="R100" s="10" t="s">
        <v>2415</v>
      </c>
      <c r="S100" s="84"/>
      <c r="T100" s="84"/>
      <c r="U100" s="85"/>
      <c r="V100" s="84"/>
      <c r="W100" s="84"/>
    </row>
    <row r="101" spans="1:23" ht="25.5">
      <c r="A101" s="136"/>
      <c r="B101" s="136"/>
      <c r="C101" s="136"/>
      <c r="D101" s="136"/>
      <c r="E101" s="136"/>
      <c r="F101" s="136"/>
      <c r="G101" s="136"/>
      <c r="H101" s="136"/>
      <c r="I101" s="136"/>
      <c r="J101" s="136"/>
      <c r="K101" s="136"/>
      <c r="L101" s="21" t="s">
        <v>2379</v>
      </c>
      <c r="M101" s="14" t="s">
        <v>2380</v>
      </c>
      <c r="N101" s="84"/>
      <c r="O101" s="84"/>
      <c r="P101" s="14" t="s">
        <v>2142</v>
      </c>
      <c r="Q101" s="14" t="s">
        <v>185</v>
      </c>
      <c r="R101" s="44" t="s">
        <v>2504</v>
      </c>
      <c r="S101" s="84"/>
      <c r="T101" s="84"/>
      <c r="U101" s="85"/>
      <c r="V101" s="84"/>
      <c r="W101" s="84"/>
    </row>
    <row r="102" spans="1:23" ht="51">
      <c r="A102" s="136"/>
      <c r="B102" s="136"/>
      <c r="C102" s="137"/>
      <c r="D102" s="137"/>
      <c r="E102" s="137"/>
      <c r="F102" s="137"/>
      <c r="G102" s="137"/>
      <c r="H102" s="137"/>
      <c r="I102" s="137"/>
      <c r="J102" s="137"/>
      <c r="K102" s="137"/>
      <c r="L102" s="21" t="s">
        <v>2145</v>
      </c>
      <c r="M102" s="14" t="s">
        <v>2191</v>
      </c>
      <c r="N102" s="84"/>
      <c r="O102" s="84"/>
      <c r="P102" s="14" t="s">
        <v>2173</v>
      </c>
      <c r="Q102" s="14" t="s">
        <v>185</v>
      </c>
      <c r="R102" s="10" t="s">
        <v>2382</v>
      </c>
      <c r="S102" s="84"/>
      <c r="T102" s="84"/>
      <c r="U102" s="85"/>
      <c r="V102" s="84"/>
      <c r="W102" s="84"/>
    </row>
    <row r="103" spans="1:23" ht="63.75">
      <c r="A103" s="136"/>
      <c r="B103" s="136"/>
      <c r="C103" s="149" t="s">
        <v>2211</v>
      </c>
      <c r="D103" s="150" t="s">
        <v>2212</v>
      </c>
      <c r="E103" s="149" t="s">
        <v>2113</v>
      </c>
      <c r="F103" s="151" t="s">
        <v>2508</v>
      </c>
      <c r="G103" s="149" t="s">
        <v>2373</v>
      </c>
      <c r="H103" s="142" t="s">
        <v>2402</v>
      </c>
      <c r="I103" s="149" t="s">
        <v>813</v>
      </c>
      <c r="J103" s="149" t="s">
        <v>2413</v>
      </c>
      <c r="K103" s="149" t="s">
        <v>255</v>
      </c>
      <c r="L103" s="21" t="s">
        <v>245</v>
      </c>
      <c r="M103" s="14" t="s">
        <v>2509</v>
      </c>
      <c r="N103" s="14">
        <v>15</v>
      </c>
      <c r="O103" s="14">
        <v>20</v>
      </c>
      <c r="P103" s="14" t="s">
        <v>201</v>
      </c>
      <c r="Q103" s="14" t="s">
        <v>185</v>
      </c>
      <c r="R103" s="52" t="s">
        <v>2510</v>
      </c>
      <c r="S103" s="84"/>
      <c r="T103" s="84"/>
      <c r="U103" s="85"/>
      <c r="V103" s="84"/>
      <c r="W103" s="84"/>
    </row>
    <row r="104" spans="1:23" ht="25.5">
      <c r="A104" s="136"/>
      <c r="B104" s="136"/>
      <c r="C104" s="136"/>
      <c r="D104" s="136"/>
      <c r="E104" s="136"/>
      <c r="F104" s="136"/>
      <c r="G104" s="136"/>
      <c r="H104" s="136"/>
      <c r="I104" s="136"/>
      <c r="J104" s="136"/>
      <c r="K104" s="136"/>
      <c r="L104" s="21" t="s">
        <v>182</v>
      </c>
      <c r="M104" s="14" t="s">
        <v>183</v>
      </c>
      <c r="N104" s="84"/>
      <c r="O104" s="84"/>
      <c r="P104" s="14" t="s">
        <v>2507</v>
      </c>
      <c r="Q104" s="14" t="s">
        <v>185</v>
      </c>
      <c r="R104" s="10" t="s">
        <v>2415</v>
      </c>
      <c r="S104" s="84"/>
      <c r="T104" s="84"/>
      <c r="U104" s="85"/>
      <c r="V104" s="84"/>
      <c r="W104" s="84"/>
    </row>
    <row r="105" spans="1:23" ht="25.5">
      <c r="A105" s="136"/>
      <c r="B105" s="136"/>
      <c r="C105" s="136"/>
      <c r="D105" s="136"/>
      <c r="E105" s="136"/>
      <c r="F105" s="136"/>
      <c r="G105" s="136"/>
      <c r="H105" s="136"/>
      <c r="I105" s="136"/>
      <c r="J105" s="136"/>
      <c r="K105" s="136"/>
      <c r="L105" s="21" t="s">
        <v>2407</v>
      </c>
      <c r="M105" s="14" t="s">
        <v>2380</v>
      </c>
      <c r="N105" s="84"/>
      <c r="O105" s="84"/>
      <c r="P105" s="14" t="s">
        <v>2142</v>
      </c>
      <c r="Q105" s="14" t="s">
        <v>185</v>
      </c>
      <c r="R105" s="44" t="s">
        <v>2504</v>
      </c>
      <c r="S105" s="84"/>
      <c r="T105" s="84"/>
      <c r="U105" s="85"/>
      <c r="V105" s="84"/>
      <c r="W105" s="84"/>
    </row>
    <row r="106" spans="1:23" ht="63.75">
      <c r="A106" s="136"/>
      <c r="B106" s="136"/>
      <c r="C106" s="137"/>
      <c r="D106" s="137"/>
      <c r="E106" s="137"/>
      <c r="F106" s="137"/>
      <c r="G106" s="137"/>
      <c r="H106" s="137"/>
      <c r="I106" s="137"/>
      <c r="J106" s="137"/>
      <c r="K106" s="137"/>
      <c r="L106" s="21" t="s">
        <v>2145</v>
      </c>
      <c r="M106" s="14" t="s">
        <v>2146</v>
      </c>
      <c r="N106" s="84"/>
      <c r="O106" s="84"/>
      <c r="P106" s="14" t="s">
        <v>2147</v>
      </c>
      <c r="Q106" s="14" t="s">
        <v>185</v>
      </c>
      <c r="R106" s="10" t="s">
        <v>2382</v>
      </c>
      <c r="S106" s="84"/>
      <c r="T106" s="84"/>
      <c r="U106" s="85"/>
      <c r="V106" s="84"/>
      <c r="W106" s="84"/>
    </row>
    <row r="107" spans="1:23" ht="178.5">
      <c r="A107" s="136"/>
      <c r="B107" s="136"/>
      <c r="C107" s="149" t="s">
        <v>2511</v>
      </c>
      <c r="D107" s="150" t="s">
        <v>2512</v>
      </c>
      <c r="E107" s="149" t="s">
        <v>2119</v>
      </c>
      <c r="F107" s="151" t="s">
        <v>2513</v>
      </c>
      <c r="G107" s="149" t="s">
        <v>2373</v>
      </c>
      <c r="H107" s="149" t="s">
        <v>2514</v>
      </c>
      <c r="I107" s="149" t="s">
        <v>813</v>
      </c>
      <c r="J107" s="149" t="s">
        <v>2391</v>
      </c>
      <c r="K107" s="149" t="s">
        <v>434</v>
      </c>
      <c r="L107" s="21" t="s">
        <v>245</v>
      </c>
      <c r="M107" s="14" t="s">
        <v>2477</v>
      </c>
      <c r="N107" s="14">
        <v>5</v>
      </c>
      <c r="O107" s="84"/>
      <c r="P107" s="14" t="s">
        <v>543</v>
      </c>
      <c r="Q107" s="14" t="s">
        <v>256</v>
      </c>
      <c r="R107" s="21" t="s">
        <v>2121</v>
      </c>
      <c r="S107" s="14" t="s">
        <v>258</v>
      </c>
      <c r="T107" s="14" t="s">
        <v>259</v>
      </c>
      <c r="U107" s="21" t="s">
        <v>2515</v>
      </c>
      <c r="V107" s="14" t="str">
        <f>CONCATENATE(Masuri!A4, ", ", Masuri!A5, ", ", Masuri!A6, ", ", Masuri!A8, ", ", Masuri!A10, ", ", Masuri!A11, ", ", Masuri!A27, ", ", Masuri!A34, ", ", Masuri!A35)</f>
        <v>M2, M3, M4, M5, M7, M8, M24, M31, M32</v>
      </c>
      <c r="W107" s="84"/>
    </row>
    <row r="108" spans="1:23" ht="25.5">
      <c r="A108" s="136"/>
      <c r="B108" s="136"/>
      <c r="C108" s="136"/>
      <c r="D108" s="136"/>
      <c r="E108" s="136"/>
      <c r="F108" s="136"/>
      <c r="G108" s="136"/>
      <c r="H108" s="136"/>
      <c r="I108" s="136"/>
      <c r="J108" s="136"/>
      <c r="K108" s="136"/>
      <c r="L108" s="21" t="s">
        <v>182</v>
      </c>
      <c r="M108" s="14" t="s">
        <v>183</v>
      </c>
      <c r="N108" s="84"/>
      <c r="O108" s="84"/>
      <c r="P108" s="14" t="s">
        <v>2393</v>
      </c>
      <c r="Q108" s="14" t="s">
        <v>185</v>
      </c>
      <c r="R108" s="10" t="s">
        <v>2415</v>
      </c>
      <c r="S108" s="84"/>
      <c r="T108" s="84"/>
      <c r="U108" s="85"/>
      <c r="V108" s="84"/>
      <c r="W108" s="84"/>
    </row>
    <row r="109" spans="1:23" ht="38.25">
      <c r="A109" s="136"/>
      <c r="B109" s="136"/>
      <c r="C109" s="136"/>
      <c r="D109" s="136"/>
      <c r="E109" s="136"/>
      <c r="F109" s="136"/>
      <c r="G109" s="136"/>
      <c r="H109" s="136"/>
      <c r="I109" s="136"/>
      <c r="J109" s="136"/>
      <c r="K109" s="136"/>
      <c r="L109" s="21" t="s">
        <v>2407</v>
      </c>
      <c r="M109" s="14" t="s">
        <v>2380</v>
      </c>
      <c r="N109" s="84"/>
      <c r="O109" s="84"/>
      <c r="P109" s="14" t="s">
        <v>2142</v>
      </c>
      <c r="Q109" s="14" t="s">
        <v>256</v>
      </c>
      <c r="R109" s="21" t="s">
        <v>2143</v>
      </c>
      <c r="S109" s="14" t="s">
        <v>258</v>
      </c>
      <c r="T109" s="14" t="s">
        <v>259</v>
      </c>
      <c r="U109" s="44" t="s">
        <v>2408</v>
      </c>
      <c r="V109" s="14" t="str">
        <f>CONCATENATE(Masuri!A4, ", ", Masuri!A5, ", ", Masuri!A6, ", ", Masuri!A8, ", ", Masuri!A10, ", ", Masuri!A11, ", ", Masuri!A27, ", ", Masuri!A34, ", ", Masuri!A35)</f>
        <v>M2, M3, M4, M5, M7, M8, M24, M31, M32</v>
      </c>
      <c r="W109" s="84"/>
    </row>
    <row r="110" spans="1:23" ht="63.75">
      <c r="A110" s="136"/>
      <c r="B110" s="136"/>
      <c r="C110" s="136"/>
      <c r="D110" s="136"/>
      <c r="E110" s="136"/>
      <c r="F110" s="136"/>
      <c r="G110" s="136"/>
      <c r="H110" s="136"/>
      <c r="I110" s="136"/>
      <c r="J110" s="136"/>
      <c r="K110" s="136"/>
      <c r="L110" s="21" t="s">
        <v>2145</v>
      </c>
      <c r="M110" s="14" t="s">
        <v>2146</v>
      </c>
      <c r="N110" s="84"/>
      <c r="O110" s="84"/>
      <c r="P110" s="14" t="s">
        <v>2147</v>
      </c>
      <c r="Q110" s="14" t="s">
        <v>185</v>
      </c>
      <c r="R110" s="10" t="s">
        <v>2382</v>
      </c>
      <c r="S110" s="84"/>
      <c r="T110" s="84"/>
      <c r="U110" s="85"/>
      <c r="V110" s="84"/>
      <c r="W110" s="84"/>
    </row>
    <row r="111" spans="1:23" ht="102">
      <c r="A111" s="136"/>
      <c r="B111" s="136"/>
      <c r="C111" s="136"/>
      <c r="D111" s="136"/>
      <c r="E111" s="136"/>
      <c r="F111" s="136"/>
      <c r="G111" s="136"/>
      <c r="H111" s="136"/>
      <c r="I111" s="136"/>
      <c r="J111" s="136"/>
      <c r="K111" s="136"/>
      <c r="L111" s="21" t="s">
        <v>2516</v>
      </c>
      <c r="M111" s="14" t="s">
        <v>2467</v>
      </c>
      <c r="N111" s="84"/>
      <c r="O111" s="84"/>
      <c r="P111" s="14" t="s">
        <v>2398</v>
      </c>
      <c r="Q111" s="14" t="s">
        <v>185</v>
      </c>
      <c r="R111" s="52" t="s">
        <v>2386</v>
      </c>
      <c r="S111" s="84"/>
      <c r="T111" s="84"/>
      <c r="U111" s="85"/>
      <c r="V111" s="84"/>
      <c r="W111" s="84"/>
    </row>
    <row r="112" spans="1:23" ht="76.5">
      <c r="A112" s="136"/>
      <c r="B112" s="136"/>
      <c r="C112" s="137"/>
      <c r="D112" s="137"/>
      <c r="E112" s="137"/>
      <c r="F112" s="137"/>
      <c r="G112" s="137"/>
      <c r="H112" s="137"/>
      <c r="I112" s="137"/>
      <c r="J112" s="137"/>
      <c r="K112" s="137"/>
      <c r="L112" s="21" t="s">
        <v>2517</v>
      </c>
      <c r="M112" s="14" t="s">
        <v>2467</v>
      </c>
      <c r="N112" s="84"/>
      <c r="O112" s="84"/>
      <c r="P112" s="14" t="s">
        <v>2398</v>
      </c>
      <c r="Q112" s="14" t="s">
        <v>185</v>
      </c>
      <c r="R112" s="52" t="s">
        <v>2386</v>
      </c>
      <c r="S112" s="84"/>
      <c r="T112" s="84"/>
      <c r="U112" s="85"/>
      <c r="V112" s="84"/>
      <c r="W112" s="84"/>
    </row>
    <row r="113" spans="1:23" ht="178.5">
      <c r="A113" s="136"/>
      <c r="B113" s="136"/>
      <c r="C113" s="149" t="s">
        <v>2130</v>
      </c>
      <c r="D113" s="150" t="s">
        <v>2131</v>
      </c>
      <c r="E113" s="149" t="s">
        <v>2119</v>
      </c>
      <c r="F113" s="151" t="s">
        <v>2518</v>
      </c>
      <c r="G113" s="149" t="s">
        <v>2373</v>
      </c>
      <c r="H113" s="142" t="s">
        <v>2402</v>
      </c>
      <c r="I113" s="149" t="s">
        <v>813</v>
      </c>
      <c r="J113" s="149" t="s">
        <v>2413</v>
      </c>
      <c r="K113" s="149" t="s">
        <v>255</v>
      </c>
      <c r="L113" s="21" t="s">
        <v>245</v>
      </c>
      <c r="M113" s="14" t="s">
        <v>2477</v>
      </c>
      <c r="N113" s="14">
        <v>50</v>
      </c>
      <c r="O113" s="14">
        <v>120</v>
      </c>
      <c r="P113" s="14" t="s">
        <v>2300</v>
      </c>
      <c r="Q113" s="14" t="s">
        <v>256</v>
      </c>
      <c r="R113" s="21" t="s">
        <v>2121</v>
      </c>
      <c r="S113" s="14" t="s">
        <v>258</v>
      </c>
      <c r="T113" s="14" t="s">
        <v>259</v>
      </c>
      <c r="U113" s="21" t="s">
        <v>2519</v>
      </c>
      <c r="V113" s="14" t="str">
        <f>CONCATENATE(Masuri!A4, ", ", Masuri!A5, ", ", Masuri!A6, ", ", Masuri!A8, ", ", Masuri!A10, ", ", Masuri!A11, ", ", Masuri!A27, ", ", Masuri!A34, ", ", Masuri!A35)</f>
        <v>M2, M3, M4, M5, M7, M8, M24, M31, M32</v>
      </c>
      <c r="W113" s="84"/>
    </row>
    <row r="114" spans="1:23" ht="25.5">
      <c r="A114" s="136"/>
      <c r="B114" s="136"/>
      <c r="C114" s="136"/>
      <c r="D114" s="136"/>
      <c r="E114" s="136"/>
      <c r="F114" s="136"/>
      <c r="G114" s="136"/>
      <c r="H114" s="136"/>
      <c r="I114" s="136"/>
      <c r="J114" s="136"/>
      <c r="K114" s="136"/>
      <c r="L114" s="21" t="s">
        <v>182</v>
      </c>
      <c r="M114" s="14" t="s">
        <v>183</v>
      </c>
      <c r="N114" s="84"/>
      <c r="O114" s="84"/>
      <c r="P114" s="14" t="s">
        <v>2393</v>
      </c>
      <c r="Q114" s="14" t="s">
        <v>185</v>
      </c>
      <c r="R114" s="10" t="s">
        <v>2415</v>
      </c>
      <c r="S114" s="84"/>
      <c r="T114" s="84"/>
      <c r="U114" s="85"/>
      <c r="V114" s="84"/>
      <c r="W114" s="84"/>
    </row>
    <row r="115" spans="1:23" ht="38.25">
      <c r="A115" s="136"/>
      <c r="B115" s="136"/>
      <c r="C115" s="136"/>
      <c r="D115" s="136"/>
      <c r="E115" s="136"/>
      <c r="F115" s="136"/>
      <c r="G115" s="136"/>
      <c r="H115" s="136"/>
      <c r="I115" s="136"/>
      <c r="J115" s="136"/>
      <c r="K115" s="136"/>
      <c r="L115" s="21" t="s">
        <v>2379</v>
      </c>
      <c r="M115" s="14" t="s">
        <v>2380</v>
      </c>
      <c r="N115" s="84"/>
      <c r="O115" s="84"/>
      <c r="P115" s="14" t="s">
        <v>2142</v>
      </c>
      <c r="Q115" s="14" t="s">
        <v>256</v>
      </c>
      <c r="R115" s="21" t="s">
        <v>2143</v>
      </c>
      <c r="S115" s="14" t="s">
        <v>258</v>
      </c>
      <c r="T115" s="14" t="s">
        <v>259</v>
      </c>
      <c r="U115" s="44" t="s">
        <v>2408</v>
      </c>
      <c r="V115" s="14" t="str">
        <f>CONCATENATE(Masuri!A4, ", ", Masuri!A5, ", ", Masuri!A6, ", ", Masuri!A8, ", ", Masuri!A10, ", ", Masuri!A11, ", ", Masuri!A27, ", ", Masuri!A34, ", ", Masuri!A35)</f>
        <v>M2, M3, M4, M5, M7, M8, M24, M31, M32</v>
      </c>
      <c r="W115" s="84"/>
    </row>
    <row r="116" spans="1:23" ht="63.75">
      <c r="A116" s="136"/>
      <c r="B116" s="136"/>
      <c r="C116" s="136"/>
      <c r="D116" s="136"/>
      <c r="E116" s="136"/>
      <c r="F116" s="136"/>
      <c r="G116" s="136"/>
      <c r="H116" s="136"/>
      <c r="I116" s="136"/>
      <c r="J116" s="136"/>
      <c r="K116" s="136"/>
      <c r="L116" s="21" t="s">
        <v>2145</v>
      </c>
      <c r="M116" s="14" t="s">
        <v>2146</v>
      </c>
      <c r="N116" s="84"/>
      <c r="O116" s="84"/>
      <c r="P116" s="14" t="s">
        <v>2147</v>
      </c>
      <c r="Q116" s="14" t="s">
        <v>185</v>
      </c>
      <c r="R116" s="10" t="s">
        <v>2382</v>
      </c>
      <c r="S116" s="84"/>
      <c r="T116" s="84"/>
      <c r="U116" s="85"/>
      <c r="V116" s="84"/>
      <c r="W116" s="84"/>
    </row>
    <row r="117" spans="1:23" ht="102">
      <c r="A117" s="136"/>
      <c r="B117" s="136"/>
      <c r="C117" s="136"/>
      <c r="D117" s="136"/>
      <c r="E117" s="136"/>
      <c r="F117" s="136"/>
      <c r="G117" s="136"/>
      <c r="H117" s="136"/>
      <c r="I117" s="136"/>
      <c r="J117" s="136"/>
      <c r="K117" s="136"/>
      <c r="L117" s="21" t="s">
        <v>2520</v>
      </c>
      <c r="M117" s="14" t="s">
        <v>2467</v>
      </c>
      <c r="N117" s="84"/>
      <c r="O117" s="84"/>
      <c r="P117" s="14" t="s">
        <v>2398</v>
      </c>
      <c r="Q117" s="14" t="s">
        <v>185</v>
      </c>
      <c r="R117" s="52" t="s">
        <v>2386</v>
      </c>
      <c r="S117" s="84"/>
      <c r="T117" s="84"/>
      <c r="U117" s="85"/>
      <c r="V117" s="84"/>
      <c r="W117" s="84"/>
    </row>
    <row r="118" spans="1:23" ht="76.5">
      <c r="A118" s="136"/>
      <c r="B118" s="136"/>
      <c r="C118" s="137"/>
      <c r="D118" s="137"/>
      <c r="E118" s="137"/>
      <c r="F118" s="137"/>
      <c r="G118" s="137"/>
      <c r="H118" s="137"/>
      <c r="I118" s="137"/>
      <c r="J118" s="137"/>
      <c r="K118" s="137"/>
      <c r="L118" s="21" t="s">
        <v>2517</v>
      </c>
      <c r="M118" s="14" t="s">
        <v>2467</v>
      </c>
      <c r="N118" s="84"/>
      <c r="O118" s="84"/>
      <c r="P118" s="14" t="s">
        <v>2398</v>
      </c>
      <c r="Q118" s="14" t="s">
        <v>185</v>
      </c>
      <c r="R118" s="52" t="s">
        <v>2386</v>
      </c>
      <c r="S118" s="84"/>
      <c r="T118" s="84"/>
      <c r="U118" s="85"/>
      <c r="V118" s="84"/>
      <c r="W118" s="84"/>
    </row>
    <row r="119" spans="1:23" ht="178.5">
      <c r="A119" s="136"/>
      <c r="B119" s="136"/>
      <c r="C119" s="149" t="s">
        <v>2117</v>
      </c>
      <c r="D119" s="150" t="s">
        <v>2118</v>
      </c>
      <c r="E119" s="149" t="s">
        <v>2119</v>
      </c>
      <c r="F119" s="151" t="s">
        <v>2518</v>
      </c>
      <c r="G119" s="149" t="s">
        <v>2373</v>
      </c>
      <c r="H119" s="142" t="s">
        <v>2402</v>
      </c>
      <c r="I119" s="149" t="s">
        <v>813</v>
      </c>
      <c r="J119" s="149" t="s">
        <v>2391</v>
      </c>
      <c r="K119" s="149" t="s">
        <v>434</v>
      </c>
      <c r="L119" s="21" t="s">
        <v>245</v>
      </c>
      <c r="M119" s="14" t="s">
        <v>2429</v>
      </c>
      <c r="N119" s="14">
        <v>20</v>
      </c>
      <c r="O119" s="14">
        <v>80</v>
      </c>
      <c r="P119" s="14" t="s">
        <v>510</v>
      </c>
      <c r="Q119" s="14" t="s">
        <v>256</v>
      </c>
      <c r="R119" s="21" t="s">
        <v>2121</v>
      </c>
      <c r="S119" s="14" t="s">
        <v>258</v>
      </c>
      <c r="T119" s="14" t="s">
        <v>259</v>
      </c>
      <c r="U119" s="21" t="s">
        <v>2499</v>
      </c>
      <c r="V119" s="14" t="str">
        <f>CONCATENATE(Masuri!A4, ", ", Masuri!A5, ", ", Masuri!A6, ", ", Masuri!A8, ", ", Masuri!A10, ", ", Masuri!A11, ", ", Masuri!A27, ", ", Masuri!A34, ", ", Masuri!A35)</f>
        <v>M2, M3, M4, M5, M7, M8, M24, M31, M32</v>
      </c>
      <c r="W119" s="84"/>
    </row>
    <row r="120" spans="1:23" ht="25.5">
      <c r="A120" s="136"/>
      <c r="B120" s="136"/>
      <c r="C120" s="136"/>
      <c r="D120" s="136"/>
      <c r="E120" s="136"/>
      <c r="F120" s="136"/>
      <c r="G120" s="136"/>
      <c r="H120" s="136"/>
      <c r="I120" s="136"/>
      <c r="J120" s="136"/>
      <c r="K120" s="136"/>
      <c r="L120" s="21" t="s">
        <v>182</v>
      </c>
      <c r="M120" s="14" t="s">
        <v>183</v>
      </c>
      <c r="N120" s="84"/>
      <c r="O120" s="84"/>
      <c r="P120" s="14" t="s">
        <v>2393</v>
      </c>
      <c r="Q120" s="14" t="s">
        <v>185</v>
      </c>
      <c r="R120" s="10" t="s">
        <v>2415</v>
      </c>
      <c r="S120" s="84"/>
      <c r="T120" s="84"/>
      <c r="U120" s="85"/>
      <c r="V120" s="84"/>
      <c r="W120" s="84"/>
    </row>
    <row r="121" spans="1:23" ht="38.25">
      <c r="A121" s="136"/>
      <c r="B121" s="136"/>
      <c r="C121" s="136"/>
      <c r="D121" s="136"/>
      <c r="E121" s="136"/>
      <c r="F121" s="136"/>
      <c r="G121" s="136"/>
      <c r="H121" s="136"/>
      <c r="I121" s="136"/>
      <c r="J121" s="136"/>
      <c r="K121" s="136"/>
      <c r="L121" s="21" t="s">
        <v>2407</v>
      </c>
      <c r="M121" s="14" t="s">
        <v>2380</v>
      </c>
      <c r="N121" s="84"/>
      <c r="O121" s="84"/>
      <c r="P121" s="14" t="s">
        <v>2142</v>
      </c>
      <c r="Q121" s="14" t="s">
        <v>256</v>
      </c>
      <c r="R121" s="21" t="s">
        <v>2143</v>
      </c>
      <c r="S121" s="14" t="s">
        <v>258</v>
      </c>
      <c r="T121" s="14" t="s">
        <v>259</v>
      </c>
      <c r="U121" s="44" t="s">
        <v>2408</v>
      </c>
      <c r="V121" s="14" t="str">
        <f>CONCATENATE(Masuri!A4, ", ", Masuri!A5, ", ", Masuri!A6, ", ", Masuri!A8, ", ", Masuri!A10, ", ", Masuri!A11, ", ", Masuri!A27, ", ", Masuri!A34, ", ", Masuri!A35)</f>
        <v>M2, M3, M4, M5, M7, M8, M24, M31, M32</v>
      </c>
      <c r="W121" s="84"/>
    </row>
    <row r="122" spans="1:23" ht="63.75">
      <c r="A122" s="136"/>
      <c r="B122" s="136"/>
      <c r="C122" s="136"/>
      <c r="D122" s="136"/>
      <c r="E122" s="136"/>
      <c r="F122" s="136"/>
      <c r="G122" s="136"/>
      <c r="H122" s="136"/>
      <c r="I122" s="136"/>
      <c r="J122" s="136"/>
      <c r="K122" s="136"/>
      <c r="L122" s="21" t="s">
        <v>2145</v>
      </c>
      <c r="M122" s="14" t="s">
        <v>2146</v>
      </c>
      <c r="N122" s="84"/>
      <c r="O122" s="84"/>
      <c r="P122" s="14" t="s">
        <v>2147</v>
      </c>
      <c r="Q122" s="14" t="s">
        <v>185</v>
      </c>
      <c r="R122" s="10" t="s">
        <v>2382</v>
      </c>
      <c r="S122" s="84"/>
      <c r="T122" s="84"/>
      <c r="U122" s="85"/>
      <c r="V122" s="84"/>
      <c r="W122" s="84"/>
    </row>
    <row r="123" spans="1:23" ht="102">
      <c r="A123" s="136"/>
      <c r="B123" s="136"/>
      <c r="C123" s="136"/>
      <c r="D123" s="136"/>
      <c r="E123" s="136"/>
      <c r="F123" s="136"/>
      <c r="G123" s="136"/>
      <c r="H123" s="136"/>
      <c r="I123" s="136"/>
      <c r="J123" s="136"/>
      <c r="K123" s="136"/>
      <c r="L123" s="21" t="s">
        <v>2521</v>
      </c>
      <c r="M123" s="14" t="s">
        <v>2467</v>
      </c>
      <c r="N123" s="84"/>
      <c r="O123" s="84"/>
      <c r="P123" s="14" t="s">
        <v>2398</v>
      </c>
      <c r="Q123" s="14" t="s">
        <v>185</v>
      </c>
      <c r="R123" s="52" t="s">
        <v>2386</v>
      </c>
      <c r="S123" s="84"/>
      <c r="T123" s="84"/>
      <c r="U123" s="85"/>
      <c r="V123" s="84"/>
      <c r="W123" s="84"/>
    </row>
    <row r="124" spans="1:23" ht="76.5">
      <c r="A124" s="136"/>
      <c r="B124" s="136"/>
      <c r="C124" s="137"/>
      <c r="D124" s="137"/>
      <c r="E124" s="137"/>
      <c r="F124" s="137"/>
      <c r="G124" s="137"/>
      <c r="H124" s="137"/>
      <c r="I124" s="137"/>
      <c r="J124" s="137"/>
      <c r="K124" s="137"/>
      <c r="L124" s="21" t="s">
        <v>2517</v>
      </c>
      <c r="M124" s="14" t="s">
        <v>2467</v>
      </c>
      <c r="N124" s="84"/>
      <c r="O124" s="84"/>
      <c r="P124" s="14" t="s">
        <v>2398</v>
      </c>
      <c r="Q124" s="14" t="s">
        <v>185</v>
      </c>
      <c r="R124" s="52" t="s">
        <v>2386</v>
      </c>
      <c r="S124" s="84"/>
      <c r="T124" s="84"/>
      <c r="U124" s="85"/>
      <c r="V124" s="84"/>
      <c r="W124" s="84"/>
    </row>
    <row r="125" spans="1:23" ht="178.5">
      <c r="A125" s="136"/>
      <c r="B125" s="136"/>
      <c r="C125" s="149" t="s">
        <v>2167</v>
      </c>
      <c r="D125" s="150" t="s">
        <v>2168</v>
      </c>
      <c r="E125" s="149" t="s">
        <v>2119</v>
      </c>
      <c r="F125" s="151" t="s">
        <v>2420</v>
      </c>
      <c r="G125" s="149" t="s">
        <v>2373</v>
      </c>
      <c r="H125" s="142" t="s">
        <v>2402</v>
      </c>
      <c r="I125" s="149" t="s">
        <v>813</v>
      </c>
      <c r="J125" s="149" t="s">
        <v>2413</v>
      </c>
      <c r="K125" s="149" t="s">
        <v>255</v>
      </c>
      <c r="L125" s="21" t="s">
        <v>245</v>
      </c>
      <c r="M125" s="14" t="s">
        <v>2471</v>
      </c>
      <c r="N125" s="14">
        <v>1500</v>
      </c>
      <c r="O125" s="14">
        <v>2000</v>
      </c>
      <c r="P125" s="14" t="s">
        <v>2522</v>
      </c>
      <c r="Q125" s="14" t="s">
        <v>256</v>
      </c>
      <c r="R125" s="21" t="s">
        <v>2121</v>
      </c>
      <c r="S125" s="14" t="s">
        <v>258</v>
      </c>
      <c r="T125" s="14" t="s">
        <v>259</v>
      </c>
      <c r="U125" s="21" t="s">
        <v>2499</v>
      </c>
      <c r="V125" s="14" t="str">
        <f>CONCATENATE(Masuri!A4, ", ", Masuri!A5, ", ", Masuri!A6, ", ", Masuri!A8, ", ", Masuri!A10, ", ", Masuri!A11, ", ", Masuri!A27, ", ", Masuri!A34, ", ", Masuri!A35)</f>
        <v>M2, M3, M4, M5, M7, M8, M24, M31, M32</v>
      </c>
      <c r="W125" s="84"/>
    </row>
    <row r="126" spans="1:23" ht="25.5">
      <c r="A126" s="136"/>
      <c r="B126" s="136"/>
      <c r="C126" s="136"/>
      <c r="D126" s="136"/>
      <c r="E126" s="136"/>
      <c r="F126" s="136"/>
      <c r="G126" s="136"/>
      <c r="H126" s="136"/>
      <c r="I126" s="136"/>
      <c r="J126" s="136"/>
      <c r="K126" s="136"/>
      <c r="L126" s="21" t="s">
        <v>1367</v>
      </c>
      <c r="M126" s="14" t="s">
        <v>183</v>
      </c>
      <c r="N126" s="84"/>
      <c r="O126" s="84"/>
      <c r="P126" s="14" t="s">
        <v>2440</v>
      </c>
      <c r="Q126" s="14" t="s">
        <v>185</v>
      </c>
      <c r="R126" s="10" t="s">
        <v>2415</v>
      </c>
      <c r="S126" s="84"/>
      <c r="T126" s="84"/>
      <c r="U126" s="85"/>
      <c r="V126" s="84"/>
      <c r="W126" s="84"/>
    </row>
    <row r="127" spans="1:23" ht="38.25">
      <c r="A127" s="136"/>
      <c r="B127" s="136"/>
      <c r="C127" s="136"/>
      <c r="D127" s="136"/>
      <c r="E127" s="136"/>
      <c r="F127" s="136"/>
      <c r="G127" s="136"/>
      <c r="H127" s="136"/>
      <c r="I127" s="136"/>
      <c r="J127" s="136"/>
      <c r="K127" s="136"/>
      <c r="L127" s="21" t="s">
        <v>2407</v>
      </c>
      <c r="M127" s="14" t="s">
        <v>2380</v>
      </c>
      <c r="N127" s="84"/>
      <c r="O127" s="84"/>
      <c r="P127" s="14" t="s">
        <v>2142</v>
      </c>
      <c r="Q127" s="14" t="s">
        <v>256</v>
      </c>
      <c r="R127" s="21" t="s">
        <v>2143</v>
      </c>
      <c r="S127" s="14" t="s">
        <v>258</v>
      </c>
      <c r="T127" s="14" t="s">
        <v>259</v>
      </c>
      <c r="U127" s="44" t="s">
        <v>2523</v>
      </c>
      <c r="V127" s="14" t="str">
        <f>CONCATENATE(Masuri!A4, ", ", Masuri!A5, ", ", Masuri!A6, ", ", Masuri!A8, ", ", Masuri!A10, ", ", Masuri!A11, ", ", Masuri!A27, ", ", Masuri!A34, ", ", Masuri!A35)</f>
        <v>M2, M3, M4, M5, M7, M8, M24, M31, M32</v>
      </c>
      <c r="W127" s="84"/>
    </row>
    <row r="128" spans="1:23" ht="63.75">
      <c r="A128" s="136"/>
      <c r="B128" s="136"/>
      <c r="C128" s="137"/>
      <c r="D128" s="137"/>
      <c r="E128" s="137"/>
      <c r="F128" s="137"/>
      <c r="G128" s="137"/>
      <c r="H128" s="137"/>
      <c r="I128" s="137"/>
      <c r="J128" s="137"/>
      <c r="K128" s="137"/>
      <c r="L128" s="21" t="s">
        <v>2145</v>
      </c>
      <c r="M128" s="14" t="s">
        <v>2146</v>
      </c>
      <c r="N128" s="84"/>
      <c r="O128" s="84"/>
      <c r="P128" s="14" t="s">
        <v>2147</v>
      </c>
      <c r="Q128" s="14" t="s">
        <v>185</v>
      </c>
      <c r="R128" s="10" t="s">
        <v>2382</v>
      </c>
      <c r="S128" s="84"/>
      <c r="T128" s="84"/>
      <c r="U128" s="85"/>
      <c r="V128" s="84"/>
      <c r="W128" s="84"/>
    </row>
    <row r="129" spans="1:23" ht="178.5">
      <c r="A129" s="136"/>
      <c r="B129" s="136"/>
      <c r="C129" s="149" t="s">
        <v>2524</v>
      </c>
      <c r="D129" s="150" t="s">
        <v>2525</v>
      </c>
      <c r="E129" s="149" t="s">
        <v>2119</v>
      </c>
      <c r="F129" s="151" t="s">
        <v>2420</v>
      </c>
      <c r="G129" s="149" t="s">
        <v>2373</v>
      </c>
      <c r="H129" s="142" t="s">
        <v>2402</v>
      </c>
      <c r="I129" s="149" t="s">
        <v>813</v>
      </c>
      <c r="J129" s="149" t="s">
        <v>2413</v>
      </c>
      <c r="K129" s="149" t="s">
        <v>255</v>
      </c>
      <c r="L129" s="21" t="s">
        <v>245</v>
      </c>
      <c r="M129" s="14" t="s">
        <v>2471</v>
      </c>
      <c r="N129" s="14">
        <v>150</v>
      </c>
      <c r="O129" s="14">
        <v>400</v>
      </c>
      <c r="P129" s="14" t="s">
        <v>207</v>
      </c>
      <c r="Q129" s="14" t="s">
        <v>256</v>
      </c>
      <c r="R129" s="21" t="s">
        <v>2121</v>
      </c>
      <c r="S129" s="14" t="s">
        <v>258</v>
      </c>
      <c r="T129" s="14" t="s">
        <v>259</v>
      </c>
      <c r="U129" s="21" t="s">
        <v>2499</v>
      </c>
      <c r="V129" s="14" t="str">
        <f>CONCATENATE(Masuri!A4, ", ", Masuri!A5, ", ", Masuri!A6, ", ", Masuri!A8, ", ", Masuri!A10, ", ", Masuri!A11, ", ", Masuri!A27, ", ", Masuri!A34, ", ", Masuri!A35)</f>
        <v>M2, M3, M4, M5, M7, M8, M24, M31, M32</v>
      </c>
      <c r="W129" s="84"/>
    </row>
    <row r="130" spans="1:23" ht="25.5">
      <c r="A130" s="136"/>
      <c r="B130" s="136"/>
      <c r="C130" s="136"/>
      <c r="D130" s="136"/>
      <c r="E130" s="136"/>
      <c r="F130" s="136"/>
      <c r="G130" s="136"/>
      <c r="H130" s="136"/>
      <c r="I130" s="136"/>
      <c r="J130" s="136"/>
      <c r="K130" s="136"/>
      <c r="L130" s="21" t="s">
        <v>1367</v>
      </c>
      <c r="M130" s="14" t="s">
        <v>183</v>
      </c>
      <c r="N130" s="84"/>
      <c r="O130" s="84"/>
      <c r="P130" s="14" t="s">
        <v>2526</v>
      </c>
      <c r="Q130" s="14" t="s">
        <v>185</v>
      </c>
      <c r="R130" s="10" t="s">
        <v>2415</v>
      </c>
      <c r="S130" s="84"/>
      <c r="T130" s="84"/>
      <c r="U130" s="85"/>
      <c r="V130" s="84"/>
      <c r="W130" s="84"/>
    </row>
    <row r="131" spans="1:23" ht="38.25">
      <c r="A131" s="136"/>
      <c r="B131" s="136"/>
      <c r="C131" s="136"/>
      <c r="D131" s="136"/>
      <c r="E131" s="136"/>
      <c r="F131" s="136"/>
      <c r="G131" s="136"/>
      <c r="H131" s="136"/>
      <c r="I131" s="136"/>
      <c r="J131" s="136"/>
      <c r="K131" s="136"/>
      <c r="L131" s="21" t="s">
        <v>2407</v>
      </c>
      <c r="M131" s="14" t="s">
        <v>2380</v>
      </c>
      <c r="N131" s="84"/>
      <c r="O131" s="84"/>
      <c r="P131" s="14" t="s">
        <v>2142</v>
      </c>
      <c r="Q131" s="14" t="s">
        <v>256</v>
      </c>
      <c r="R131" s="21" t="s">
        <v>2143</v>
      </c>
      <c r="S131" s="14" t="s">
        <v>258</v>
      </c>
      <c r="T131" s="14" t="s">
        <v>259</v>
      </c>
      <c r="U131" s="44" t="s">
        <v>2527</v>
      </c>
      <c r="V131" s="14" t="str">
        <f>CONCATENATE(Masuri!A4, ", ", Masuri!A5, ", ", Masuri!A6, ", ", Masuri!A8, ", ", Masuri!A10, ", ", Masuri!A11, ", ", Masuri!A27, ", ", Masuri!A34, ", ", Masuri!A35)</f>
        <v>M2, M3, M4, M5, M7, M8, M24, M31, M32</v>
      </c>
      <c r="W131" s="84"/>
    </row>
    <row r="132" spans="1:23" ht="63.75">
      <c r="A132" s="136"/>
      <c r="B132" s="136"/>
      <c r="C132" s="137"/>
      <c r="D132" s="137"/>
      <c r="E132" s="137"/>
      <c r="F132" s="137"/>
      <c r="G132" s="137"/>
      <c r="H132" s="137"/>
      <c r="I132" s="137"/>
      <c r="J132" s="137"/>
      <c r="K132" s="137"/>
      <c r="L132" s="21" t="s">
        <v>2145</v>
      </c>
      <c r="M132" s="14" t="s">
        <v>2528</v>
      </c>
      <c r="N132" s="84"/>
      <c r="O132" s="84"/>
      <c r="P132" s="14" t="s">
        <v>2147</v>
      </c>
      <c r="Q132" s="14" t="s">
        <v>185</v>
      </c>
      <c r="R132" s="10" t="s">
        <v>2382</v>
      </c>
      <c r="S132" s="84"/>
      <c r="T132" s="84"/>
      <c r="U132" s="85"/>
      <c r="V132" s="84"/>
      <c r="W132" s="84"/>
    </row>
    <row r="133" spans="1:23" ht="178.5">
      <c r="A133" s="136"/>
      <c r="B133" s="136"/>
      <c r="C133" s="149" t="s">
        <v>2529</v>
      </c>
      <c r="D133" s="150" t="s">
        <v>2530</v>
      </c>
      <c r="E133" s="149" t="s">
        <v>2119</v>
      </c>
      <c r="F133" s="151" t="s">
        <v>2531</v>
      </c>
      <c r="G133" s="149" t="s">
        <v>2373</v>
      </c>
      <c r="H133" s="142" t="s">
        <v>2197</v>
      </c>
      <c r="I133" s="149" t="s">
        <v>813</v>
      </c>
      <c r="J133" s="149" t="s">
        <v>2391</v>
      </c>
      <c r="K133" s="149" t="s">
        <v>434</v>
      </c>
      <c r="L133" s="21" t="s">
        <v>245</v>
      </c>
      <c r="M133" s="14" t="s">
        <v>2532</v>
      </c>
      <c r="N133" s="14">
        <v>1</v>
      </c>
      <c r="O133" s="84"/>
      <c r="P133" s="14" t="s">
        <v>2045</v>
      </c>
      <c r="Q133" s="14" t="s">
        <v>256</v>
      </c>
      <c r="R133" s="21" t="s">
        <v>2121</v>
      </c>
      <c r="S133" s="14" t="s">
        <v>258</v>
      </c>
      <c r="T133" s="14" t="s">
        <v>259</v>
      </c>
      <c r="U133" s="21" t="s">
        <v>2478</v>
      </c>
      <c r="V133" s="14" t="str">
        <f>CONCATENATE(Masuri!A4, ", ", Masuri!A5, ", ", Masuri!A6, ", ", Masuri!A8, ", ", Masuri!A10, ", ", Masuri!A11, ", ", Masuri!A27, ", ", Masuri!A34, ", ", Masuri!A35)</f>
        <v>M2, M3, M4, M5, M7, M8, M24, M31, M32</v>
      </c>
      <c r="W133" s="84"/>
    </row>
    <row r="134" spans="1:23" ht="25.5">
      <c r="A134" s="136"/>
      <c r="B134" s="136"/>
      <c r="C134" s="136"/>
      <c r="D134" s="136"/>
      <c r="E134" s="136"/>
      <c r="F134" s="136"/>
      <c r="G134" s="136"/>
      <c r="H134" s="136"/>
      <c r="I134" s="136"/>
      <c r="J134" s="136"/>
      <c r="K134" s="136"/>
      <c r="L134" s="21" t="s">
        <v>182</v>
      </c>
      <c r="M134" s="14" t="s">
        <v>183</v>
      </c>
      <c r="N134" s="84"/>
      <c r="O134" s="84"/>
      <c r="P134" s="14" t="s">
        <v>2393</v>
      </c>
      <c r="Q134" s="14" t="s">
        <v>185</v>
      </c>
      <c r="R134" s="10" t="s">
        <v>2415</v>
      </c>
      <c r="S134" s="84"/>
      <c r="T134" s="84"/>
      <c r="U134" s="85"/>
      <c r="V134" s="84"/>
      <c r="W134" s="84"/>
    </row>
    <row r="135" spans="1:23" ht="38.25">
      <c r="A135" s="136"/>
      <c r="B135" s="136"/>
      <c r="C135" s="136"/>
      <c r="D135" s="136"/>
      <c r="E135" s="136"/>
      <c r="F135" s="136"/>
      <c r="G135" s="136"/>
      <c r="H135" s="136"/>
      <c r="I135" s="136"/>
      <c r="J135" s="136"/>
      <c r="K135" s="136"/>
      <c r="L135" s="21" t="s">
        <v>2407</v>
      </c>
      <c r="M135" s="14" t="s">
        <v>2380</v>
      </c>
      <c r="N135" s="84"/>
      <c r="O135" s="84"/>
      <c r="P135" s="14" t="s">
        <v>2142</v>
      </c>
      <c r="Q135" s="14" t="s">
        <v>256</v>
      </c>
      <c r="R135" s="21" t="s">
        <v>2143</v>
      </c>
      <c r="S135" s="14" t="s">
        <v>258</v>
      </c>
      <c r="T135" s="14" t="s">
        <v>259</v>
      </c>
      <c r="U135" s="44" t="s">
        <v>2527</v>
      </c>
      <c r="V135" s="14" t="str">
        <f>CONCATENATE(Masuri!A4, ", ", Masuri!A5, ", ", Masuri!A6, ", ", Masuri!A8, ", ", Masuri!A10, ", ", Masuri!A11, ", ", Masuri!A27, ", ", Masuri!A34, ", ", Masuri!A35)</f>
        <v>M2, M3, M4, M5, M7, M8, M24, M31, M32</v>
      </c>
      <c r="W135" s="84"/>
    </row>
    <row r="136" spans="1:23" ht="63.75">
      <c r="A136" s="136"/>
      <c r="B136" s="136"/>
      <c r="C136" s="136"/>
      <c r="D136" s="136"/>
      <c r="E136" s="136"/>
      <c r="F136" s="136"/>
      <c r="G136" s="136"/>
      <c r="H136" s="136"/>
      <c r="I136" s="136"/>
      <c r="J136" s="136"/>
      <c r="K136" s="136"/>
      <c r="L136" s="21" t="s">
        <v>2145</v>
      </c>
      <c r="M136" s="14" t="s">
        <v>2533</v>
      </c>
      <c r="N136" s="84"/>
      <c r="O136" s="84"/>
      <c r="P136" s="14" t="s">
        <v>2534</v>
      </c>
      <c r="Q136" s="14" t="s">
        <v>185</v>
      </c>
      <c r="R136" s="10" t="s">
        <v>2382</v>
      </c>
      <c r="S136" s="84"/>
      <c r="T136" s="84"/>
      <c r="U136" s="85"/>
      <c r="V136" s="84"/>
      <c r="W136" s="84"/>
    </row>
    <row r="137" spans="1:23" ht="102">
      <c r="A137" s="136"/>
      <c r="B137" s="136"/>
      <c r="C137" s="136"/>
      <c r="D137" s="136"/>
      <c r="E137" s="136"/>
      <c r="F137" s="136"/>
      <c r="G137" s="136"/>
      <c r="H137" s="136"/>
      <c r="I137" s="136"/>
      <c r="J137" s="136"/>
      <c r="K137" s="136"/>
      <c r="L137" s="21" t="s">
        <v>2535</v>
      </c>
      <c r="M137" s="14" t="s">
        <v>2467</v>
      </c>
      <c r="N137" s="84"/>
      <c r="O137" s="84"/>
      <c r="P137" s="14" t="s">
        <v>2398</v>
      </c>
      <c r="Q137" s="14" t="s">
        <v>185</v>
      </c>
      <c r="R137" s="52" t="s">
        <v>2386</v>
      </c>
      <c r="S137" s="84"/>
      <c r="T137" s="84"/>
      <c r="U137" s="85"/>
      <c r="V137" s="84"/>
      <c r="W137" s="84"/>
    </row>
    <row r="138" spans="1:23" ht="76.5">
      <c r="A138" s="136"/>
      <c r="B138" s="136"/>
      <c r="C138" s="137"/>
      <c r="D138" s="137"/>
      <c r="E138" s="137"/>
      <c r="F138" s="137"/>
      <c r="G138" s="137"/>
      <c r="H138" s="137"/>
      <c r="I138" s="137"/>
      <c r="J138" s="137"/>
      <c r="K138" s="137"/>
      <c r="L138" s="21" t="s">
        <v>2496</v>
      </c>
      <c r="M138" s="14" t="s">
        <v>2467</v>
      </c>
      <c r="N138" s="84"/>
      <c r="O138" s="84"/>
      <c r="P138" s="14" t="s">
        <v>2398</v>
      </c>
      <c r="Q138" s="14" t="s">
        <v>185</v>
      </c>
      <c r="R138" s="52" t="s">
        <v>2386</v>
      </c>
      <c r="S138" s="84"/>
      <c r="T138" s="84"/>
      <c r="U138" s="85"/>
      <c r="V138" s="84"/>
      <c r="W138" s="84"/>
    </row>
    <row r="139" spans="1:23" ht="178.5">
      <c r="A139" s="136"/>
      <c r="B139" s="136"/>
      <c r="C139" s="149" t="s">
        <v>2536</v>
      </c>
      <c r="D139" s="150" t="s">
        <v>2537</v>
      </c>
      <c r="E139" s="149" t="s">
        <v>2119</v>
      </c>
      <c r="F139" s="151" t="s">
        <v>2420</v>
      </c>
      <c r="G139" s="149" t="s">
        <v>2373</v>
      </c>
      <c r="H139" s="142" t="s">
        <v>2402</v>
      </c>
      <c r="I139" s="149" t="s">
        <v>813</v>
      </c>
      <c r="J139" s="149" t="s">
        <v>2413</v>
      </c>
      <c r="K139" s="149" t="s">
        <v>255</v>
      </c>
      <c r="L139" s="21" t="s">
        <v>245</v>
      </c>
      <c r="M139" s="14" t="s">
        <v>2429</v>
      </c>
      <c r="N139" s="14">
        <v>20</v>
      </c>
      <c r="O139" s="14">
        <v>30</v>
      </c>
      <c r="P139" s="14" t="s">
        <v>217</v>
      </c>
      <c r="Q139" s="14" t="s">
        <v>256</v>
      </c>
      <c r="R139" s="21" t="s">
        <v>2121</v>
      </c>
      <c r="S139" s="14" t="s">
        <v>258</v>
      </c>
      <c r="T139" s="14" t="s">
        <v>259</v>
      </c>
      <c r="U139" s="21" t="s">
        <v>2499</v>
      </c>
      <c r="V139" s="14" t="str">
        <f>CONCATENATE(Masuri!A4, ", ", Masuri!A5, ", ", Masuri!A6, ", ", Masuri!A8, ", ", Masuri!A10, ", ", Masuri!A11, ", ", Masuri!A27, ", ", Masuri!A34, ", ", Masuri!A35)</f>
        <v>M2, M3, M4, M5, M7, M8, M24, M31, M32</v>
      </c>
      <c r="W139" s="84"/>
    </row>
    <row r="140" spans="1:23" ht="25.5">
      <c r="A140" s="136"/>
      <c r="B140" s="136"/>
      <c r="C140" s="136"/>
      <c r="D140" s="136"/>
      <c r="E140" s="136"/>
      <c r="F140" s="136"/>
      <c r="G140" s="136"/>
      <c r="H140" s="136"/>
      <c r="I140" s="136"/>
      <c r="J140" s="136"/>
      <c r="K140" s="136"/>
      <c r="L140" s="21" t="s">
        <v>182</v>
      </c>
      <c r="M140" s="14" t="s">
        <v>183</v>
      </c>
      <c r="N140" s="84"/>
      <c r="O140" s="84"/>
      <c r="P140" s="14" t="s">
        <v>2393</v>
      </c>
      <c r="Q140" s="14" t="s">
        <v>185</v>
      </c>
      <c r="R140" s="10" t="s">
        <v>2415</v>
      </c>
      <c r="S140" s="84"/>
      <c r="T140" s="84"/>
      <c r="U140" s="85"/>
      <c r="V140" s="84"/>
      <c r="W140" s="84"/>
    </row>
    <row r="141" spans="1:23" ht="38.25">
      <c r="A141" s="136"/>
      <c r="B141" s="136"/>
      <c r="C141" s="136"/>
      <c r="D141" s="136"/>
      <c r="E141" s="136"/>
      <c r="F141" s="136"/>
      <c r="G141" s="136"/>
      <c r="H141" s="136"/>
      <c r="I141" s="136"/>
      <c r="J141" s="136"/>
      <c r="K141" s="136"/>
      <c r="L141" s="21" t="s">
        <v>2407</v>
      </c>
      <c r="M141" s="14" t="s">
        <v>2380</v>
      </c>
      <c r="N141" s="84"/>
      <c r="O141" s="84"/>
      <c r="P141" s="14" t="s">
        <v>2142</v>
      </c>
      <c r="Q141" s="14" t="s">
        <v>256</v>
      </c>
      <c r="R141" s="21" t="s">
        <v>2143</v>
      </c>
      <c r="S141" s="14" t="s">
        <v>258</v>
      </c>
      <c r="T141" s="14" t="s">
        <v>259</v>
      </c>
      <c r="U141" s="44" t="s">
        <v>2527</v>
      </c>
      <c r="V141" s="14" t="str">
        <f>CONCATENATE(Masuri!A4, ", ", Masuri!A5, ", ", Masuri!A6, ", ", Masuri!A8, ", ", Masuri!A10, ", ", Masuri!A11, ", ", Masuri!A27, ", ", Masuri!A34, ", ", Masuri!A35)</f>
        <v>M2, M3, M4, M5, M7, M8, M24, M31, M32</v>
      </c>
      <c r="W141" s="84"/>
    </row>
    <row r="142" spans="1:23" ht="63.75">
      <c r="A142" s="136"/>
      <c r="B142" s="136"/>
      <c r="C142" s="136"/>
      <c r="D142" s="136"/>
      <c r="E142" s="136"/>
      <c r="F142" s="136"/>
      <c r="G142" s="136"/>
      <c r="H142" s="136"/>
      <c r="I142" s="136"/>
      <c r="J142" s="136"/>
      <c r="K142" s="136"/>
      <c r="L142" s="21" t="s">
        <v>2145</v>
      </c>
      <c r="M142" s="14" t="s">
        <v>2146</v>
      </c>
      <c r="N142" s="84"/>
      <c r="O142" s="84"/>
      <c r="P142" s="14" t="s">
        <v>2147</v>
      </c>
      <c r="Q142" s="14" t="s">
        <v>185</v>
      </c>
      <c r="R142" s="10" t="s">
        <v>2382</v>
      </c>
      <c r="S142" s="84"/>
      <c r="T142" s="84"/>
      <c r="U142" s="85"/>
      <c r="V142" s="84"/>
      <c r="W142" s="84"/>
    </row>
    <row r="143" spans="1:23" ht="102">
      <c r="A143" s="136"/>
      <c r="B143" s="136"/>
      <c r="C143" s="136"/>
      <c r="D143" s="136"/>
      <c r="E143" s="136"/>
      <c r="F143" s="136"/>
      <c r="G143" s="136"/>
      <c r="H143" s="136"/>
      <c r="I143" s="136"/>
      <c r="J143" s="136"/>
      <c r="K143" s="136"/>
      <c r="L143" s="21" t="s">
        <v>2538</v>
      </c>
      <c r="M143" s="14" t="s">
        <v>2467</v>
      </c>
      <c r="N143" s="84"/>
      <c r="O143" s="84"/>
      <c r="P143" s="14" t="s">
        <v>2398</v>
      </c>
      <c r="Q143" s="14" t="s">
        <v>185</v>
      </c>
      <c r="R143" s="52" t="s">
        <v>2386</v>
      </c>
      <c r="S143" s="84"/>
      <c r="T143" s="84"/>
      <c r="U143" s="85"/>
      <c r="V143" s="84"/>
      <c r="W143" s="84"/>
    </row>
    <row r="144" spans="1:23" ht="76.5">
      <c r="A144" s="136"/>
      <c r="B144" s="136"/>
      <c r="C144" s="137"/>
      <c r="D144" s="137"/>
      <c r="E144" s="137"/>
      <c r="F144" s="137"/>
      <c r="G144" s="137"/>
      <c r="H144" s="137"/>
      <c r="I144" s="137"/>
      <c r="J144" s="137"/>
      <c r="K144" s="137"/>
      <c r="L144" s="21" t="s">
        <v>2517</v>
      </c>
      <c r="M144" s="14" t="s">
        <v>2467</v>
      </c>
      <c r="N144" s="84"/>
      <c r="O144" s="84"/>
      <c r="P144" s="14" t="s">
        <v>2398</v>
      </c>
      <c r="Q144" s="14" t="s">
        <v>185</v>
      </c>
      <c r="R144" s="52" t="s">
        <v>2386</v>
      </c>
      <c r="S144" s="84"/>
      <c r="T144" s="84"/>
      <c r="U144" s="85"/>
      <c r="V144" s="84"/>
      <c r="W144" s="84"/>
    </row>
    <row r="145" spans="1:23" ht="89.25">
      <c r="A145" s="136"/>
      <c r="B145" s="136"/>
      <c r="C145" s="149" t="s">
        <v>2164</v>
      </c>
      <c r="D145" s="150" t="s">
        <v>2165</v>
      </c>
      <c r="E145" s="149" t="s">
        <v>2119</v>
      </c>
      <c r="F145" s="151" t="s">
        <v>2420</v>
      </c>
      <c r="G145" s="149" t="s">
        <v>2373</v>
      </c>
      <c r="H145" s="149" t="s">
        <v>2402</v>
      </c>
      <c r="I145" s="149" t="s">
        <v>813</v>
      </c>
      <c r="J145" s="149" t="s">
        <v>2413</v>
      </c>
      <c r="K145" s="149" t="s">
        <v>255</v>
      </c>
      <c r="L145" s="21" t="s">
        <v>245</v>
      </c>
      <c r="M145" s="14" t="s">
        <v>246</v>
      </c>
      <c r="N145" s="14">
        <v>20</v>
      </c>
      <c r="O145" s="14">
        <v>200</v>
      </c>
      <c r="P145" s="14" t="s">
        <v>2539</v>
      </c>
      <c r="Q145" s="14" t="s">
        <v>185</v>
      </c>
      <c r="R145" s="52" t="s">
        <v>2540</v>
      </c>
      <c r="S145" s="84"/>
      <c r="T145" s="84"/>
      <c r="U145" s="85"/>
      <c r="V145" s="84"/>
      <c r="W145" s="84"/>
    </row>
    <row r="146" spans="1:23" ht="25.5">
      <c r="A146" s="136"/>
      <c r="B146" s="136"/>
      <c r="C146" s="136"/>
      <c r="D146" s="136"/>
      <c r="E146" s="136"/>
      <c r="F146" s="136"/>
      <c r="G146" s="136"/>
      <c r="H146" s="136"/>
      <c r="I146" s="136"/>
      <c r="J146" s="136"/>
      <c r="K146" s="136"/>
      <c r="L146" s="21" t="s">
        <v>182</v>
      </c>
      <c r="M146" s="14" t="s">
        <v>183</v>
      </c>
      <c r="N146" s="84"/>
      <c r="O146" s="84"/>
      <c r="P146" s="14" t="s">
        <v>2393</v>
      </c>
      <c r="Q146" s="14" t="s">
        <v>185</v>
      </c>
      <c r="R146" s="10" t="s">
        <v>2415</v>
      </c>
      <c r="S146" s="84"/>
      <c r="T146" s="84"/>
      <c r="U146" s="85"/>
      <c r="V146" s="84"/>
      <c r="W146" s="84"/>
    </row>
    <row r="147" spans="1:23" ht="25.5">
      <c r="A147" s="136"/>
      <c r="B147" s="136"/>
      <c r="C147" s="136"/>
      <c r="D147" s="136"/>
      <c r="E147" s="136"/>
      <c r="F147" s="136"/>
      <c r="G147" s="136"/>
      <c r="H147" s="136"/>
      <c r="I147" s="136"/>
      <c r="J147" s="136"/>
      <c r="K147" s="136"/>
      <c r="L147" s="21" t="s">
        <v>2407</v>
      </c>
      <c r="M147" s="14" t="s">
        <v>2380</v>
      </c>
      <c r="N147" s="84"/>
      <c r="O147" s="84"/>
      <c r="P147" s="14" t="s">
        <v>2142</v>
      </c>
      <c r="Q147" s="14" t="s">
        <v>185</v>
      </c>
      <c r="R147" s="44" t="s">
        <v>2504</v>
      </c>
      <c r="S147" s="84"/>
      <c r="T147" s="84"/>
      <c r="U147" s="85"/>
      <c r="V147" s="84"/>
      <c r="W147" s="84"/>
    </row>
    <row r="148" spans="1:23" ht="63.75">
      <c r="A148" s="136"/>
      <c r="B148" s="136"/>
      <c r="C148" s="137"/>
      <c r="D148" s="137"/>
      <c r="E148" s="137"/>
      <c r="F148" s="137"/>
      <c r="G148" s="137"/>
      <c r="H148" s="137"/>
      <c r="I148" s="137"/>
      <c r="J148" s="137"/>
      <c r="K148" s="137"/>
      <c r="L148" s="21" t="s">
        <v>2145</v>
      </c>
      <c r="M148" s="14" t="s">
        <v>2146</v>
      </c>
      <c r="N148" s="84"/>
      <c r="O148" s="84"/>
      <c r="P148" s="14" t="s">
        <v>2147</v>
      </c>
      <c r="Q148" s="14" t="s">
        <v>185</v>
      </c>
      <c r="R148" s="10" t="s">
        <v>2382</v>
      </c>
      <c r="S148" s="84"/>
      <c r="T148" s="84"/>
      <c r="U148" s="85"/>
      <c r="V148" s="84"/>
      <c r="W148" s="84"/>
    </row>
    <row r="149" spans="1:23">
      <c r="A149" s="136"/>
      <c r="B149" s="136"/>
      <c r="C149" s="186" t="s">
        <v>2541</v>
      </c>
      <c r="D149" s="139"/>
      <c r="E149" s="139"/>
      <c r="F149" s="139"/>
      <c r="G149" s="139"/>
      <c r="H149" s="139"/>
      <c r="I149" s="139"/>
      <c r="J149" s="139"/>
      <c r="K149" s="139"/>
      <c r="L149" s="139"/>
      <c r="M149" s="139"/>
      <c r="N149" s="139"/>
      <c r="O149" s="139"/>
      <c r="P149" s="139"/>
      <c r="Q149" s="139"/>
      <c r="R149" s="139"/>
      <c r="S149" s="139"/>
      <c r="T149" s="139"/>
      <c r="U149" s="139"/>
      <c r="V149" s="139"/>
      <c r="W149" s="138"/>
    </row>
    <row r="150" spans="1:23" ht="178.5">
      <c r="A150" s="136"/>
      <c r="B150" s="136"/>
      <c r="C150" s="14" t="s">
        <v>2542</v>
      </c>
      <c r="D150" s="86" t="s">
        <v>2543</v>
      </c>
      <c r="E150" s="14" t="s">
        <v>2119</v>
      </c>
      <c r="F150" s="21" t="s">
        <v>2518</v>
      </c>
      <c r="G150" s="14" t="s">
        <v>185</v>
      </c>
      <c r="H150" s="14" t="s">
        <v>2544</v>
      </c>
      <c r="I150" s="14" t="s">
        <v>813</v>
      </c>
      <c r="J150" s="14" t="s">
        <v>2413</v>
      </c>
      <c r="K150" s="14" t="s">
        <v>255</v>
      </c>
      <c r="L150" s="21" t="s">
        <v>245</v>
      </c>
      <c r="M150" s="14" t="s">
        <v>2477</v>
      </c>
      <c r="N150" s="14">
        <v>40</v>
      </c>
      <c r="O150" s="14">
        <v>150</v>
      </c>
      <c r="P150" s="14" t="s">
        <v>2317</v>
      </c>
      <c r="Q150" s="14" t="s">
        <v>256</v>
      </c>
      <c r="R150" s="21" t="s">
        <v>2121</v>
      </c>
      <c r="S150" s="14" t="s">
        <v>258</v>
      </c>
      <c r="T150" s="14" t="s">
        <v>259</v>
      </c>
      <c r="U150" s="21" t="s">
        <v>2519</v>
      </c>
      <c r="V150" s="14" t="str">
        <f>CONCATENATE(Masuri!A4, ", ", Masuri!A5, ", ", Masuri!A6, ", ", Masuri!A8, ", ", Masuri!A10, ", ", Masuri!A11, ", ", Masuri!A27, ", ", Masuri!A34, ", ", Masuri!A35)</f>
        <v>M2, M3, M4, M5, M7, M8, M24, M31, M32</v>
      </c>
      <c r="W150" s="84"/>
    </row>
    <row r="151" spans="1:23" ht="178.5">
      <c r="A151" s="136"/>
      <c r="B151" s="136"/>
      <c r="C151" s="14" t="s">
        <v>2545</v>
      </c>
      <c r="D151" s="86" t="s">
        <v>2546</v>
      </c>
      <c r="E151" s="14" t="s">
        <v>2119</v>
      </c>
      <c r="F151" s="21" t="s">
        <v>2518</v>
      </c>
      <c r="G151" s="14" t="s">
        <v>185</v>
      </c>
      <c r="H151" s="14" t="s">
        <v>2544</v>
      </c>
      <c r="I151" s="14" t="s">
        <v>813</v>
      </c>
      <c r="J151" s="14" t="s">
        <v>2413</v>
      </c>
      <c r="K151" s="14" t="s">
        <v>255</v>
      </c>
      <c r="L151" s="21" t="s">
        <v>245</v>
      </c>
      <c r="M151" s="14" t="s">
        <v>2477</v>
      </c>
      <c r="N151" s="14">
        <v>1300</v>
      </c>
      <c r="O151" s="14">
        <v>1600</v>
      </c>
      <c r="P151" s="14" t="s">
        <v>2547</v>
      </c>
      <c r="Q151" s="14" t="s">
        <v>256</v>
      </c>
      <c r="R151" s="21" t="s">
        <v>2121</v>
      </c>
      <c r="S151" s="14" t="s">
        <v>258</v>
      </c>
      <c r="T151" s="14" t="s">
        <v>259</v>
      </c>
      <c r="U151" s="21" t="s">
        <v>2548</v>
      </c>
      <c r="V151" s="14" t="str">
        <f>CONCATENATE(Masuri!A4, ", ", Masuri!A5, ", ", Masuri!A6, ", ", Masuri!A8, ", ", Masuri!A10, ", ", Masuri!A11, ", ", Masuri!A27, ", ", Masuri!A34, ", ", Masuri!A35)</f>
        <v>M2, M3, M4, M5, M7, M8, M24, M31, M32</v>
      </c>
      <c r="W151" s="84"/>
    </row>
    <row r="152" spans="1:23" ht="178.5">
      <c r="A152" s="136"/>
      <c r="B152" s="136"/>
      <c r="C152" s="14" t="s">
        <v>2549</v>
      </c>
      <c r="D152" s="86" t="s">
        <v>2550</v>
      </c>
      <c r="E152" s="14" t="s">
        <v>2119</v>
      </c>
      <c r="F152" s="21" t="s">
        <v>2518</v>
      </c>
      <c r="G152" s="14" t="s">
        <v>185</v>
      </c>
      <c r="H152" s="14" t="s">
        <v>2544</v>
      </c>
      <c r="I152" s="14" t="s">
        <v>813</v>
      </c>
      <c r="J152" s="14" t="s">
        <v>180</v>
      </c>
      <c r="K152" s="14" t="s">
        <v>181</v>
      </c>
      <c r="L152" s="21" t="s">
        <v>245</v>
      </c>
      <c r="M152" s="14" t="s">
        <v>2477</v>
      </c>
      <c r="N152" s="14">
        <v>70</v>
      </c>
      <c r="O152" s="14">
        <v>160</v>
      </c>
      <c r="P152" s="14" t="s">
        <v>2551</v>
      </c>
      <c r="Q152" s="14" t="s">
        <v>256</v>
      </c>
      <c r="R152" s="21" t="s">
        <v>2121</v>
      </c>
      <c r="S152" s="14" t="s">
        <v>258</v>
      </c>
      <c r="T152" s="14" t="s">
        <v>259</v>
      </c>
      <c r="U152" s="21" t="s">
        <v>2519</v>
      </c>
      <c r="V152" s="14" t="str">
        <f>CONCATENATE(Masuri!A4, ", ", Masuri!A5, ", ", Masuri!A6, ", ", Masuri!A8, ", ", Masuri!A10, ", ", Masuri!A11, ", ", Masuri!A27, ", ", Masuri!A34, ", ", Masuri!A35)</f>
        <v>M2, M3, M4, M5, M7, M8, M24, M31, M32</v>
      </c>
      <c r="W152" s="84"/>
    </row>
    <row r="153" spans="1:23" ht="178.5">
      <c r="A153" s="136"/>
      <c r="B153" s="136"/>
      <c r="C153" s="149" t="s">
        <v>2278</v>
      </c>
      <c r="D153" s="150" t="s">
        <v>2279</v>
      </c>
      <c r="E153" s="14" t="s">
        <v>2103</v>
      </c>
      <c r="F153" s="151" t="s">
        <v>2518</v>
      </c>
      <c r="G153" s="149" t="s">
        <v>185</v>
      </c>
      <c r="H153" s="149" t="s">
        <v>2544</v>
      </c>
      <c r="I153" s="149" t="s">
        <v>813</v>
      </c>
      <c r="J153" s="149" t="s">
        <v>2413</v>
      </c>
      <c r="K153" s="149" t="s">
        <v>255</v>
      </c>
      <c r="L153" s="151" t="s">
        <v>245</v>
      </c>
      <c r="M153" s="14" t="s">
        <v>2552</v>
      </c>
      <c r="N153" s="14">
        <v>8000</v>
      </c>
      <c r="O153" s="14">
        <v>10000</v>
      </c>
      <c r="P153" s="14" t="s">
        <v>2553</v>
      </c>
      <c r="Q153" s="14" t="s">
        <v>256</v>
      </c>
      <c r="R153" s="21" t="s">
        <v>2121</v>
      </c>
      <c r="S153" s="14" t="s">
        <v>258</v>
      </c>
      <c r="T153" s="14" t="s">
        <v>259</v>
      </c>
      <c r="U153" s="21" t="s">
        <v>2554</v>
      </c>
      <c r="V153" s="14" t="str">
        <f>CONCATENATE(Masuri!A4, ", ", Masuri!A5, ", ", Masuri!A6, ", ", Masuri!A8, ", ", Masuri!A10, ", ", Masuri!A11, ", ", Masuri!A27, ", ", Masuri!A34, ", ", Masuri!A35)</f>
        <v>M2, M3, M4, M5, M7, M8, M24, M31, M32</v>
      </c>
      <c r="W153" s="84"/>
    </row>
    <row r="154" spans="1:23" ht="89.25">
      <c r="A154" s="136"/>
      <c r="B154" s="136"/>
      <c r="C154" s="136"/>
      <c r="D154" s="136"/>
      <c r="E154" s="14" t="s">
        <v>2113</v>
      </c>
      <c r="F154" s="136"/>
      <c r="G154" s="136"/>
      <c r="H154" s="136"/>
      <c r="I154" s="136"/>
      <c r="J154" s="136"/>
      <c r="K154" s="136"/>
      <c r="L154" s="136"/>
      <c r="M154" s="14" t="s">
        <v>2258</v>
      </c>
      <c r="N154" s="14">
        <v>300</v>
      </c>
      <c r="O154" s="14">
        <v>600</v>
      </c>
      <c r="P154" s="14" t="s">
        <v>217</v>
      </c>
      <c r="Q154" s="14" t="s">
        <v>185</v>
      </c>
      <c r="R154" s="36" t="s">
        <v>2540</v>
      </c>
      <c r="S154" s="84"/>
      <c r="T154" s="84"/>
      <c r="U154" s="85"/>
      <c r="V154" s="84"/>
      <c r="W154" s="84"/>
    </row>
    <row r="155" spans="1:23" ht="178.5">
      <c r="A155" s="136"/>
      <c r="B155" s="136"/>
      <c r="C155" s="137"/>
      <c r="D155" s="137"/>
      <c r="E155" s="14" t="s">
        <v>2119</v>
      </c>
      <c r="F155" s="137"/>
      <c r="G155" s="137"/>
      <c r="H155" s="137"/>
      <c r="I155" s="137"/>
      <c r="J155" s="137"/>
      <c r="K155" s="137"/>
      <c r="L155" s="137"/>
      <c r="M155" s="14" t="s">
        <v>2555</v>
      </c>
      <c r="N155" s="14">
        <v>20</v>
      </c>
      <c r="O155" s="14">
        <v>30</v>
      </c>
      <c r="P155" s="14" t="s">
        <v>2556</v>
      </c>
      <c r="Q155" s="14" t="s">
        <v>256</v>
      </c>
      <c r="R155" s="21" t="s">
        <v>2121</v>
      </c>
      <c r="S155" s="14" t="s">
        <v>258</v>
      </c>
      <c r="T155" s="14" t="s">
        <v>259</v>
      </c>
      <c r="U155" s="21" t="s">
        <v>2499</v>
      </c>
      <c r="V155" s="14" t="str">
        <f>CONCATENATE(Masuri!A4, ", ", Masuri!A5, ", ", Masuri!A6, ", ", Masuri!A8, ", ", Masuri!A10, ", ", Masuri!A11, ", ", Masuri!A27, ", ", Masuri!A34, ", ", Masuri!A35)</f>
        <v>M2, M3, M4, M5, M7, M8, M24, M31, M32</v>
      </c>
      <c r="W155" s="84"/>
    </row>
    <row r="156" spans="1:23" ht="178.5">
      <c r="A156" s="136"/>
      <c r="B156" s="136"/>
      <c r="C156" s="14" t="s">
        <v>2283</v>
      </c>
      <c r="D156" s="86" t="s">
        <v>2284</v>
      </c>
      <c r="E156" s="14" t="s">
        <v>2119</v>
      </c>
      <c r="F156" s="21" t="s">
        <v>2518</v>
      </c>
      <c r="G156" s="14" t="s">
        <v>185</v>
      </c>
      <c r="H156" s="14" t="s">
        <v>2412</v>
      </c>
      <c r="I156" s="14" t="s">
        <v>813</v>
      </c>
      <c r="J156" s="14" t="s">
        <v>2413</v>
      </c>
      <c r="K156" s="14" t="s">
        <v>255</v>
      </c>
      <c r="L156" s="21" t="s">
        <v>245</v>
      </c>
      <c r="M156" s="14" t="s">
        <v>2477</v>
      </c>
      <c r="N156" s="14">
        <v>300</v>
      </c>
      <c r="O156" s="14">
        <v>400</v>
      </c>
      <c r="P156" s="14" t="s">
        <v>2557</v>
      </c>
      <c r="Q156" s="14" t="s">
        <v>256</v>
      </c>
      <c r="R156" s="21" t="s">
        <v>2121</v>
      </c>
      <c r="S156" s="14" t="s">
        <v>258</v>
      </c>
      <c r="T156" s="14" t="s">
        <v>259</v>
      </c>
      <c r="U156" s="21" t="s">
        <v>2519</v>
      </c>
      <c r="V156" s="14" t="str">
        <f>CONCATENATE(Masuri!A4, ", ", Masuri!A5, ", ", Masuri!A6, ", ", Masuri!A8, ", ", Masuri!A10, ", ", Masuri!A11, ", ", Masuri!A27, ", ", Masuri!A34, ", ", Masuri!A35)</f>
        <v>M2, M3, M4, M5, M7, M8, M24, M31, M32</v>
      </c>
      <c r="W156" s="84"/>
    </row>
    <row r="157" spans="1:23" ht="178.5">
      <c r="A157" s="136"/>
      <c r="B157" s="136"/>
      <c r="C157" s="14" t="s">
        <v>2558</v>
      </c>
      <c r="D157" s="86" t="s">
        <v>2559</v>
      </c>
      <c r="E157" s="14" t="s">
        <v>2119</v>
      </c>
      <c r="F157" s="21" t="s">
        <v>2518</v>
      </c>
      <c r="G157" s="14" t="s">
        <v>185</v>
      </c>
      <c r="H157" s="14" t="s">
        <v>2412</v>
      </c>
      <c r="I157" s="14" t="s">
        <v>813</v>
      </c>
      <c r="J157" s="14" t="s">
        <v>2413</v>
      </c>
      <c r="K157" s="14" t="s">
        <v>255</v>
      </c>
      <c r="L157" s="21" t="s">
        <v>245</v>
      </c>
      <c r="M157" s="14" t="s">
        <v>2477</v>
      </c>
      <c r="N157" s="14">
        <v>20</v>
      </c>
      <c r="O157" s="14">
        <v>30</v>
      </c>
      <c r="P157" s="14" t="s">
        <v>1371</v>
      </c>
      <c r="Q157" s="14" t="s">
        <v>256</v>
      </c>
      <c r="R157" s="21" t="s">
        <v>2121</v>
      </c>
      <c r="S157" s="14" t="s">
        <v>258</v>
      </c>
      <c r="T157" s="14" t="s">
        <v>259</v>
      </c>
      <c r="U157" s="21" t="s">
        <v>2519</v>
      </c>
      <c r="V157" s="14" t="str">
        <f>CONCATENATE(Masuri!A4, ", ", Masuri!A5, ", ", Masuri!A6, ", ", Masuri!A8, ", ", Masuri!A10, ", ", Masuri!A11, ", ", Masuri!A27, ", ", Masuri!A34, ", ", Masuri!A35)</f>
        <v>M2, M3, M4, M5, M7, M8, M24, M31, M32</v>
      </c>
      <c r="W157" s="84"/>
    </row>
    <row r="158" spans="1:23" ht="178.5">
      <c r="A158" s="136"/>
      <c r="B158" s="136"/>
      <c r="C158" s="14" t="s">
        <v>2290</v>
      </c>
      <c r="D158" s="86" t="s">
        <v>2291</v>
      </c>
      <c r="E158" s="14" t="s">
        <v>2119</v>
      </c>
      <c r="F158" s="21" t="s">
        <v>2560</v>
      </c>
      <c r="G158" s="14" t="s">
        <v>185</v>
      </c>
      <c r="H158" s="14" t="s">
        <v>2412</v>
      </c>
      <c r="I158" s="14" t="s">
        <v>813</v>
      </c>
      <c r="J158" s="14" t="s">
        <v>2413</v>
      </c>
      <c r="K158" s="14" t="s">
        <v>255</v>
      </c>
      <c r="L158" s="21" t="s">
        <v>245</v>
      </c>
      <c r="M158" s="14" t="s">
        <v>2477</v>
      </c>
      <c r="N158" s="14">
        <v>1500</v>
      </c>
      <c r="O158" s="14">
        <v>2000</v>
      </c>
      <c r="P158" s="14" t="s">
        <v>2522</v>
      </c>
      <c r="Q158" s="14" t="s">
        <v>256</v>
      </c>
      <c r="R158" s="21" t="s">
        <v>2121</v>
      </c>
      <c r="S158" s="14" t="s">
        <v>258</v>
      </c>
      <c r="T158" s="14" t="s">
        <v>259</v>
      </c>
      <c r="U158" s="21" t="s">
        <v>2519</v>
      </c>
      <c r="V158" s="14" t="str">
        <f>CONCATENATE(Masuri!A4, ", ", Masuri!A5, ", ", Masuri!A6, ", ", Masuri!A8, ", ", Masuri!A10, ", ", Masuri!A11, ", ", Masuri!A27, ", ", Masuri!A34, ", ", Masuri!A35)</f>
        <v>M2, M3, M4, M5, M7, M8, M24, M31, M32</v>
      </c>
      <c r="W158" s="84"/>
    </row>
    <row r="159" spans="1:23" ht="178.5">
      <c r="A159" s="136"/>
      <c r="B159" s="136"/>
      <c r="C159" s="14" t="s">
        <v>2561</v>
      </c>
      <c r="D159" s="86" t="s">
        <v>2562</v>
      </c>
      <c r="E159" s="14" t="s">
        <v>2119</v>
      </c>
      <c r="F159" s="21" t="s">
        <v>2563</v>
      </c>
      <c r="G159" s="14" t="s">
        <v>185</v>
      </c>
      <c r="H159" s="14" t="s">
        <v>2412</v>
      </c>
      <c r="I159" s="14" t="s">
        <v>813</v>
      </c>
      <c r="J159" s="14" t="s">
        <v>2413</v>
      </c>
      <c r="K159" s="14" t="s">
        <v>255</v>
      </c>
      <c r="L159" s="21" t="s">
        <v>245</v>
      </c>
      <c r="M159" s="14" t="s">
        <v>2477</v>
      </c>
      <c r="N159" s="14">
        <v>300</v>
      </c>
      <c r="O159" s="14">
        <v>650</v>
      </c>
      <c r="P159" s="14" t="s">
        <v>2564</v>
      </c>
      <c r="Q159" s="14" t="s">
        <v>256</v>
      </c>
      <c r="R159" s="21" t="s">
        <v>2121</v>
      </c>
      <c r="S159" s="14" t="s">
        <v>258</v>
      </c>
      <c r="T159" s="14" t="s">
        <v>259</v>
      </c>
      <c r="U159" s="21" t="s">
        <v>2519</v>
      </c>
      <c r="V159" s="14" t="str">
        <f>CONCATENATE(Masuri!A4, ", ", Masuri!A5, ", ", Masuri!A6, ", ", Masuri!A8, ", ", Masuri!A10, ", ", Masuri!A11, ", ", Masuri!A27, ", ", Masuri!A34, ", ", Masuri!A35)</f>
        <v>M2, M3, M4, M5, M7, M8, M24, M31, M32</v>
      </c>
      <c r="W159" s="84"/>
    </row>
    <row r="160" spans="1:23" ht="178.5">
      <c r="A160" s="136"/>
      <c r="B160" s="136"/>
      <c r="C160" s="14" t="s">
        <v>2565</v>
      </c>
      <c r="D160" s="86" t="s">
        <v>2566</v>
      </c>
      <c r="E160" s="14" t="s">
        <v>2103</v>
      </c>
      <c r="F160" s="21" t="s">
        <v>2518</v>
      </c>
      <c r="G160" s="14" t="s">
        <v>185</v>
      </c>
      <c r="H160" s="14" t="s">
        <v>2412</v>
      </c>
      <c r="I160" s="14" t="s">
        <v>813</v>
      </c>
      <c r="J160" s="14" t="s">
        <v>2391</v>
      </c>
      <c r="K160" s="14" t="s">
        <v>434</v>
      </c>
      <c r="L160" s="21" t="s">
        <v>245</v>
      </c>
      <c r="M160" s="14" t="s">
        <v>2567</v>
      </c>
      <c r="N160" s="14">
        <v>2</v>
      </c>
      <c r="O160" s="14">
        <v>30</v>
      </c>
      <c r="P160" s="14" t="s">
        <v>652</v>
      </c>
      <c r="Q160" s="14" t="s">
        <v>256</v>
      </c>
      <c r="R160" s="21" t="s">
        <v>2121</v>
      </c>
      <c r="S160" s="14" t="s">
        <v>258</v>
      </c>
      <c r="T160" s="14" t="s">
        <v>259</v>
      </c>
      <c r="U160" s="21" t="s">
        <v>2554</v>
      </c>
      <c r="V160" s="14" t="str">
        <f>CONCATENATE(Masuri!A4, ", ", Masuri!A5, ", ", Masuri!A6, ", ", Masuri!A8, ", ", Masuri!A10, ", ", Masuri!A11, ", ", Masuri!A27, ", ", Masuri!A34, ", ", Masuri!A35)</f>
        <v>M2, M3, M4, M5, M7, M8, M24, M31, M32</v>
      </c>
      <c r="W160" s="84"/>
    </row>
    <row r="161" spans="1:23" ht="178.5">
      <c r="A161" s="136"/>
      <c r="B161" s="136"/>
      <c r="C161" s="14" t="s">
        <v>2568</v>
      </c>
      <c r="D161" s="86" t="s">
        <v>2569</v>
      </c>
      <c r="E161" s="14" t="s">
        <v>2119</v>
      </c>
      <c r="F161" s="21" t="s">
        <v>2570</v>
      </c>
      <c r="G161" s="14" t="s">
        <v>185</v>
      </c>
      <c r="H161" s="14" t="s">
        <v>2412</v>
      </c>
      <c r="I161" s="14" t="s">
        <v>813</v>
      </c>
      <c r="J161" s="14" t="s">
        <v>2413</v>
      </c>
      <c r="K161" s="14" t="s">
        <v>255</v>
      </c>
      <c r="L161" s="21" t="s">
        <v>245</v>
      </c>
      <c r="M161" s="14" t="s">
        <v>2477</v>
      </c>
      <c r="N161" s="14">
        <v>250</v>
      </c>
      <c r="O161" s="14">
        <v>350</v>
      </c>
      <c r="P161" s="14" t="s">
        <v>2072</v>
      </c>
      <c r="Q161" s="14" t="s">
        <v>256</v>
      </c>
      <c r="R161" s="21" t="s">
        <v>2121</v>
      </c>
      <c r="S161" s="14" t="s">
        <v>258</v>
      </c>
      <c r="T161" s="14" t="s">
        <v>259</v>
      </c>
      <c r="U161" s="21" t="s">
        <v>2548</v>
      </c>
      <c r="V161" s="14" t="str">
        <f>CONCATENATE(Masuri!A4, ", ", Masuri!A5, ", ", Masuri!A6, ", ", Masuri!A8, ", ", Masuri!A10, ", ", Masuri!A11, ", ", Masuri!A27, ", ", Masuri!A34, ", ", Masuri!A35)</f>
        <v>M2, M3, M4, M5, M7, M8, M24, M31, M32</v>
      </c>
      <c r="W161" s="84"/>
    </row>
    <row r="162" spans="1:23" ht="178.5">
      <c r="A162" s="136"/>
      <c r="B162" s="136"/>
      <c r="C162" s="14" t="s">
        <v>2292</v>
      </c>
      <c r="D162" s="86" t="s">
        <v>2293</v>
      </c>
      <c r="E162" s="14" t="s">
        <v>2119</v>
      </c>
      <c r="F162" s="21" t="s">
        <v>2570</v>
      </c>
      <c r="G162" s="14" t="s">
        <v>185</v>
      </c>
      <c r="H162" s="14" t="s">
        <v>2412</v>
      </c>
      <c r="I162" s="14" t="s">
        <v>813</v>
      </c>
      <c r="J162" s="14" t="s">
        <v>2413</v>
      </c>
      <c r="K162" s="14" t="s">
        <v>255</v>
      </c>
      <c r="L162" s="21" t="s">
        <v>245</v>
      </c>
      <c r="M162" s="14" t="s">
        <v>2429</v>
      </c>
      <c r="N162" s="14">
        <v>2000</v>
      </c>
      <c r="O162" s="14">
        <v>3500</v>
      </c>
      <c r="P162" s="14" t="s">
        <v>2571</v>
      </c>
      <c r="Q162" s="14" t="s">
        <v>256</v>
      </c>
      <c r="R162" s="21" t="s">
        <v>2121</v>
      </c>
      <c r="S162" s="14" t="s">
        <v>258</v>
      </c>
      <c r="T162" s="14" t="s">
        <v>259</v>
      </c>
      <c r="U162" s="21" t="s">
        <v>2499</v>
      </c>
      <c r="V162" s="14" t="str">
        <f>CONCATENATE(Masuri!A4, ", ", Masuri!A5, ", ", Masuri!A6, ", ", Masuri!A8, ", ", Masuri!A10, ", ", Masuri!A11, ", ", Masuri!A27, ", ", Masuri!A34, ", ", Masuri!A35)</f>
        <v>M2, M3, M4, M5, M7, M8, M24, M31, M32</v>
      </c>
      <c r="W162" s="84"/>
    </row>
    <row r="163" spans="1:23" ht="153">
      <c r="A163" s="136"/>
      <c r="B163" s="136"/>
      <c r="C163" s="14" t="s">
        <v>2572</v>
      </c>
      <c r="D163" s="86" t="s">
        <v>2573</v>
      </c>
      <c r="E163" s="14" t="s">
        <v>2119</v>
      </c>
      <c r="F163" s="21" t="s">
        <v>2570</v>
      </c>
      <c r="G163" s="14" t="s">
        <v>185</v>
      </c>
      <c r="H163" s="14" t="s">
        <v>2412</v>
      </c>
      <c r="I163" s="14" t="s">
        <v>813</v>
      </c>
      <c r="J163" s="14" t="s">
        <v>2413</v>
      </c>
      <c r="K163" s="14" t="s">
        <v>255</v>
      </c>
      <c r="L163" s="21" t="s">
        <v>245</v>
      </c>
      <c r="M163" s="14" t="s">
        <v>1656</v>
      </c>
      <c r="N163" s="14">
        <v>250</v>
      </c>
      <c r="O163" s="14">
        <v>350</v>
      </c>
      <c r="P163" s="14" t="s">
        <v>2072</v>
      </c>
      <c r="Q163" s="14" t="s">
        <v>185</v>
      </c>
      <c r="R163" s="21" t="s">
        <v>2121</v>
      </c>
      <c r="S163" s="84"/>
      <c r="T163" s="84"/>
      <c r="U163" s="85"/>
      <c r="V163" s="84"/>
      <c r="W163" s="84"/>
    </row>
    <row r="164" spans="1:23" ht="178.5">
      <c r="A164" s="136"/>
      <c r="B164" s="136"/>
      <c r="C164" s="14" t="s">
        <v>2574</v>
      </c>
      <c r="D164" s="86" t="s">
        <v>2575</v>
      </c>
      <c r="E164" s="14" t="s">
        <v>2119</v>
      </c>
      <c r="F164" s="21" t="s">
        <v>2570</v>
      </c>
      <c r="G164" s="14" t="s">
        <v>185</v>
      </c>
      <c r="H164" s="14" t="s">
        <v>2412</v>
      </c>
      <c r="I164" s="14" t="s">
        <v>813</v>
      </c>
      <c r="J164" s="14" t="s">
        <v>2413</v>
      </c>
      <c r="K164" s="14" t="s">
        <v>255</v>
      </c>
      <c r="L164" s="21" t="s">
        <v>245</v>
      </c>
      <c r="M164" s="14" t="s">
        <v>2429</v>
      </c>
      <c r="N164" s="14">
        <v>2000</v>
      </c>
      <c r="O164" s="84"/>
      <c r="P164" s="14" t="s">
        <v>735</v>
      </c>
      <c r="Q164" s="14" t="s">
        <v>2576</v>
      </c>
      <c r="R164" s="21" t="s">
        <v>2121</v>
      </c>
      <c r="S164" s="14" t="s">
        <v>258</v>
      </c>
      <c r="T164" s="14" t="s">
        <v>259</v>
      </c>
      <c r="U164" s="21" t="s">
        <v>2472</v>
      </c>
      <c r="V164" s="14" t="str">
        <f>CONCATENATE(Masuri!A4, ", ", Masuri!A5, ", ", Masuri!A6, ", ", Masuri!A8, ", ", Masuri!A10, ", ", Masuri!A11, ", ", Masuri!A27, ", ", Masuri!A34, ", ", Masuri!A35)</f>
        <v>M2, M3, M4, M5, M7, M8, M24, M31, M32</v>
      </c>
      <c r="W164" s="84"/>
    </row>
    <row r="165" spans="1:23" ht="178.5">
      <c r="A165" s="136"/>
      <c r="B165" s="136"/>
      <c r="C165" s="14" t="s">
        <v>2577</v>
      </c>
      <c r="D165" s="86" t="s">
        <v>2578</v>
      </c>
      <c r="E165" s="14" t="s">
        <v>2119</v>
      </c>
      <c r="F165" s="21" t="s">
        <v>2570</v>
      </c>
      <c r="G165" s="14" t="s">
        <v>185</v>
      </c>
      <c r="H165" s="14" t="s">
        <v>2412</v>
      </c>
      <c r="I165" s="14" t="s">
        <v>813</v>
      </c>
      <c r="J165" s="14" t="s">
        <v>2413</v>
      </c>
      <c r="K165" s="14" t="s">
        <v>255</v>
      </c>
      <c r="L165" s="21" t="s">
        <v>245</v>
      </c>
      <c r="M165" s="14" t="s">
        <v>2429</v>
      </c>
      <c r="N165" s="14">
        <v>300</v>
      </c>
      <c r="O165" s="14">
        <v>500</v>
      </c>
      <c r="P165" s="14" t="s">
        <v>2579</v>
      </c>
      <c r="Q165" s="14" t="s">
        <v>256</v>
      </c>
      <c r="R165" s="21" t="s">
        <v>2121</v>
      </c>
      <c r="S165" s="14" t="s">
        <v>258</v>
      </c>
      <c r="T165" s="14" t="s">
        <v>259</v>
      </c>
      <c r="U165" s="21" t="s">
        <v>2472</v>
      </c>
      <c r="V165" s="14" t="str">
        <f>CONCATENATE(Masuri!A4, ", ", Masuri!A5, ", ", Masuri!A6, ", ", Masuri!A8, ", ", Masuri!A10, ", ", Masuri!A11, ", ", Masuri!A27, ", ", Masuri!A34, ", ", Masuri!A35)</f>
        <v>M2, M3, M4, M5, M7, M8, M24, M31, M32</v>
      </c>
      <c r="W165" s="84"/>
    </row>
    <row r="166" spans="1:23" ht="38.25">
      <c r="A166" s="136"/>
      <c r="B166" s="136"/>
      <c r="C166" s="187"/>
      <c r="D166" s="180"/>
      <c r="E166" s="180"/>
      <c r="F166" s="180"/>
      <c r="G166" s="180"/>
      <c r="H166" s="180"/>
      <c r="I166" s="180"/>
      <c r="J166" s="180"/>
      <c r="K166" s="181"/>
      <c r="L166" s="21" t="s">
        <v>2580</v>
      </c>
      <c r="M166" s="14" t="s">
        <v>2380</v>
      </c>
      <c r="N166" s="84"/>
      <c r="O166" s="84"/>
      <c r="P166" s="14" t="s">
        <v>2581</v>
      </c>
      <c r="Q166" s="14" t="s">
        <v>256</v>
      </c>
      <c r="R166" s="21" t="s">
        <v>2143</v>
      </c>
      <c r="S166" s="14" t="s">
        <v>258</v>
      </c>
      <c r="T166" s="14" t="s">
        <v>259</v>
      </c>
      <c r="U166" s="44" t="s">
        <v>2582</v>
      </c>
      <c r="V166" s="14" t="str">
        <f>CONCATENATE(Masuri!A4, ", ", Masuri!A5, ", ", Masuri!A6, ", ", Masuri!A8, ", ", Masuri!A10, ", ", Masuri!A11, ", ", Masuri!A27, ", ", Masuri!A34, ", ", Masuri!A35)</f>
        <v>M2, M3, M4, M5, M7, M8, M24, M31, M32</v>
      </c>
      <c r="W166" s="84"/>
    </row>
    <row r="167" spans="1:23" ht="76.5">
      <c r="A167" s="136"/>
      <c r="B167" s="136"/>
      <c r="C167" s="182"/>
      <c r="D167" s="183"/>
      <c r="E167" s="183"/>
      <c r="F167" s="183"/>
      <c r="G167" s="183"/>
      <c r="H167" s="183"/>
      <c r="I167" s="183"/>
      <c r="J167" s="183"/>
      <c r="K167" s="135"/>
      <c r="L167" s="21" t="s">
        <v>2583</v>
      </c>
      <c r="M167" s="14" t="s">
        <v>2474</v>
      </c>
      <c r="N167" s="84"/>
      <c r="O167" s="84"/>
      <c r="P167" s="14" t="s">
        <v>2274</v>
      </c>
      <c r="Q167" s="14" t="s">
        <v>185</v>
      </c>
      <c r="R167" s="10" t="s">
        <v>2382</v>
      </c>
      <c r="S167" s="84"/>
      <c r="T167" s="84"/>
      <c r="U167" s="85"/>
      <c r="V167" s="84"/>
      <c r="W167" s="84"/>
    </row>
    <row r="168" spans="1:23" ht="25.5">
      <c r="A168" s="136"/>
      <c r="B168" s="136"/>
      <c r="C168" s="182"/>
      <c r="D168" s="183"/>
      <c r="E168" s="183"/>
      <c r="F168" s="183"/>
      <c r="G168" s="183"/>
      <c r="H168" s="183"/>
      <c r="I168" s="183"/>
      <c r="J168" s="183"/>
      <c r="K168" s="135"/>
      <c r="L168" s="21" t="s">
        <v>2584</v>
      </c>
      <c r="M168" s="14" t="s">
        <v>183</v>
      </c>
      <c r="N168" s="84"/>
      <c r="O168" s="84"/>
      <c r="P168" s="14" t="s">
        <v>2377</v>
      </c>
      <c r="Q168" s="14" t="s">
        <v>185</v>
      </c>
      <c r="R168" s="10" t="s">
        <v>2585</v>
      </c>
      <c r="S168" s="84"/>
      <c r="T168" s="84"/>
      <c r="U168" s="85"/>
      <c r="V168" s="84"/>
      <c r="W168" s="84"/>
    </row>
    <row r="169" spans="1:23" ht="25.5">
      <c r="A169" s="136"/>
      <c r="B169" s="136"/>
      <c r="C169" s="182"/>
      <c r="D169" s="183"/>
      <c r="E169" s="183"/>
      <c r="F169" s="183"/>
      <c r="G169" s="183"/>
      <c r="H169" s="183"/>
      <c r="I169" s="183"/>
      <c r="J169" s="183"/>
      <c r="K169" s="135"/>
      <c r="L169" s="21" t="s">
        <v>2586</v>
      </c>
      <c r="M169" s="14" t="s">
        <v>183</v>
      </c>
      <c r="N169" s="84"/>
      <c r="O169" s="84"/>
      <c r="P169" s="14" t="s">
        <v>2587</v>
      </c>
      <c r="Q169" s="14" t="s">
        <v>185</v>
      </c>
      <c r="R169" s="10" t="s">
        <v>2588</v>
      </c>
      <c r="S169" s="84"/>
      <c r="T169" s="84"/>
      <c r="U169" s="85"/>
      <c r="V169" s="84"/>
      <c r="W169" s="84"/>
    </row>
    <row r="170" spans="1:23" ht="51">
      <c r="A170" s="136"/>
      <c r="B170" s="136"/>
      <c r="C170" s="182"/>
      <c r="D170" s="183"/>
      <c r="E170" s="183"/>
      <c r="F170" s="183"/>
      <c r="G170" s="183"/>
      <c r="H170" s="183"/>
      <c r="I170" s="183"/>
      <c r="J170" s="183"/>
      <c r="K170" s="135"/>
      <c r="L170" s="21" t="s">
        <v>2589</v>
      </c>
      <c r="M170" s="14" t="s">
        <v>2590</v>
      </c>
      <c r="N170" s="84"/>
      <c r="O170" s="84"/>
      <c r="P170" s="14" t="s">
        <v>2591</v>
      </c>
      <c r="Q170" s="14" t="s">
        <v>185</v>
      </c>
      <c r="R170" s="10" t="s">
        <v>2592</v>
      </c>
      <c r="S170" s="84"/>
      <c r="T170" s="84"/>
      <c r="U170" s="85"/>
      <c r="V170" s="84"/>
      <c r="W170" s="84"/>
    </row>
    <row r="171" spans="1:23" ht="89.25">
      <c r="A171" s="136"/>
      <c r="B171" s="136"/>
      <c r="C171" s="182"/>
      <c r="D171" s="183"/>
      <c r="E171" s="183"/>
      <c r="F171" s="183"/>
      <c r="G171" s="183"/>
      <c r="H171" s="183"/>
      <c r="I171" s="183"/>
      <c r="J171" s="183"/>
      <c r="K171" s="135"/>
      <c r="L171" s="21" t="s">
        <v>2593</v>
      </c>
      <c r="M171" s="14" t="s">
        <v>2467</v>
      </c>
      <c r="N171" s="84"/>
      <c r="O171" s="84"/>
      <c r="P171" s="14" t="s">
        <v>2398</v>
      </c>
      <c r="Q171" s="14" t="s">
        <v>185</v>
      </c>
      <c r="R171" s="52" t="s">
        <v>2386</v>
      </c>
      <c r="S171" s="84"/>
      <c r="T171" s="84"/>
      <c r="U171" s="85"/>
      <c r="V171" s="84"/>
      <c r="W171" s="84"/>
    </row>
    <row r="172" spans="1:23" ht="63.75">
      <c r="A172" s="136"/>
      <c r="B172" s="136"/>
      <c r="C172" s="184"/>
      <c r="D172" s="134"/>
      <c r="E172" s="134"/>
      <c r="F172" s="134"/>
      <c r="G172" s="134"/>
      <c r="H172" s="134"/>
      <c r="I172" s="134"/>
      <c r="J172" s="134"/>
      <c r="K172" s="133"/>
      <c r="L172" s="21" t="s">
        <v>2594</v>
      </c>
      <c r="M172" s="14" t="s">
        <v>2467</v>
      </c>
      <c r="N172" s="84"/>
      <c r="O172" s="84"/>
      <c r="P172" s="14" t="s">
        <v>2398</v>
      </c>
      <c r="Q172" s="14" t="s">
        <v>185</v>
      </c>
      <c r="R172" s="52" t="s">
        <v>2386</v>
      </c>
      <c r="S172" s="84"/>
      <c r="T172" s="84"/>
      <c r="U172" s="85"/>
      <c r="V172" s="84"/>
      <c r="W172" s="84"/>
    </row>
    <row r="173" spans="1:23">
      <c r="A173" s="136"/>
      <c r="B173" s="136"/>
      <c r="C173" s="186" t="s">
        <v>2595</v>
      </c>
      <c r="D173" s="139"/>
      <c r="E173" s="139"/>
      <c r="F173" s="139"/>
      <c r="G173" s="139"/>
      <c r="H173" s="139"/>
      <c r="I173" s="139"/>
      <c r="J173" s="139"/>
      <c r="K173" s="139"/>
      <c r="L173" s="139"/>
      <c r="M173" s="139"/>
      <c r="N173" s="139"/>
      <c r="O173" s="139"/>
      <c r="P173" s="139"/>
      <c r="Q173" s="139"/>
      <c r="R173" s="139"/>
      <c r="S173" s="139"/>
      <c r="T173" s="139"/>
      <c r="U173" s="139"/>
      <c r="V173" s="139"/>
      <c r="W173" s="138"/>
    </row>
    <row r="174" spans="1:23" ht="178.5">
      <c r="A174" s="136"/>
      <c r="B174" s="136"/>
      <c r="C174" s="149" t="s">
        <v>2596</v>
      </c>
      <c r="D174" s="150" t="s">
        <v>2597</v>
      </c>
      <c r="E174" s="149" t="s">
        <v>2119</v>
      </c>
      <c r="F174" s="151" t="s">
        <v>2420</v>
      </c>
      <c r="G174" s="149" t="s">
        <v>185</v>
      </c>
      <c r="H174" s="149" t="s">
        <v>2544</v>
      </c>
      <c r="I174" s="149" t="s">
        <v>813</v>
      </c>
      <c r="J174" s="149" t="s">
        <v>2413</v>
      </c>
      <c r="K174" s="149" t="s">
        <v>255</v>
      </c>
      <c r="L174" s="21" t="s">
        <v>245</v>
      </c>
      <c r="M174" s="14" t="s">
        <v>2120</v>
      </c>
      <c r="N174" s="14">
        <v>100</v>
      </c>
      <c r="O174" s="14">
        <v>150</v>
      </c>
      <c r="P174" s="99" t="s">
        <v>2464</v>
      </c>
      <c r="Q174" s="14" t="s">
        <v>256</v>
      </c>
      <c r="R174" s="21" t="s">
        <v>2121</v>
      </c>
      <c r="S174" s="14" t="s">
        <v>258</v>
      </c>
      <c r="T174" s="14" t="s">
        <v>259</v>
      </c>
      <c r="U174" s="21" t="s">
        <v>2598</v>
      </c>
      <c r="V174" s="14" t="str">
        <f>CONCATENATE(Masuri!A4, ", ", Masuri!A5, ", ", Masuri!A6, ", ", Masuri!A8, ", ", Masuri!A10, ", ", Masuri!A11, ", ", Masuri!A27, ", ", Masuri!A34, ", ", Masuri!A35)</f>
        <v>M2, M3, M4, M5, M7, M8, M24, M31, M32</v>
      </c>
      <c r="W174" s="84"/>
    </row>
    <row r="175" spans="1:23" ht="51">
      <c r="A175" s="136"/>
      <c r="B175" s="136"/>
      <c r="C175" s="136"/>
      <c r="D175" s="136"/>
      <c r="E175" s="136"/>
      <c r="F175" s="136"/>
      <c r="G175" s="136"/>
      <c r="H175" s="136"/>
      <c r="I175" s="136"/>
      <c r="J175" s="136"/>
      <c r="K175" s="136"/>
      <c r="L175" s="21" t="s">
        <v>2599</v>
      </c>
      <c r="M175" s="14" t="s">
        <v>2380</v>
      </c>
      <c r="N175" s="84"/>
      <c r="O175" s="84"/>
      <c r="P175" s="14" t="s">
        <v>2600</v>
      </c>
      <c r="Q175" s="14" t="s">
        <v>256</v>
      </c>
      <c r="R175" s="21" t="s">
        <v>2143</v>
      </c>
      <c r="S175" s="14" t="s">
        <v>258</v>
      </c>
      <c r="T175" s="14" t="s">
        <v>259</v>
      </c>
      <c r="U175" s="44" t="s">
        <v>2408</v>
      </c>
      <c r="V175" s="14" t="str">
        <f>CONCATENATE(Masuri!A4, ", ", Masuri!A5, ", ", Masuri!A6, ", ", Masuri!A8, ", ", Masuri!A10, ", ", Masuri!A11, ", ", Masuri!A27, ", ", Masuri!A34, ", ", Masuri!A35)</f>
        <v>M2, M3, M4, M5, M7, M8, M24, M31, M32</v>
      </c>
      <c r="W175" s="84"/>
    </row>
    <row r="176" spans="1:23" ht="76.5">
      <c r="A176" s="136"/>
      <c r="B176" s="136"/>
      <c r="C176" s="136"/>
      <c r="D176" s="136"/>
      <c r="E176" s="136"/>
      <c r="F176" s="136"/>
      <c r="G176" s="136"/>
      <c r="H176" s="136"/>
      <c r="I176" s="136"/>
      <c r="J176" s="136"/>
      <c r="K176" s="136"/>
      <c r="L176" s="21" t="s">
        <v>2583</v>
      </c>
      <c r="M176" s="14" t="s">
        <v>2146</v>
      </c>
      <c r="N176" s="84"/>
      <c r="O176" s="84"/>
      <c r="P176" s="14" t="s">
        <v>2274</v>
      </c>
      <c r="Q176" s="14" t="s">
        <v>185</v>
      </c>
      <c r="R176" s="10" t="s">
        <v>2382</v>
      </c>
      <c r="S176" s="84"/>
      <c r="T176" s="84"/>
      <c r="U176" s="85"/>
      <c r="V176" s="84"/>
      <c r="W176" s="84"/>
    </row>
    <row r="177" spans="1:23" ht="38.25">
      <c r="A177" s="136"/>
      <c r="B177" s="136"/>
      <c r="C177" s="136"/>
      <c r="D177" s="136"/>
      <c r="E177" s="136"/>
      <c r="F177" s="136"/>
      <c r="G177" s="136"/>
      <c r="H177" s="136"/>
      <c r="I177" s="136"/>
      <c r="J177" s="136"/>
      <c r="K177" s="136"/>
      <c r="L177" s="21" t="s">
        <v>2601</v>
      </c>
      <c r="M177" s="14" t="s">
        <v>183</v>
      </c>
      <c r="N177" s="84"/>
      <c r="O177" s="84"/>
      <c r="P177" s="14" t="s">
        <v>2602</v>
      </c>
      <c r="Q177" s="14" t="s">
        <v>185</v>
      </c>
      <c r="R177" s="10" t="s">
        <v>2588</v>
      </c>
      <c r="S177" s="84"/>
      <c r="T177" s="84"/>
      <c r="U177" s="85"/>
      <c r="V177" s="84"/>
      <c r="W177" s="84"/>
    </row>
    <row r="178" spans="1:23" ht="51">
      <c r="A178" s="136"/>
      <c r="B178" s="136"/>
      <c r="C178" s="136"/>
      <c r="D178" s="136"/>
      <c r="E178" s="136"/>
      <c r="F178" s="136"/>
      <c r="G178" s="136"/>
      <c r="H178" s="136"/>
      <c r="I178" s="136"/>
      <c r="J178" s="136"/>
      <c r="K178" s="136"/>
      <c r="L178" s="21" t="s">
        <v>2603</v>
      </c>
      <c r="M178" s="14" t="s">
        <v>2604</v>
      </c>
      <c r="N178" s="84"/>
      <c r="O178" s="84"/>
      <c r="P178" s="14" t="s">
        <v>2591</v>
      </c>
      <c r="Q178" s="14" t="s">
        <v>185</v>
      </c>
      <c r="R178" s="10" t="s">
        <v>2592</v>
      </c>
      <c r="S178" s="84"/>
      <c r="T178" s="84"/>
      <c r="U178" s="85"/>
      <c r="V178" s="84"/>
      <c r="W178" s="84"/>
    </row>
    <row r="179" spans="1:23" ht="25.5">
      <c r="A179" s="136"/>
      <c r="B179" s="136"/>
      <c r="C179" s="136"/>
      <c r="D179" s="136"/>
      <c r="E179" s="136"/>
      <c r="F179" s="136"/>
      <c r="G179" s="136"/>
      <c r="H179" s="136"/>
      <c r="I179" s="136"/>
      <c r="J179" s="136"/>
      <c r="K179" s="136"/>
      <c r="L179" s="21" t="s">
        <v>2149</v>
      </c>
      <c r="M179" s="14" t="s">
        <v>2150</v>
      </c>
      <c r="N179" s="84"/>
      <c r="O179" s="84"/>
      <c r="P179" s="14" t="s">
        <v>2605</v>
      </c>
      <c r="Q179" s="14" t="s">
        <v>185</v>
      </c>
      <c r="R179" s="10" t="s">
        <v>2606</v>
      </c>
      <c r="S179" s="84"/>
      <c r="T179" s="84"/>
      <c r="U179" s="85"/>
      <c r="V179" s="84"/>
      <c r="W179" s="84"/>
    </row>
    <row r="180" spans="1:23" ht="114.75">
      <c r="A180" s="136"/>
      <c r="B180" s="136"/>
      <c r="C180" s="136"/>
      <c r="D180" s="136"/>
      <c r="E180" s="136"/>
      <c r="F180" s="136"/>
      <c r="G180" s="136"/>
      <c r="H180" s="136"/>
      <c r="I180" s="136"/>
      <c r="J180" s="136"/>
      <c r="K180" s="136"/>
      <c r="L180" s="21" t="s">
        <v>2607</v>
      </c>
      <c r="M180" s="14" t="s">
        <v>2467</v>
      </c>
      <c r="N180" s="84"/>
      <c r="O180" s="84"/>
      <c r="P180" s="14" t="s">
        <v>2398</v>
      </c>
      <c r="Q180" s="14" t="s">
        <v>185</v>
      </c>
      <c r="R180" s="52" t="s">
        <v>2608</v>
      </c>
      <c r="S180" s="84"/>
      <c r="T180" s="84"/>
      <c r="U180" s="85"/>
      <c r="V180" s="84"/>
      <c r="W180" s="84"/>
    </row>
    <row r="181" spans="1:23" ht="89.25">
      <c r="A181" s="136"/>
      <c r="B181" s="136"/>
      <c r="C181" s="137"/>
      <c r="D181" s="137"/>
      <c r="E181" s="137"/>
      <c r="F181" s="137"/>
      <c r="G181" s="137"/>
      <c r="H181" s="137"/>
      <c r="I181" s="137"/>
      <c r="J181" s="137"/>
      <c r="K181" s="137"/>
      <c r="L181" s="21" t="s">
        <v>2609</v>
      </c>
      <c r="M181" s="14" t="s">
        <v>2467</v>
      </c>
      <c r="N181" s="84"/>
      <c r="O181" s="84"/>
      <c r="P181" s="14" t="s">
        <v>2398</v>
      </c>
      <c r="Q181" s="14" t="s">
        <v>185</v>
      </c>
      <c r="R181" s="52" t="s">
        <v>2386</v>
      </c>
      <c r="S181" s="84"/>
      <c r="T181" s="84"/>
      <c r="U181" s="85"/>
      <c r="V181" s="84"/>
      <c r="W181" s="84"/>
    </row>
    <row r="182" spans="1:23">
      <c r="A182" s="136"/>
      <c r="B182" s="136"/>
      <c r="C182" s="186" t="s">
        <v>2610</v>
      </c>
      <c r="D182" s="139"/>
      <c r="E182" s="139"/>
      <c r="F182" s="139"/>
      <c r="G182" s="139"/>
      <c r="H182" s="139"/>
      <c r="I182" s="139"/>
      <c r="J182" s="139"/>
      <c r="K182" s="139"/>
      <c r="L182" s="139"/>
      <c r="M182" s="139"/>
      <c r="N182" s="139"/>
      <c r="O182" s="139"/>
      <c r="P182" s="139"/>
      <c r="Q182" s="139"/>
      <c r="R182" s="139"/>
      <c r="S182" s="139"/>
      <c r="T182" s="139"/>
      <c r="U182" s="139"/>
      <c r="V182" s="139"/>
      <c r="W182" s="138"/>
    </row>
    <row r="183" spans="1:23" ht="178.5">
      <c r="A183" s="136"/>
      <c r="B183" s="136"/>
      <c r="C183" s="14" t="s">
        <v>2334</v>
      </c>
      <c r="D183" s="86" t="s">
        <v>2335</v>
      </c>
      <c r="E183" s="14" t="s">
        <v>2119</v>
      </c>
      <c r="F183" s="21" t="s">
        <v>2611</v>
      </c>
      <c r="G183" s="14" t="s">
        <v>185</v>
      </c>
      <c r="H183" s="14" t="s">
        <v>2544</v>
      </c>
      <c r="I183" s="14" t="s">
        <v>813</v>
      </c>
      <c r="J183" s="14" t="s">
        <v>2413</v>
      </c>
      <c r="K183" s="14" t="s">
        <v>255</v>
      </c>
      <c r="L183" s="21" t="s">
        <v>245</v>
      </c>
      <c r="M183" s="14" t="s">
        <v>2477</v>
      </c>
      <c r="N183" s="14">
        <v>10</v>
      </c>
      <c r="O183" s="14">
        <v>15</v>
      </c>
      <c r="P183" s="14" t="s">
        <v>1266</v>
      </c>
      <c r="Q183" s="14" t="s">
        <v>256</v>
      </c>
      <c r="R183" s="21" t="s">
        <v>2121</v>
      </c>
      <c r="S183" s="14" t="s">
        <v>258</v>
      </c>
      <c r="T183" s="14" t="s">
        <v>259</v>
      </c>
      <c r="U183" s="21" t="s">
        <v>2612</v>
      </c>
      <c r="V183" s="14" t="str">
        <f>CONCATENATE(Masuri!A4, ", ", Masuri!A5, ", ", Masuri!A6, ", ", Masuri!A8, ", ", Masuri!A10, ", ", Masuri!A11, ", ", Masuri!A27, ", ", Masuri!A34, ", ", Masuri!A35)</f>
        <v>M2, M3, M4, M5, M7, M8, M24, M31, M32</v>
      </c>
      <c r="W183" s="84"/>
    </row>
    <row r="184" spans="1:23" ht="178.5">
      <c r="A184" s="136"/>
      <c r="B184" s="136"/>
      <c r="C184" s="14" t="s">
        <v>2613</v>
      </c>
      <c r="D184" s="86" t="s">
        <v>2614</v>
      </c>
      <c r="E184" s="14" t="s">
        <v>2119</v>
      </c>
      <c r="F184" s="21" t="s">
        <v>2570</v>
      </c>
      <c r="G184" s="14" t="s">
        <v>185</v>
      </c>
      <c r="H184" s="14" t="s">
        <v>2544</v>
      </c>
      <c r="I184" s="14" t="s">
        <v>813</v>
      </c>
      <c r="J184" s="14" t="s">
        <v>2391</v>
      </c>
      <c r="K184" s="14" t="s">
        <v>2615</v>
      </c>
      <c r="L184" s="21" t="s">
        <v>245</v>
      </c>
      <c r="M184" s="14" t="s">
        <v>2477</v>
      </c>
      <c r="N184" s="14">
        <v>300</v>
      </c>
      <c r="O184" s="14">
        <v>400</v>
      </c>
      <c r="P184" s="14" t="s">
        <v>2072</v>
      </c>
      <c r="Q184" s="14" t="s">
        <v>256</v>
      </c>
      <c r="R184" s="21" t="s">
        <v>2121</v>
      </c>
      <c r="S184" s="14" t="s">
        <v>258</v>
      </c>
      <c r="T184" s="14" t="s">
        <v>259</v>
      </c>
      <c r="U184" s="21" t="s">
        <v>2616</v>
      </c>
      <c r="V184" s="14" t="str">
        <f>CONCATENATE(Masuri!A4, ", ", Masuri!A5, ", ", Masuri!A6, ", ", Masuri!A8, ", ", Masuri!A10, ", ", Masuri!A11, ", ", Masuri!A27, ", ", Masuri!A34, ", ", Masuri!A35)</f>
        <v>M2, M3, M4, M5, M7, M8, M24, M31, M32</v>
      </c>
      <c r="W184" s="84"/>
    </row>
    <row r="185" spans="1:23" ht="178.5">
      <c r="A185" s="136"/>
      <c r="B185" s="136"/>
      <c r="C185" s="14" t="s">
        <v>2321</v>
      </c>
      <c r="D185" s="86" t="s">
        <v>2322</v>
      </c>
      <c r="E185" s="14" t="s">
        <v>2119</v>
      </c>
      <c r="F185" s="21" t="s">
        <v>2570</v>
      </c>
      <c r="G185" s="14" t="s">
        <v>185</v>
      </c>
      <c r="H185" s="14" t="s">
        <v>2544</v>
      </c>
      <c r="I185" s="14" t="s">
        <v>813</v>
      </c>
      <c r="J185" s="14" t="s">
        <v>2413</v>
      </c>
      <c r="K185" s="14" t="s">
        <v>255</v>
      </c>
      <c r="L185" s="21" t="s">
        <v>245</v>
      </c>
      <c r="M185" s="14" t="s">
        <v>2477</v>
      </c>
      <c r="N185" s="14">
        <v>300</v>
      </c>
      <c r="O185" s="14">
        <v>500</v>
      </c>
      <c r="P185" s="14" t="s">
        <v>2579</v>
      </c>
      <c r="Q185" s="14" t="s">
        <v>256</v>
      </c>
      <c r="R185" s="21" t="s">
        <v>2121</v>
      </c>
      <c r="S185" s="14" t="s">
        <v>258</v>
      </c>
      <c r="T185" s="14" t="s">
        <v>259</v>
      </c>
      <c r="U185" s="21" t="s">
        <v>2616</v>
      </c>
      <c r="V185" s="14" t="str">
        <f>CONCATENATE(Masuri!A4, ", ", Masuri!A5, ", ", Masuri!A6, ", ", Masuri!A8, ", ", Masuri!A10, ", ", Masuri!A11, ", ", Masuri!A27, ", ", Masuri!A34, ", ", Masuri!A35)</f>
        <v>M2, M3, M4, M5, M7, M8, M24, M31, M32</v>
      </c>
      <c r="W185" s="84"/>
    </row>
    <row r="186" spans="1:23" ht="178.5">
      <c r="A186" s="136"/>
      <c r="B186" s="136"/>
      <c r="C186" s="14" t="s">
        <v>2617</v>
      </c>
      <c r="D186" s="86" t="s">
        <v>2618</v>
      </c>
      <c r="E186" s="14" t="s">
        <v>2119</v>
      </c>
      <c r="F186" s="21" t="s">
        <v>2570</v>
      </c>
      <c r="G186" s="14" t="s">
        <v>185</v>
      </c>
      <c r="H186" s="14" t="s">
        <v>2544</v>
      </c>
      <c r="I186" s="14" t="s">
        <v>813</v>
      </c>
      <c r="J186" s="14" t="s">
        <v>2413</v>
      </c>
      <c r="K186" s="14" t="s">
        <v>255</v>
      </c>
      <c r="L186" s="21" t="s">
        <v>245</v>
      </c>
      <c r="M186" s="14" t="s">
        <v>2477</v>
      </c>
      <c r="N186" s="14">
        <v>100</v>
      </c>
      <c r="O186" s="14">
        <v>150</v>
      </c>
      <c r="P186" s="14" t="s">
        <v>2464</v>
      </c>
      <c r="Q186" s="14" t="s">
        <v>256</v>
      </c>
      <c r="R186" s="21" t="s">
        <v>2121</v>
      </c>
      <c r="S186" s="14" t="s">
        <v>258</v>
      </c>
      <c r="T186" s="14" t="s">
        <v>259</v>
      </c>
      <c r="U186" s="21" t="s">
        <v>2619</v>
      </c>
      <c r="V186" s="14" t="str">
        <f>CONCATENATE(Masuri!A4, ", ", Masuri!A5, ", ", Masuri!A6, ", ", Masuri!A8, ", ", Masuri!A10, ", ", Masuri!A11, ", ", Masuri!A27, ", ", Masuri!A34, ", ", Masuri!A35)</f>
        <v>M2, M3, M4, M5, M7, M8, M24, M31, M32</v>
      </c>
      <c r="W186" s="84"/>
    </row>
    <row r="187" spans="1:23" ht="178.5">
      <c r="A187" s="136"/>
      <c r="B187" s="136"/>
      <c r="C187" s="14" t="s">
        <v>2326</v>
      </c>
      <c r="D187" s="86" t="s">
        <v>2620</v>
      </c>
      <c r="E187" s="14" t="s">
        <v>2119</v>
      </c>
      <c r="F187" s="21" t="s">
        <v>2570</v>
      </c>
      <c r="G187" s="14" t="s">
        <v>185</v>
      </c>
      <c r="H187" s="14" t="s">
        <v>2544</v>
      </c>
      <c r="I187" s="14" t="s">
        <v>813</v>
      </c>
      <c r="J187" s="14" t="s">
        <v>2413</v>
      </c>
      <c r="K187" s="14" t="s">
        <v>255</v>
      </c>
      <c r="L187" s="21" t="s">
        <v>245</v>
      </c>
      <c r="M187" s="14" t="s">
        <v>2477</v>
      </c>
      <c r="N187" s="14">
        <v>150</v>
      </c>
      <c r="O187" s="14">
        <v>200</v>
      </c>
      <c r="P187" s="14" t="s">
        <v>2621</v>
      </c>
      <c r="Q187" s="14" t="s">
        <v>256</v>
      </c>
      <c r="R187" s="21" t="s">
        <v>2121</v>
      </c>
      <c r="S187" s="14" t="s">
        <v>258</v>
      </c>
      <c r="T187" s="14" t="s">
        <v>259</v>
      </c>
      <c r="U187" s="21" t="s">
        <v>2619</v>
      </c>
      <c r="V187" s="14" t="str">
        <f>CONCATENATE(Masuri!A4, ", ", Masuri!A5, ", ", Masuri!A6, ", ", Masuri!A8, ", ", Masuri!A10, ", ", Masuri!A11, ", ", Masuri!A27, ", ", Masuri!A34, ", ", Masuri!A35)</f>
        <v>M2, M3, M4, M5, M7, M8, M24, M31, M32</v>
      </c>
      <c r="W187" s="84"/>
    </row>
    <row r="188" spans="1:23" ht="178.5">
      <c r="A188" s="136"/>
      <c r="B188" s="136"/>
      <c r="C188" s="14" t="s">
        <v>2329</v>
      </c>
      <c r="D188" s="86" t="s">
        <v>2330</v>
      </c>
      <c r="E188" s="14" t="s">
        <v>2119</v>
      </c>
      <c r="F188" s="21" t="s">
        <v>2570</v>
      </c>
      <c r="G188" s="14" t="s">
        <v>185</v>
      </c>
      <c r="H188" s="14" t="s">
        <v>2622</v>
      </c>
      <c r="I188" s="14" t="s">
        <v>813</v>
      </c>
      <c r="J188" s="14" t="s">
        <v>2413</v>
      </c>
      <c r="K188" s="14" t="s">
        <v>255</v>
      </c>
      <c r="L188" s="21" t="s">
        <v>245</v>
      </c>
      <c r="M188" s="14" t="s">
        <v>2477</v>
      </c>
      <c r="N188" s="14">
        <v>800</v>
      </c>
      <c r="O188" s="14">
        <v>1500</v>
      </c>
      <c r="P188" s="14" t="s">
        <v>2623</v>
      </c>
      <c r="Q188" s="14" t="s">
        <v>256</v>
      </c>
      <c r="R188" s="21" t="s">
        <v>2121</v>
      </c>
      <c r="S188" s="14" t="s">
        <v>258</v>
      </c>
      <c r="T188" s="14" t="s">
        <v>259</v>
      </c>
      <c r="U188" s="21" t="s">
        <v>2616</v>
      </c>
      <c r="V188" s="14" t="str">
        <f>CONCATENATE(Masuri!A4, ", ", Masuri!A5, ", ", Masuri!A6, ", ", Masuri!A8, ", ", Masuri!A10, ", ", Masuri!A11, ", ", Masuri!A27, ", ", Masuri!A34, ", ", Masuri!A35)</f>
        <v>M2, M3, M4, M5, M7, M8, M24, M31, M32</v>
      </c>
      <c r="W188" s="84"/>
    </row>
    <row r="189" spans="1:23" ht="51">
      <c r="A189" s="136"/>
      <c r="B189" s="136"/>
      <c r="C189" s="187"/>
      <c r="D189" s="180"/>
      <c r="E189" s="180"/>
      <c r="F189" s="180"/>
      <c r="G189" s="180"/>
      <c r="H189" s="180"/>
      <c r="I189" s="180"/>
      <c r="J189" s="180"/>
      <c r="K189" s="181"/>
      <c r="L189" s="21" t="s">
        <v>2580</v>
      </c>
      <c r="M189" s="14" t="s">
        <v>2624</v>
      </c>
      <c r="N189" s="84"/>
      <c r="O189" s="84"/>
      <c r="P189" s="14" t="s">
        <v>2625</v>
      </c>
      <c r="Q189" s="14" t="s">
        <v>256</v>
      </c>
      <c r="R189" s="21" t="s">
        <v>2143</v>
      </c>
      <c r="S189" s="14" t="s">
        <v>258</v>
      </c>
      <c r="T189" s="14" t="s">
        <v>259</v>
      </c>
      <c r="U189" s="44" t="s">
        <v>2626</v>
      </c>
      <c r="V189" s="14" t="str">
        <f>CONCATENATE(Masuri!A4, ", ", Masuri!A5, ", ", Masuri!A6, ", ", Masuri!A8, ", ", Masuri!A10, ", ", Masuri!A11, ", ", Masuri!A27, ", ", Masuri!A34, ", ", Masuri!A35)</f>
        <v>M2, M3, M4, M5, M7, M8, M24, M31, M32</v>
      </c>
      <c r="W189" s="84"/>
    </row>
    <row r="190" spans="1:23" ht="114.75">
      <c r="A190" s="136"/>
      <c r="B190" s="136"/>
      <c r="C190" s="182"/>
      <c r="D190" s="183"/>
      <c r="E190" s="183"/>
      <c r="F190" s="183"/>
      <c r="G190" s="183"/>
      <c r="H190" s="183"/>
      <c r="I190" s="183"/>
      <c r="J190" s="183"/>
      <c r="K190" s="135"/>
      <c r="L190" s="21" t="s">
        <v>2145</v>
      </c>
      <c r="M190" s="14" t="s">
        <v>2146</v>
      </c>
      <c r="N190" s="84"/>
      <c r="O190" s="84"/>
      <c r="P190" s="14" t="s">
        <v>2627</v>
      </c>
      <c r="Q190" s="14" t="s">
        <v>185</v>
      </c>
      <c r="R190" s="10" t="s">
        <v>2382</v>
      </c>
      <c r="S190" s="84"/>
      <c r="T190" s="84"/>
      <c r="U190" s="85"/>
      <c r="V190" s="84"/>
      <c r="W190" s="84"/>
    </row>
    <row r="191" spans="1:23" ht="25.5">
      <c r="A191" s="136"/>
      <c r="B191" s="136"/>
      <c r="C191" s="182"/>
      <c r="D191" s="183"/>
      <c r="E191" s="183"/>
      <c r="F191" s="183"/>
      <c r="G191" s="183"/>
      <c r="H191" s="183"/>
      <c r="I191" s="183"/>
      <c r="J191" s="183"/>
      <c r="K191" s="135"/>
      <c r="L191" s="21" t="s">
        <v>2149</v>
      </c>
      <c r="M191" s="14" t="s">
        <v>2150</v>
      </c>
      <c r="N191" s="84"/>
      <c r="O191" s="84"/>
      <c r="P191" s="14" t="s">
        <v>2628</v>
      </c>
      <c r="Q191" s="14" t="s">
        <v>185</v>
      </c>
      <c r="R191" s="10" t="s">
        <v>2606</v>
      </c>
      <c r="S191" s="84"/>
      <c r="T191" s="84"/>
      <c r="U191" s="85"/>
      <c r="V191" s="84"/>
      <c r="W191" s="84"/>
    </row>
    <row r="192" spans="1:23" ht="38.25">
      <c r="A192" s="136"/>
      <c r="B192" s="136"/>
      <c r="C192" s="182"/>
      <c r="D192" s="183"/>
      <c r="E192" s="183"/>
      <c r="F192" s="183"/>
      <c r="G192" s="183"/>
      <c r="H192" s="183"/>
      <c r="I192" s="183"/>
      <c r="J192" s="183"/>
      <c r="K192" s="135"/>
      <c r="L192" s="21" t="s">
        <v>2629</v>
      </c>
      <c r="M192" s="14" t="s">
        <v>2630</v>
      </c>
      <c r="N192" s="84"/>
      <c r="O192" s="84"/>
      <c r="P192" s="14" t="s">
        <v>2045</v>
      </c>
      <c r="Q192" s="14" t="s">
        <v>185</v>
      </c>
      <c r="R192" s="10" t="s">
        <v>2592</v>
      </c>
      <c r="S192" s="84"/>
      <c r="T192" s="84"/>
      <c r="U192" s="85"/>
      <c r="V192" s="84"/>
      <c r="W192" s="84"/>
    </row>
    <row r="193" spans="1:23" ht="51">
      <c r="A193" s="136"/>
      <c r="B193" s="136"/>
      <c r="C193" s="184"/>
      <c r="D193" s="134"/>
      <c r="E193" s="134"/>
      <c r="F193" s="134"/>
      <c r="G193" s="134"/>
      <c r="H193" s="134"/>
      <c r="I193" s="134"/>
      <c r="J193" s="134"/>
      <c r="K193" s="133"/>
      <c r="L193" s="21" t="s">
        <v>2631</v>
      </c>
      <c r="M193" s="14" t="s">
        <v>2632</v>
      </c>
      <c r="N193" s="84"/>
      <c r="O193" s="84"/>
      <c r="P193" s="14" t="s">
        <v>2045</v>
      </c>
      <c r="Q193" s="14" t="s">
        <v>185</v>
      </c>
      <c r="R193" s="10" t="s">
        <v>2592</v>
      </c>
      <c r="S193" s="84"/>
      <c r="T193" s="84"/>
      <c r="U193" s="85"/>
      <c r="V193" s="84"/>
      <c r="W193" s="84"/>
    </row>
    <row r="194" spans="1:23">
      <c r="A194" s="136"/>
      <c r="B194" s="136"/>
      <c r="C194" s="186" t="s">
        <v>2633</v>
      </c>
      <c r="D194" s="139"/>
      <c r="E194" s="139"/>
      <c r="F194" s="139"/>
      <c r="G194" s="139"/>
      <c r="H194" s="139"/>
      <c r="I194" s="139"/>
      <c r="J194" s="139"/>
      <c r="K194" s="139"/>
      <c r="L194" s="139"/>
      <c r="M194" s="139"/>
      <c r="N194" s="139"/>
      <c r="O194" s="139"/>
      <c r="P194" s="139"/>
      <c r="Q194" s="139"/>
      <c r="R194" s="139"/>
      <c r="S194" s="139"/>
      <c r="T194" s="139"/>
      <c r="U194" s="138"/>
      <c r="V194" s="14"/>
      <c r="W194" s="14"/>
    </row>
    <row r="195" spans="1:23" ht="178.5">
      <c r="A195" s="136"/>
      <c r="B195" s="136"/>
      <c r="C195" s="149" t="s">
        <v>2634</v>
      </c>
      <c r="D195" s="150" t="s">
        <v>2635</v>
      </c>
      <c r="E195" s="149" t="s">
        <v>2119</v>
      </c>
      <c r="F195" s="151" t="s">
        <v>2636</v>
      </c>
      <c r="G195" s="149" t="s">
        <v>185</v>
      </c>
      <c r="H195" s="149" t="s">
        <v>2637</v>
      </c>
      <c r="I195" s="149" t="s">
        <v>813</v>
      </c>
      <c r="J195" s="149" t="s">
        <v>2413</v>
      </c>
      <c r="K195" s="149" t="s">
        <v>255</v>
      </c>
      <c r="L195" s="21" t="s">
        <v>245</v>
      </c>
      <c r="M195" s="14" t="s">
        <v>2429</v>
      </c>
      <c r="N195" s="14">
        <v>200</v>
      </c>
      <c r="O195" s="14">
        <v>500</v>
      </c>
      <c r="P195" s="14" t="s">
        <v>2557</v>
      </c>
      <c r="Q195" s="14" t="s">
        <v>256</v>
      </c>
      <c r="R195" s="21" t="s">
        <v>2121</v>
      </c>
      <c r="S195" s="14" t="s">
        <v>258</v>
      </c>
      <c r="T195" s="14" t="s">
        <v>259</v>
      </c>
      <c r="U195" s="21" t="s">
        <v>2472</v>
      </c>
      <c r="V195" s="14" t="str">
        <f>CONCATENATE(Masuri!A4, ", ", Masuri!A5, ", ", Masuri!A6, ", ", Masuri!A8, ", ", Masuri!A10, ", ", Masuri!A11, ", ", Masuri!A27, ", ", Masuri!A34, ", ", Masuri!A35)</f>
        <v>M2, M3, M4, M5, M7, M8, M24, M31, M32</v>
      </c>
      <c r="W195" s="84"/>
    </row>
    <row r="196" spans="1:23" ht="51">
      <c r="A196" s="136"/>
      <c r="B196" s="136"/>
      <c r="C196" s="136"/>
      <c r="D196" s="136"/>
      <c r="E196" s="136"/>
      <c r="F196" s="136"/>
      <c r="G196" s="136"/>
      <c r="H196" s="136"/>
      <c r="I196" s="136"/>
      <c r="J196" s="136"/>
      <c r="K196" s="136"/>
      <c r="L196" s="21" t="s">
        <v>2638</v>
      </c>
      <c r="M196" s="14" t="s">
        <v>2270</v>
      </c>
      <c r="N196" s="84"/>
      <c r="O196" s="84"/>
      <c r="P196" s="14" t="s">
        <v>2625</v>
      </c>
      <c r="Q196" s="14" t="s">
        <v>256</v>
      </c>
      <c r="R196" s="21" t="s">
        <v>2143</v>
      </c>
      <c r="S196" s="14" t="s">
        <v>258</v>
      </c>
      <c r="T196" s="14" t="s">
        <v>259</v>
      </c>
      <c r="U196" s="44" t="s">
        <v>2408</v>
      </c>
      <c r="V196" s="14" t="str">
        <f>CONCATENATE(Masuri!A4, ", ", Masuri!A5, ", ", Masuri!A6, ", ", Masuri!A8, ", ", Masuri!A10, ", ", Masuri!A11, ", ", Masuri!A27, ", ", Masuri!A34, ", ", Masuri!A35)</f>
        <v>M2, M3, M4, M5, M7, M8, M24, M31, M32</v>
      </c>
      <c r="W196" s="84"/>
    </row>
    <row r="197" spans="1:23" ht="76.5">
      <c r="A197" s="136"/>
      <c r="B197" s="136"/>
      <c r="C197" s="136"/>
      <c r="D197" s="136"/>
      <c r="E197" s="136"/>
      <c r="F197" s="136"/>
      <c r="G197" s="136"/>
      <c r="H197" s="136"/>
      <c r="I197" s="136"/>
      <c r="J197" s="136"/>
      <c r="K197" s="136"/>
      <c r="L197" s="21" t="s">
        <v>2145</v>
      </c>
      <c r="M197" s="14" t="s">
        <v>2639</v>
      </c>
      <c r="N197" s="84"/>
      <c r="O197" s="84"/>
      <c r="P197" s="14" t="s">
        <v>2640</v>
      </c>
      <c r="Q197" s="14" t="s">
        <v>185</v>
      </c>
      <c r="R197" s="10" t="s">
        <v>2382</v>
      </c>
      <c r="S197" s="84"/>
      <c r="T197" s="84"/>
      <c r="U197" s="85"/>
      <c r="V197" s="84"/>
      <c r="W197" s="84"/>
    </row>
    <row r="198" spans="1:23" ht="51">
      <c r="A198" s="136"/>
      <c r="B198" s="136"/>
      <c r="C198" s="136"/>
      <c r="D198" s="136"/>
      <c r="E198" s="136"/>
      <c r="F198" s="136"/>
      <c r="G198" s="136"/>
      <c r="H198" s="136"/>
      <c r="I198" s="136"/>
      <c r="J198" s="136"/>
      <c r="K198" s="136"/>
      <c r="L198" s="21" t="s">
        <v>2641</v>
      </c>
      <c r="M198" s="14" t="s">
        <v>183</v>
      </c>
      <c r="N198" s="84"/>
      <c r="O198" s="84"/>
      <c r="P198" s="14" t="s">
        <v>247</v>
      </c>
      <c r="Q198" s="14" t="s">
        <v>185</v>
      </c>
      <c r="R198" s="10" t="s">
        <v>2592</v>
      </c>
      <c r="S198" s="84"/>
      <c r="T198" s="84"/>
      <c r="U198" s="85"/>
      <c r="V198" s="84"/>
      <c r="W198" s="84"/>
    </row>
    <row r="199" spans="1:23" ht="25.5">
      <c r="A199" s="137"/>
      <c r="B199" s="137"/>
      <c r="C199" s="137"/>
      <c r="D199" s="137"/>
      <c r="E199" s="137"/>
      <c r="F199" s="137"/>
      <c r="G199" s="137"/>
      <c r="H199" s="137"/>
      <c r="I199" s="137"/>
      <c r="J199" s="137"/>
      <c r="K199" s="137"/>
      <c r="L199" s="21" t="s">
        <v>2642</v>
      </c>
      <c r="M199" s="14" t="s">
        <v>183</v>
      </c>
      <c r="N199" s="84"/>
      <c r="O199" s="84"/>
      <c r="P199" s="14" t="s">
        <v>247</v>
      </c>
      <c r="Q199" s="14" t="s">
        <v>185</v>
      </c>
      <c r="R199" s="10" t="s">
        <v>2643</v>
      </c>
      <c r="S199" s="84"/>
      <c r="T199" s="84"/>
      <c r="U199" s="85"/>
      <c r="V199" s="84"/>
      <c r="W199" s="84"/>
    </row>
  </sheetData>
  <mergeCells count="280">
    <mergeCell ref="I99:I102"/>
    <mergeCell ref="J99:J102"/>
    <mergeCell ref="I89:I92"/>
    <mergeCell ref="J89:J92"/>
    <mergeCell ref="K83:K88"/>
    <mergeCell ref="C89:C92"/>
    <mergeCell ref="D89:D92"/>
    <mergeCell ref="E89:E92"/>
    <mergeCell ref="F89:F92"/>
    <mergeCell ref="G89:G92"/>
    <mergeCell ref="H89:H92"/>
    <mergeCell ref="K89:K92"/>
    <mergeCell ref="I83:I88"/>
    <mergeCell ref="J83:J88"/>
    <mergeCell ref="K77:K82"/>
    <mergeCell ref="C83:C88"/>
    <mergeCell ref="D83:D88"/>
    <mergeCell ref="E83:E88"/>
    <mergeCell ref="F83:F88"/>
    <mergeCell ref="G83:G88"/>
    <mergeCell ref="H83:H88"/>
    <mergeCell ref="I77:I82"/>
    <mergeCell ref="J77:J82"/>
    <mergeCell ref="K71:K76"/>
    <mergeCell ref="C77:C82"/>
    <mergeCell ref="D77:D82"/>
    <mergeCell ref="E77:E82"/>
    <mergeCell ref="F77:F82"/>
    <mergeCell ref="G77:G82"/>
    <mergeCell ref="H77:H82"/>
    <mergeCell ref="I71:I76"/>
    <mergeCell ref="J71:J76"/>
    <mergeCell ref="K65:K70"/>
    <mergeCell ref="C71:C76"/>
    <mergeCell ref="D71:D76"/>
    <mergeCell ref="E71:E76"/>
    <mergeCell ref="F71:F76"/>
    <mergeCell ref="G71:G76"/>
    <mergeCell ref="H71:H76"/>
    <mergeCell ref="I65:I70"/>
    <mergeCell ref="J65:J70"/>
    <mergeCell ref="K59:K64"/>
    <mergeCell ref="C65:C70"/>
    <mergeCell ref="D65:D70"/>
    <mergeCell ref="E65:E70"/>
    <mergeCell ref="F65:F70"/>
    <mergeCell ref="G65:G70"/>
    <mergeCell ref="H65:H70"/>
    <mergeCell ref="I59:I64"/>
    <mergeCell ref="J59:J64"/>
    <mergeCell ref="K53:K58"/>
    <mergeCell ref="C59:C64"/>
    <mergeCell ref="D59:D64"/>
    <mergeCell ref="E59:E64"/>
    <mergeCell ref="F59:F64"/>
    <mergeCell ref="G59:G64"/>
    <mergeCell ref="H59:H64"/>
    <mergeCell ref="I53:I58"/>
    <mergeCell ref="J53:J58"/>
    <mergeCell ref="K50:K52"/>
    <mergeCell ref="C53:C58"/>
    <mergeCell ref="D53:D58"/>
    <mergeCell ref="E53:E58"/>
    <mergeCell ref="F53:F58"/>
    <mergeCell ref="G53:G58"/>
    <mergeCell ref="H53:H58"/>
    <mergeCell ref="I43:I49"/>
    <mergeCell ref="J43:J49"/>
    <mergeCell ref="K43:K49"/>
    <mergeCell ref="L43:L44"/>
    <mergeCell ref="C50:C52"/>
    <mergeCell ref="D50:D52"/>
    <mergeCell ref="K39:K42"/>
    <mergeCell ref="C43:C49"/>
    <mergeCell ref="D43:D49"/>
    <mergeCell ref="E43:E49"/>
    <mergeCell ref="F43:F49"/>
    <mergeCell ref="G43:G49"/>
    <mergeCell ref="H43:H49"/>
    <mergeCell ref="E50:E52"/>
    <mergeCell ref="F50:F52"/>
    <mergeCell ref="G50:G52"/>
    <mergeCell ref="H50:H52"/>
    <mergeCell ref="I50:I52"/>
    <mergeCell ref="J50:J52"/>
    <mergeCell ref="I39:I42"/>
    <mergeCell ref="J39:J42"/>
    <mergeCell ref="K33:K38"/>
    <mergeCell ref="C39:C42"/>
    <mergeCell ref="D39:D42"/>
    <mergeCell ref="E39:E42"/>
    <mergeCell ref="F39:F42"/>
    <mergeCell ref="G39:G42"/>
    <mergeCell ref="H39:H42"/>
    <mergeCell ref="F27:F32"/>
    <mergeCell ref="G27:G32"/>
    <mergeCell ref="H27:H32"/>
    <mergeCell ref="I27:I32"/>
    <mergeCell ref="J27:J32"/>
    <mergeCell ref="K27:K32"/>
    <mergeCell ref="C33:C38"/>
    <mergeCell ref="D33:D38"/>
    <mergeCell ref="E33:E38"/>
    <mergeCell ref="F33:F38"/>
    <mergeCell ref="G33:G38"/>
    <mergeCell ref="H33:H38"/>
    <mergeCell ref="C27:C32"/>
    <mergeCell ref="D27:D32"/>
    <mergeCell ref="E27:E32"/>
    <mergeCell ref="I33:I38"/>
    <mergeCell ref="J33:J38"/>
    <mergeCell ref="E21:E26"/>
    <mergeCell ref="F21:F26"/>
    <mergeCell ref="G21:G26"/>
    <mergeCell ref="H21:H26"/>
    <mergeCell ref="I21:I26"/>
    <mergeCell ref="J21:J26"/>
    <mergeCell ref="D3:D8"/>
    <mergeCell ref="C21:C26"/>
    <mergeCell ref="D21:D26"/>
    <mergeCell ref="E3:E8"/>
    <mergeCell ref="K9:K14"/>
    <mergeCell ref="C15:C20"/>
    <mergeCell ref="D15:D20"/>
    <mergeCell ref="E15:E20"/>
    <mergeCell ref="F15:F20"/>
    <mergeCell ref="G15:G20"/>
    <mergeCell ref="H15:H20"/>
    <mergeCell ref="I15:I20"/>
    <mergeCell ref="J15:J20"/>
    <mergeCell ref="G3:G8"/>
    <mergeCell ref="H3:H8"/>
    <mergeCell ref="I3:I8"/>
    <mergeCell ref="J3:J8"/>
    <mergeCell ref="C3:C8"/>
    <mergeCell ref="C9:C14"/>
    <mergeCell ref="D9:D14"/>
    <mergeCell ref="E9:E14"/>
    <mergeCell ref="F9:F14"/>
    <mergeCell ref="G9:G14"/>
    <mergeCell ref="H9:H14"/>
    <mergeCell ref="I9:I14"/>
    <mergeCell ref="J9:J14"/>
    <mergeCell ref="A1:W1"/>
    <mergeCell ref="A3:A199"/>
    <mergeCell ref="B3:B199"/>
    <mergeCell ref="F3:F8"/>
    <mergeCell ref="K3:K8"/>
    <mergeCell ref="K15:K20"/>
    <mergeCell ref="K21:K26"/>
    <mergeCell ref="K195:K199"/>
    <mergeCell ref="K133:K138"/>
    <mergeCell ref="C139:C144"/>
    <mergeCell ref="D139:D144"/>
    <mergeCell ref="E139:E144"/>
    <mergeCell ref="F139:F144"/>
    <mergeCell ref="G139:G144"/>
    <mergeCell ref="H139:H144"/>
    <mergeCell ref="H153:H155"/>
    <mergeCell ref="I153:I155"/>
    <mergeCell ref="J153:J155"/>
    <mergeCell ref="K153:K155"/>
    <mergeCell ref="I174:I181"/>
    <mergeCell ref="J174:J181"/>
    <mergeCell ref="C173:W173"/>
    <mergeCell ref="C174:C181"/>
    <mergeCell ref="D174:D181"/>
    <mergeCell ref="C149:W149"/>
    <mergeCell ref="C153:C155"/>
    <mergeCell ref="D153:D155"/>
    <mergeCell ref="F153:F155"/>
    <mergeCell ref="G153:G155"/>
    <mergeCell ref="L153:L155"/>
    <mergeCell ref="C166:K172"/>
    <mergeCell ref="C195:C199"/>
    <mergeCell ref="D195:D199"/>
    <mergeCell ref="E195:E199"/>
    <mergeCell ref="F195:F199"/>
    <mergeCell ref="G195:G199"/>
    <mergeCell ref="H195:H199"/>
    <mergeCell ref="I195:I199"/>
    <mergeCell ref="J195:J199"/>
    <mergeCell ref="E174:E181"/>
    <mergeCell ref="F174:F181"/>
    <mergeCell ref="G174:G181"/>
    <mergeCell ref="H174:H181"/>
    <mergeCell ref="K174:K181"/>
    <mergeCell ref="C182:W182"/>
    <mergeCell ref="C189:K193"/>
    <mergeCell ref="C194:U194"/>
    <mergeCell ref="I139:I144"/>
    <mergeCell ref="J139:J144"/>
    <mergeCell ref="I145:I148"/>
    <mergeCell ref="J145:J148"/>
    <mergeCell ref="K139:K144"/>
    <mergeCell ref="C145:C148"/>
    <mergeCell ref="D145:D148"/>
    <mergeCell ref="E145:E148"/>
    <mergeCell ref="F145:F148"/>
    <mergeCell ref="G145:G148"/>
    <mergeCell ref="H145:H148"/>
    <mergeCell ref="K145:K148"/>
    <mergeCell ref="I133:I138"/>
    <mergeCell ref="J133:J138"/>
    <mergeCell ref="K129:K132"/>
    <mergeCell ref="C133:C138"/>
    <mergeCell ref="D133:D138"/>
    <mergeCell ref="E133:E138"/>
    <mergeCell ref="F133:F138"/>
    <mergeCell ref="G133:G138"/>
    <mergeCell ref="H133:H138"/>
    <mergeCell ref="I129:I132"/>
    <mergeCell ref="J129:J132"/>
    <mergeCell ref="K125:K128"/>
    <mergeCell ref="C129:C132"/>
    <mergeCell ref="D129:D132"/>
    <mergeCell ref="E129:E132"/>
    <mergeCell ref="F129:F132"/>
    <mergeCell ref="G129:G132"/>
    <mergeCell ref="H129:H132"/>
    <mergeCell ref="I125:I128"/>
    <mergeCell ref="J125:J128"/>
    <mergeCell ref="K119:K124"/>
    <mergeCell ref="C125:C128"/>
    <mergeCell ref="D125:D128"/>
    <mergeCell ref="E125:E128"/>
    <mergeCell ref="F125:F128"/>
    <mergeCell ref="G125:G128"/>
    <mergeCell ref="H125:H128"/>
    <mergeCell ref="I119:I124"/>
    <mergeCell ref="J119:J124"/>
    <mergeCell ref="K113:K118"/>
    <mergeCell ref="C119:C124"/>
    <mergeCell ref="D119:D124"/>
    <mergeCell ref="E119:E124"/>
    <mergeCell ref="F119:F124"/>
    <mergeCell ref="G119:G124"/>
    <mergeCell ref="H119:H124"/>
    <mergeCell ref="I113:I118"/>
    <mergeCell ref="J113:J118"/>
    <mergeCell ref="K107:K112"/>
    <mergeCell ref="C113:C118"/>
    <mergeCell ref="D113:D118"/>
    <mergeCell ref="E113:E118"/>
    <mergeCell ref="F113:F118"/>
    <mergeCell ref="G113:G118"/>
    <mergeCell ref="H113:H118"/>
    <mergeCell ref="I107:I112"/>
    <mergeCell ref="J107:J112"/>
    <mergeCell ref="K103:K106"/>
    <mergeCell ref="C107:C112"/>
    <mergeCell ref="D107:D112"/>
    <mergeCell ref="E107:E112"/>
    <mergeCell ref="F107:F112"/>
    <mergeCell ref="G107:G112"/>
    <mergeCell ref="H107:H112"/>
    <mergeCell ref="K93:K98"/>
    <mergeCell ref="C99:C102"/>
    <mergeCell ref="D99:D102"/>
    <mergeCell ref="E99:E102"/>
    <mergeCell ref="F99:F102"/>
    <mergeCell ref="G99:G102"/>
    <mergeCell ref="H99:H102"/>
    <mergeCell ref="I103:I106"/>
    <mergeCell ref="J103:J106"/>
    <mergeCell ref="K99:K102"/>
    <mergeCell ref="C103:C106"/>
    <mergeCell ref="D103:D106"/>
    <mergeCell ref="E103:E106"/>
    <mergeCell ref="F103:F106"/>
    <mergeCell ref="G103:G106"/>
    <mergeCell ref="H103:H106"/>
    <mergeCell ref="I93:I98"/>
    <mergeCell ref="J93:J98"/>
    <mergeCell ref="C93:C98"/>
    <mergeCell ref="D93:D98"/>
    <mergeCell ref="E93:E98"/>
    <mergeCell ref="F93:F98"/>
    <mergeCell ref="G93:G98"/>
    <mergeCell ref="H93:H98"/>
  </mergeCells>
  <conditionalFormatting sqref="S3 U3 H3:I4 R3:R4 S5 U5 R6 S7:S8 H9:I9 Q9 R9:R12 H15:I15 S15 R15:R16 U16:U17 R18 H21:I21 R21:R22 U23 R24 H27:I27 R27:R30 U29 H33:I33 S33 R34 U34:U35 R36 H39 R39:R43 U40 H43 S44 R45 R47:R49 H50 S50 R52 H53 S53 R54 R56 H59 S59 R60 R62 H65 S65 R66 R68 H71 S71 R72 R74 H77 S77 R78 R80 H83 S83 R84 R86 H89 S89 R90 R92:R96 H93 H99 R99:R106 H103 S107 R108 R110 H113 S113 R114 R116 H119 S119 R120 R122 H125 S125 R126 R128 H129 S129 R130 R132 H133 S133 R134 R136 H139 S139 R140 R142 R145:R148 S150:S153 R154 S155:S162 S164:S165 R167:R170 S174 R176:R179 S183:S188 R190:R193 S195 R197:R199">
    <cfRule type="containsBlanks" dxfId="3" priority="1">
      <formula>LEN(TRIM(H3))=0</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900FF"/>
    <outlinePr summaryBelow="0" summaryRight="0"/>
  </sheetPr>
  <dimension ref="A1:V141"/>
  <sheetViews>
    <sheetView workbookViewId="0">
      <pane ySplit="2" topLeftCell="A3" activePane="bottomLeft" state="frozen"/>
      <selection pane="bottomLeft" activeCell="B3" sqref="B3:B141"/>
    </sheetView>
  </sheetViews>
  <sheetFormatPr defaultColWidth="12.5703125" defaultRowHeight="15.75" customHeight="1"/>
  <cols>
    <col min="6" max="6" width="15.42578125" customWidth="1"/>
    <col min="7" max="7" width="14.5703125" customWidth="1"/>
    <col min="11" max="11" width="20.42578125" customWidth="1"/>
    <col min="12" max="12" width="15.85546875" customWidth="1"/>
    <col min="15" max="15" width="23.5703125" customWidth="1"/>
    <col min="17" max="17" width="57.28515625" customWidth="1"/>
    <col min="18" max="18" width="11.140625" customWidth="1"/>
    <col min="19" max="19" width="10.85546875" customWidth="1"/>
    <col min="20" max="20" width="96.7109375" customWidth="1"/>
    <col min="21" max="21" width="35.28515625" customWidth="1"/>
  </cols>
  <sheetData>
    <row r="1" spans="1:22" ht="12.75">
      <c r="A1" s="91" t="s">
        <v>21</v>
      </c>
      <c r="B1" s="106"/>
      <c r="C1" s="106"/>
      <c r="D1" s="106"/>
      <c r="E1" s="106"/>
      <c r="F1" s="106"/>
      <c r="G1" s="106"/>
      <c r="H1" s="106"/>
      <c r="I1" s="106"/>
      <c r="J1" s="106"/>
      <c r="K1" s="106"/>
      <c r="L1" s="106"/>
      <c r="M1" s="106"/>
      <c r="N1" s="106"/>
      <c r="O1" s="106"/>
      <c r="P1" s="106"/>
      <c r="Q1" s="106"/>
      <c r="R1" s="106"/>
      <c r="S1" s="106"/>
      <c r="T1" s="106"/>
      <c r="U1" s="106"/>
      <c r="V1" s="107"/>
    </row>
    <row r="2" spans="1:22" ht="51">
      <c r="A2" s="41" t="s">
        <v>35</v>
      </c>
      <c r="B2" s="41" t="s">
        <v>36</v>
      </c>
      <c r="C2" s="41" t="s">
        <v>155</v>
      </c>
      <c r="D2" s="41" t="s">
        <v>337</v>
      </c>
      <c r="E2" s="41" t="s">
        <v>2371</v>
      </c>
      <c r="F2" s="41" t="s">
        <v>157</v>
      </c>
      <c r="G2" s="41" t="s">
        <v>158</v>
      </c>
      <c r="H2" s="41" t="s">
        <v>159</v>
      </c>
      <c r="I2" s="41" t="s">
        <v>160</v>
      </c>
      <c r="J2" s="41" t="s">
        <v>161</v>
      </c>
      <c r="K2" s="41" t="s">
        <v>162</v>
      </c>
      <c r="L2" s="41" t="s">
        <v>163</v>
      </c>
      <c r="M2" s="41" t="s">
        <v>164</v>
      </c>
      <c r="N2" s="41" t="s">
        <v>165</v>
      </c>
      <c r="O2" s="41" t="s">
        <v>166</v>
      </c>
      <c r="P2" s="41" t="s">
        <v>167</v>
      </c>
      <c r="Q2" s="41" t="s">
        <v>168</v>
      </c>
      <c r="R2" s="41" t="s">
        <v>169</v>
      </c>
      <c r="S2" s="41" t="s">
        <v>170</v>
      </c>
      <c r="T2" s="41" t="s">
        <v>171</v>
      </c>
      <c r="U2" s="41" t="s">
        <v>172</v>
      </c>
      <c r="V2" s="41" t="s">
        <v>173</v>
      </c>
    </row>
    <row r="3" spans="1:22" ht="191.25">
      <c r="A3" s="149" t="s">
        <v>21</v>
      </c>
      <c r="B3" s="149" t="s">
        <v>27</v>
      </c>
      <c r="C3" s="149" t="s">
        <v>2399</v>
      </c>
      <c r="D3" s="150" t="s">
        <v>2644</v>
      </c>
      <c r="E3" s="149" t="s">
        <v>2373</v>
      </c>
      <c r="F3" s="149" t="s">
        <v>2645</v>
      </c>
      <c r="G3" s="149" t="s">
        <v>2646</v>
      </c>
      <c r="H3" s="149" t="s">
        <v>813</v>
      </c>
      <c r="I3" s="149" t="s">
        <v>2647</v>
      </c>
      <c r="J3" s="149" t="s">
        <v>434</v>
      </c>
      <c r="K3" s="21" t="s">
        <v>245</v>
      </c>
      <c r="L3" s="14" t="s">
        <v>2471</v>
      </c>
      <c r="M3" s="14">
        <v>200</v>
      </c>
      <c r="N3" s="14">
        <v>350</v>
      </c>
      <c r="O3" s="14" t="s">
        <v>2648</v>
      </c>
      <c r="P3" s="14" t="s">
        <v>256</v>
      </c>
      <c r="Q3" s="52" t="s">
        <v>2649</v>
      </c>
      <c r="R3" s="14" t="s">
        <v>258</v>
      </c>
      <c r="S3" s="14" t="s">
        <v>259</v>
      </c>
      <c r="T3" s="52" t="s">
        <v>2650</v>
      </c>
      <c r="U3" s="14" t="str">
        <f>CONCATENATE(Masuri!A4, ", ", Masuri!A5, ", ", Masuri!A6, ", ", Masuri!A8, ", ", Masuri!A10, ", ", Masuri!A11, ", ", Masuri!A27, ", ", Masuri!A34, ", ", Masuri!A35, ", ", Masuri!A36)</f>
        <v>M2, M3, M4, M5, M7, M8, M24, M31, M32, M33</v>
      </c>
      <c r="V3" s="84"/>
    </row>
    <row r="4" spans="1:22" ht="38.25">
      <c r="A4" s="136"/>
      <c r="B4" s="136"/>
      <c r="C4" s="136"/>
      <c r="D4" s="136"/>
      <c r="E4" s="136"/>
      <c r="F4" s="136"/>
      <c r="G4" s="136"/>
      <c r="H4" s="136"/>
      <c r="I4" s="136"/>
      <c r="J4" s="136"/>
      <c r="K4" s="21" t="s">
        <v>2638</v>
      </c>
      <c r="L4" s="14" t="s">
        <v>2624</v>
      </c>
      <c r="M4" s="84"/>
      <c r="N4" s="84"/>
      <c r="O4" s="14" t="s">
        <v>2651</v>
      </c>
      <c r="P4" s="14" t="s">
        <v>256</v>
      </c>
      <c r="Q4" s="50" t="s">
        <v>2652</v>
      </c>
      <c r="R4" s="14" t="s">
        <v>258</v>
      </c>
      <c r="S4" s="14" t="s">
        <v>259</v>
      </c>
      <c r="T4" s="108" t="s">
        <v>2653</v>
      </c>
      <c r="U4" s="14" t="str">
        <f>CONCATENATE(Masuri!A4, ", ", Masuri!A5, ", ", Masuri!A6, ", ", Masuri!A8, ", ", Masuri!A10, ", ", Masuri!A11, ", ", Masuri!A27, ", ", Masuri!A34, ", ", Masuri!A35, ", ", Masuri!A36)</f>
        <v>M2, M3, M4, M5, M7, M8, M24, M31, M32, M33</v>
      </c>
      <c r="V4" s="84"/>
    </row>
    <row r="5" spans="1:22" ht="76.5">
      <c r="A5" s="136"/>
      <c r="B5" s="136"/>
      <c r="C5" s="136"/>
      <c r="D5" s="136"/>
      <c r="E5" s="136"/>
      <c r="F5" s="136"/>
      <c r="G5" s="136"/>
      <c r="H5" s="136"/>
      <c r="I5" s="136"/>
      <c r="J5" s="136"/>
      <c r="K5" s="21" t="s">
        <v>2145</v>
      </c>
      <c r="L5" s="14" t="s">
        <v>2191</v>
      </c>
      <c r="M5" s="84"/>
      <c r="N5" s="84"/>
      <c r="O5" s="14" t="s">
        <v>2654</v>
      </c>
      <c r="P5" s="14" t="s">
        <v>185</v>
      </c>
      <c r="Q5" s="44" t="s">
        <v>2409</v>
      </c>
      <c r="R5" s="84"/>
      <c r="S5" s="84"/>
      <c r="T5" s="85"/>
      <c r="U5" s="84"/>
      <c r="V5" s="84"/>
    </row>
    <row r="6" spans="1:22" ht="25.5">
      <c r="A6" s="136"/>
      <c r="B6" s="136"/>
      <c r="C6" s="136"/>
      <c r="D6" s="136"/>
      <c r="E6" s="136"/>
      <c r="F6" s="136"/>
      <c r="G6" s="136"/>
      <c r="H6" s="136"/>
      <c r="I6" s="136"/>
      <c r="J6" s="136"/>
      <c r="K6" s="21" t="s">
        <v>2655</v>
      </c>
      <c r="L6" s="14" t="s">
        <v>183</v>
      </c>
      <c r="M6" s="84"/>
      <c r="N6" s="84"/>
      <c r="O6" s="14" t="s">
        <v>2656</v>
      </c>
      <c r="P6" s="14" t="s">
        <v>185</v>
      </c>
      <c r="Q6" s="10" t="s">
        <v>2657</v>
      </c>
      <c r="R6" s="84"/>
      <c r="S6" s="84"/>
      <c r="T6" s="85"/>
      <c r="U6" s="84"/>
      <c r="V6" s="84"/>
    </row>
    <row r="7" spans="1:22" ht="89.25">
      <c r="A7" s="136"/>
      <c r="B7" s="136"/>
      <c r="C7" s="136"/>
      <c r="D7" s="136"/>
      <c r="E7" s="136"/>
      <c r="F7" s="136"/>
      <c r="G7" s="136"/>
      <c r="H7" s="136"/>
      <c r="I7" s="136"/>
      <c r="J7" s="136"/>
      <c r="K7" s="21" t="s">
        <v>2658</v>
      </c>
      <c r="L7" s="14" t="s">
        <v>1765</v>
      </c>
      <c r="M7" s="84"/>
      <c r="N7" s="84"/>
      <c r="O7" s="14" t="s">
        <v>2659</v>
      </c>
      <c r="P7" s="14" t="s">
        <v>185</v>
      </c>
      <c r="Q7" s="52" t="s">
        <v>2660</v>
      </c>
      <c r="R7" s="84"/>
      <c r="S7" s="84"/>
      <c r="T7" s="85"/>
      <c r="U7" s="84"/>
      <c r="V7" s="84"/>
    </row>
    <row r="8" spans="1:22" ht="76.5">
      <c r="A8" s="136"/>
      <c r="B8" s="136"/>
      <c r="C8" s="137"/>
      <c r="D8" s="137"/>
      <c r="E8" s="137"/>
      <c r="F8" s="137"/>
      <c r="G8" s="137"/>
      <c r="H8" s="137"/>
      <c r="I8" s="137"/>
      <c r="J8" s="137"/>
      <c r="K8" s="21" t="s">
        <v>2661</v>
      </c>
      <c r="L8" s="14" t="s">
        <v>1765</v>
      </c>
      <c r="M8" s="84"/>
      <c r="N8" s="84"/>
      <c r="O8" s="14" t="s">
        <v>2659</v>
      </c>
      <c r="P8" s="14" t="s">
        <v>185</v>
      </c>
      <c r="Q8" s="52" t="s">
        <v>2660</v>
      </c>
      <c r="R8" s="84"/>
      <c r="S8" s="84"/>
      <c r="T8" s="85"/>
      <c r="U8" s="84"/>
      <c r="V8" s="84"/>
    </row>
    <row r="9" spans="1:22" ht="127.5">
      <c r="A9" s="136"/>
      <c r="B9" s="136"/>
      <c r="C9" s="149" t="s">
        <v>2179</v>
      </c>
      <c r="D9" s="150" t="s">
        <v>2180</v>
      </c>
      <c r="E9" s="149" t="s">
        <v>2373</v>
      </c>
      <c r="F9" s="149" t="s">
        <v>2662</v>
      </c>
      <c r="G9" s="149" t="s">
        <v>2412</v>
      </c>
      <c r="H9" s="149" t="s">
        <v>813</v>
      </c>
      <c r="I9" s="149" t="s">
        <v>2647</v>
      </c>
      <c r="J9" s="149" t="s">
        <v>434</v>
      </c>
      <c r="K9" s="21" t="s">
        <v>245</v>
      </c>
      <c r="L9" s="14" t="s">
        <v>2352</v>
      </c>
      <c r="M9" s="14">
        <v>2</v>
      </c>
      <c r="N9" s="14">
        <v>4</v>
      </c>
      <c r="O9" s="14" t="s">
        <v>543</v>
      </c>
      <c r="P9" s="14" t="s">
        <v>185</v>
      </c>
      <c r="Q9" s="36" t="s">
        <v>2663</v>
      </c>
      <c r="R9" s="84"/>
      <c r="S9" s="84"/>
      <c r="T9" s="85"/>
      <c r="U9" s="84"/>
      <c r="V9" s="84"/>
    </row>
    <row r="10" spans="1:22" ht="38.25">
      <c r="A10" s="136"/>
      <c r="B10" s="136"/>
      <c r="C10" s="136"/>
      <c r="D10" s="136"/>
      <c r="E10" s="136"/>
      <c r="F10" s="136"/>
      <c r="G10" s="136"/>
      <c r="H10" s="136"/>
      <c r="I10" s="136"/>
      <c r="J10" s="136"/>
      <c r="K10" s="21" t="s">
        <v>2638</v>
      </c>
      <c r="L10" s="14" t="s">
        <v>2270</v>
      </c>
      <c r="M10" s="84"/>
      <c r="N10" s="84"/>
      <c r="O10" s="14" t="s">
        <v>2651</v>
      </c>
      <c r="P10" s="14" t="s">
        <v>185</v>
      </c>
      <c r="Q10" s="44" t="s">
        <v>2423</v>
      </c>
      <c r="R10" s="84"/>
      <c r="S10" s="84"/>
      <c r="T10" s="85"/>
      <c r="U10" s="84"/>
      <c r="V10" s="84"/>
    </row>
    <row r="11" spans="1:22" ht="76.5">
      <c r="A11" s="136"/>
      <c r="B11" s="136"/>
      <c r="C11" s="136"/>
      <c r="D11" s="136"/>
      <c r="E11" s="136"/>
      <c r="F11" s="136"/>
      <c r="G11" s="136"/>
      <c r="H11" s="136"/>
      <c r="I11" s="136"/>
      <c r="J11" s="136"/>
      <c r="K11" s="21" t="s">
        <v>2145</v>
      </c>
      <c r="L11" s="14" t="s">
        <v>2191</v>
      </c>
      <c r="M11" s="84"/>
      <c r="N11" s="84"/>
      <c r="O11" s="14" t="s">
        <v>2654</v>
      </c>
      <c r="P11" s="14" t="s">
        <v>185</v>
      </c>
      <c r="Q11" s="44" t="s">
        <v>2409</v>
      </c>
      <c r="R11" s="84"/>
      <c r="S11" s="84"/>
      <c r="T11" s="85"/>
      <c r="U11" s="84"/>
      <c r="V11" s="84"/>
    </row>
    <row r="12" spans="1:22" ht="25.5">
      <c r="A12" s="136"/>
      <c r="B12" s="136"/>
      <c r="C12" s="136"/>
      <c r="D12" s="136"/>
      <c r="E12" s="136"/>
      <c r="F12" s="136"/>
      <c r="G12" s="136"/>
      <c r="H12" s="136"/>
      <c r="I12" s="136"/>
      <c r="J12" s="136"/>
      <c r="K12" s="21" t="s">
        <v>182</v>
      </c>
      <c r="L12" s="14" t="s">
        <v>183</v>
      </c>
      <c r="M12" s="84"/>
      <c r="N12" s="84"/>
      <c r="O12" s="14" t="s">
        <v>2664</v>
      </c>
      <c r="P12" s="14" t="s">
        <v>185</v>
      </c>
      <c r="Q12" s="10" t="s">
        <v>2665</v>
      </c>
      <c r="R12" s="84"/>
      <c r="S12" s="84"/>
      <c r="T12" s="85"/>
      <c r="U12" s="84"/>
      <c r="V12" s="84"/>
    </row>
    <row r="13" spans="1:22" ht="89.25">
      <c r="A13" s="136"/>
      <c r="B13" s="136"/>
      <c r="C13" s="136"/>
      <c r="D13" s="136"/>
      <c r="E13" s="136"/>
      <c r="F13" s="136"/>
      <c r="G13" s="136"/>
      <c r="H13" s="136"/>
      <c r="I13" s="136"/>
      <c r="J13" s="136"/>
      <c r="K13" s="21" t="s">
        <v>2666</v>
      </c>
      <c r="L13" s="14" t="s">
        <v>1765</v>
      </c>
      <c r="M13" s="84"/>
      <c r="N13" s="84"/>
      <c r="O13" s="14" t="s">
        <v>2667</v>
      </c>
      <c r="P13" s="14" t="s">
        <v>185</v>
      </c>
      <c r="Q13" s="52" t="s">
        <v>2660</v>
      </c>
      <c r="R13" s="84"/>
      <c r="S13" s="84"/>
      <c r="T13" s="85"/>
      <c r="U13" s="84"/>
      <c r="V13" s="84"/>
    </row>
    <row r="14" spans="1:22" ht="76.5">
      <c r="A14" s="136"/>
      <c r="B14" s="136"/>
      <c r="C14" s="137"/>
      <c r="D14" s="137"/>
      <c r="E14" s="137"/>
      <c r="F14" s="137"/>
      <c r="G14" s="137"/>
      <c r="H14" s="137"/>
      <c r="I14" s="137"/>
      <c r="J14" s="137"/>
      <c r="K14" s="21" t="s">
        <v>2668</v>
      </c>
      <c r="L14" s="14" t="s">
        <v>1765</v>
      </c>
      <c r="M14" s="84"/>
      <c r="N14" s="84"/>
      <c r="O14" s="14" t="s">
        <v>2667</v>
      </c>
      <c r="P14" s="14" t="s">
        <v>185</v>
      </c>
      <c r="Q14" s="52" t="s">
        <v>2660</v>
      </c>
      <c r="R14" s="84"/>
      <c r="S14" s="84"/>
      <c r="T14" s="85"/>
      <c r="U14" s="84"/>
      <c r="V14" s="84"/>
    </row>
    <row r="15" spans="1:22" ht="178.5">
      <c r="A15" s="136"/>
      <c r="B15" s="136"/>
      <c r="C15" s="149" t="s">
        <v>2111</v>
      </c>
      <c r="D15" s="150" t="s">
        <v>2112</v>
      </c>
      <c r="E15" s="149" t="s">
        <v>2373</v>
      </c>
      <c r="F15" s="149" t="s">
        <v>2669</v>
      </c>
      <c r="G15" s="149" t="s">
        <v>2412</v>
      </c>
      <c r="H15" s="149" t="s">
        <v>813</v>
      </c>
      <c r="I15" s="149" t="s">
        <v>2647</v>
      </c>
      <c r="J15" s="149" t="s">
        <v>434</v>
      </c>
      <c r="K15" s="151" t="s">
        <v>245</v>
      </c>
      <c r="L15" s="14" t="s">
        <v>2670</v>
      </c>
      <c r="M15" s="14">
        <v>300</v>
      </c>
      <c r="N15" s="14">
        <v>500</v>
      </c>
      <c r="O15" s="14" t="s">
        <v>201</v>
      </c>
      <c r="P15" s="14" t="s">
        <v>185</v>
      </c>
      <c r="Q15" s="52" t="s">
        <v>2671</v>
      </c>
      <c r="R15" s="84"/>
      <c r="S15" s="84"/>
      <c r="T15" s="85"/>
      <c r="U15" s="84"/>
      <c r="V15" s="84"/>
    </row>
    <row r="16" spans="1:22" ht="204">
      <c r="A16" s="136"/>
      <c r="B16" s="136"/>
      <c r="C16" s="136"/>
      <c r="D16" s="136"/>
      <c r="E16" s="136"/>
      <c r="F16" s="136"/>
      <c r="G16" s="136"/>
      <c r="H16" s="136"/>
      <c r="I16" s="136"/>
      <c r="J16" s="136"/>
      <c r="K16" s="137"/>
      <c r="L16" s="14" t="s">
        <v>2672</v>
      </c>
      <c r="M16" s="14"/>
      <c r="N16" s="14"/>
      <c r="O16" s="14" t="s">
        <v>2664</v>
      </c>
      <c r="P16" s="14" t="s">
        <v>256</v>
      </c>
      <c r="Q16" s="52" t="s">
        <v>2673</v>
      </c>
      <c r="R16" s="14" t="s">
        <v>258</v>
      </c>
      <c r="S16" s="14" t="s">
        <v>259</v>
      </c>
      <c r="T16" s="21" t="s">
        <v>2674</v>
      </c>
      <c r="U16" s="14" t="str">
        <f>CONCATENATE(Masuri!A4, ", ", Masuri!A5, ", ", Masuri!A6, ", ", Masuri!A8, ", ", Masuri!A10, ", ", Masuri!A11, ", ", Masuri!A27, ", ", Masuri!A34, ", ", Masuri!A35, ", ", Masuri!A36)</f>
        <v>M2, M3, M4, M5, M7, M8, M24, M31, M32, M33</v>
      </c>
      <c r="V16" s="84"/>
    </row>
    <row r="17" spans="1:22" ht="38.25">
      <c r="A17" s="136"/>
      <c r="B17" s="136"/>
      <c r="C17" s="136"/>
      <c r="D17" s="136"/>
      <c r="E17" s="136"/>
      <c r="F17" s="136"/>
      <c r="G17" s="136"/>
      <c r="H17" s="136"/>
      <c r="I17" s="136"/>
      <c r="J17" s="136"/>
      <c r="K17" s="21" t="s">
        <v>2379</v>
      </c>
      <c r="L17" s="14" t="s">
        <v>2380</v>
      </c>
      <c r="M17" s="84"/>
      <c r="N17" s="84"/>
      <c r="O17" s="14" t="s">
        <v>2142</v>
      </c>
      <c r="P17" s="14" t="s">
        <v>256</v>
      </c>
      <c r="Q17" s="50" t="s">
        <v>2675</v>
      </c>
      <c r="R17" s="14" t="s">
        <v>258</v>
      </c>
      <c r="S17" s="14" t="s">
        <v>259</v>
      </c>
      <c r="T17" s="108" t="s">
        <v>2653</v>
      </c>
      <c r="U17" s="14" t="str">
        <f>CONCATENATE(Masuri!A4, ", ", Masuri!A5, ", ", Masuri!A6, ", ", Masuri!A8, ", ", Masuri!A10, ", ", Masuri!A11, ", ", Masuri!A27, ", ", Masuri!A34, ", ", Masuri!A35, ", ", Masuri!A36)</f>
        <v>M2, M3, M4, M5, M7, M8, M24, M31, M32, M33</v>
      </c>
      <c r="V17" s="84"/>
    </row>
    <row r="18" spans="1:22" ht="51">
      <c r="A18" s="136"/>
      <c r="B18" s="136"/>
      <c r="C18" s="136"/>
      <c r="D18" s="136"/>
      <c r="E18" s="136"/>
      <c r="F18" s="136"/>
      <c r="G18" s="136"/>
      <c r="H18" s="136"/>
      <c r="I18" s="136"/>
      <c r="J18" s="136"/>
      <c r="K18" s="21" t="s">
        <v>2145</v>
      </c>
      <c r="L18" s="14" t="s">
        <v>2191</v>
      </c>
      <c r="M18" s="84"/>
      <c r="N18" s="84"/>
      <c r="O18" s="14" t="s">
        <v>2173</v>
      </c>
      <c r="P18" s="14" t="s">
        <v>185</v>
      </c>
      <c r="Q18" s="44" t="s">
        <v>2409</v>
      </c>
      <c r="R18" s="84"/>
      <c r="S18" s="84"/>
      <c r="T18" s="85"/>
      <c r="U18" s="84"/>
      <c r="V18" s="84"/>
    </row>
    <row r="19" spans="1:22" ht="25.5">
      <c r="A19" s="136"/>
      <c r="B19" s="136"/>
      <c r="C19" s="136"/>
      <c r="D19" s="136"/>
      <c r="E19" s="136"/>
      <c r="F19" s="136"/>
      <c r="G19" s="136"/>
      <c r="H19" s="136"/>
      <c r="I19" s="136"/>
      <c r="J19" s="136"/>
      <c r="K19" s="21" t="s">
        <v>2655</v>
      </c>
      <c r="L19" s="14" t="s">
        <v>183</v>
      </c>
      <c r="M19" s="84"/>
      <c r="N19" s="84"/>
      <c r="O19" s="14" t="s">
        <v>2676</v>
      </c>
      <c r="P19" s="14" t="s">
        <v>185</v>
      </c>
      <c r="Q19" s="10" t="s">
        <v>2677</v>
      </c>
      <c r="R19" s="84"/>
      <c r="S19" s="84"/>
      <c r="T19" s="85"/>
      <c r="U19" s="84"/>
      <c r="V19" s="84"/>
    </row>
    <row r="20" spans="1:22" ht="25.5">
      <c r="A20" s="136"/>
      <c r="B20" s="136"/>
      <c r="C20" s="136"/>
      <c r="D20" s="136"/>
      <c r="E20" s="136"/>
      <c r="F20" s="136"/>
      <c r="G20" s="136"/>
      <c r="H20" s="136"/>
      <c r="I20" s="136"/>
      <c r="J20" s="136"/>
      <c r="K20" s="21" t="s">
        <v>2678</v>
      </c>
      <c r="L20" s="14" t="s">
        <v>183</v>
      </c>
      <c r="M20" s="84"/>
      <c r="N20" s="84"/>
      <c r="O20" s="14" t="s">
        <v>2679</v>
      </c>
      <c r="P20" s="14" t="s">
        <v>185</v>
      </c>
      <c r="Q20" s="10" t="s">
        <v>2680</v>
      </c>
      <c r="R20" s="84"/>
      <c r="S20" s="84"/>
      <c r="T20" s="85"/>
      <c r="U20" s="84"/>
      <c r="V20" s="84"/>
    </row>
    <row r="21" spans="1:22" ht="89.25">
      <c r="A21" s="136"/>
      <c r="B21" s="136"/>
      <c r="C21" s="136"/>
      <c r="D21" s="136"/>
      <c r="E21" s="136"/>
      <c r="F21" s="136"/>
      <c r="G21" s="136"/>
      <c r="H21" s="136"/>
      <c r="I21" s="136"/>
      <c r="J21" s="136"/>
      <c r="K21" s="21" t="s">
        <v>2658</v>
      </c>
      <c r="L21" s="14" t="s">
        <v>373</v>
      </c>
      <c r="M21" s="84"/>
      <c r="N21" s="84"/>
      <c r="O21" s="14" t="s">
        <v>2681</v>
      </c>
      <c r="P21" s="14" t="s">
        <v>185</v>
      </c>
      <c r="Q21" s="52" t="s">
        <v>2660</v>
      </c>
      <c r="R21" s="84"/>
      <c r="S21" s="84"/>
      <c r="T21" s="85"/>
      <c r="U21" s="84"/>
      <c r="V21" s="84"/>
    </row>
    <row r="22" spans="1:22" ht="76.5">
      <c r="A22" s="136"/>
      <c r="B22" s="136"/>
      <c r="C22" s="137"/>
      <c r="D22" s="137"/>
      <c r="E22" s="137"/>
      <c r="F22" s="137"/>
      <c r="G22" s="137"/>
      <c r="H22" s="137"/>
      <c r="I22" s="137"/>
      <c r="J22" s="137"/>
      <c r="K22" s="21" t="s">
        <v>2661</v>
      </c>
      <c r="L22" s="14" t="s">
        <v>373</v>
      </c>
      <c r="M22" s="84"/>
      <c r="N22" s="84"/>
      <c r="O22" s="14" t="s">
        <v>2681</v>
      </c>
      <c r="P22" s="14" t="s">
        <v>185</v>
      </c>
      <c r="Q22" s="52" t="s">
        <v>2660</v>
      </c>
      <c r="R22" s="84"/>
      <c r="S22" s="84"/>
      <c r="T22" s="85"/>
      <c r="U22" s="84"/>
      <c r="V22" s="84"/>
    </row>
    <row r="23" spans="1:22" ht="204">
      <c r="A23" s="136"/>
      <c r="B23" s="136"/>
      <c r="C23" s="149" t="s">
        <v>2427</v>
      </c>
      <c r="D23" s="150" t="s">
        <v>2428</v>
      </c>
      <c r="E23" s="149" t="s">
        <v>2373</v>
      </c>
      <c r="F23" s="149" t="s">
        <v>2662</v>
      </c>
      <c r="G23" s="149" t="s">
        <v>2682</v>
      </c>
      <c r="H23" s="149" t="s">
        <v>813</v>
      </c>
      <c r="I23" s="149" t="s">
        <v>2647</v>
      </c>
      <c r="J23" s="149" t="s">
        <v>434</v>
      </c>
      <c r="K23" s="21" t="s">
        <v>245</v>
      </c>
      <c r="L23" s="14" t="s">
        <v>2471</v>
      </c>
      <c r="M23" s="14">
        <v>250</v>
      </c>
      <c r="N23" s="14">
        <v>450</v>
      </c>
      <c r="O23" s="14" t="s">
        <v>2648</v>
      </c>
      <c r="P23" s="14" t="s">
        <v>256</v>
      </c>
      <c r="Q23" s="52" t="s">
        <v>2683</v>
      </c>
      <c r="R23" s="14" t="s">
        <v>258</v>
      </c>
      <c r="S23" s="14" t="s">
        <v>259</v>
      </c>
      <c r="T23" s="21" t="s">
        <v>2684</v>
      </c>
      <c r="U23" s="14" t="str">
        <f>CONCATENATE(Masuri!A4, ", ", Masuri!A5, ", ", Masuri!A6, ", ", Masuri!A8, ", ", Masuri!A10, ", ", Masuri!A11, ", ", Masuri!A27, ", ", Masuri!A34, ", ", Masuri!A35, ", ", Masuri!A36)</f>
        <v>M2, M3, M4, M5, M7, M8, M24, M31, M32, M33</v>
      </c>
      <c r="V23" s="84"/>
    </row>
    <row r="24" spans="1:22" ht="38.25">
      <c r="A24" s="136"/>
      <c r="B24" s="136"/>
      <c r="C24" s="136"/>
      <c r="D24" s="136"/>
      <c r="E24" s="136"/>
      <c r="F24" s="136"/>
      <c r="G24" s="136"/>
      <c r="H24" s="136"/>
      <c r="I24" s="136"/>
      <c r="J24" s="136"/>
      <c r="K24" s="21" t="s">
        <v>2638</v>
      </c>
      <c r="L24" s="14" t="s">
        <v>2624</v>
      </c>
      <c r="M24" s="84"/>
      <c r="N24" s="84"/>
      <c r="O24" s="14" t="s">
        <v>2685</v>
      </c>
      <c r="P24" s="14" t="s">
        <v>256</v>
      </c>
      <c r="Q24" s="50" t="s">
        <v>2675</v>
      </c>
      <c r="R24" s="14" t="s">
        <v>258</v>
      </c>
      <c r="S24" s="14" t="s">
        <v>259</v>
      </c>
      <c r="T24" s="108" t="s">
        <v>2653</v>
      </c>
      <c r="U24" s="14" t="str">
        <f>CONCATENATE(Masuri!A4, ", ", Masuri!A5, ", ", Masuri!A6, ", ", Masuri!A8, ", ", Masuri!A10, ", ", Masuri!A11, ", ", Masuri!A27, ", ", Masuri!A34, ", ", Masuri!A35, ", ", Masuri!A36)</f>
        <v>M2, M3, M4, M5, M7, M8, M24, M31, M32, M33</v>
      </c>
      <c r="V24" s="84"/>
    </row>
    <row r="25" spans="1:22" ht="63.75">
      <c r="A25" s="136"/>
      <c r="B25" s="136"/>
      <c r="C25" s="136"/>
      <c r="D25" s="136"/>
      <c r="E25" s="136"/>
      <c r="F25" s="136"/>
      <c r="G25" s="136"/>
      <c r="H25" s="136"/>
      <c r="I25" s="136"/>
      <c r="J25" s="136"/>
      <c r="K25" s="21" t="s">
        <v>2145</v>
      </c>
      <c r="L25" s="14" t="s">
        <v>2191</v>
      </c>
      <c r="M25" s="84"/>
      <c r="N25" s="84"/>
      <c r="O25" s="14" t="s">
        <v>2686</v>
      </c>
      <c r="P25" s="14" t="s">
        <v>185</v>
      </c>
      <c r="Q25" s="44" t="s">
        <v>2409</v>
      </c>
      <c r="R25" s="84"/>
      <c r="S25" s="84"/>
      <c r="T25" s="85"/>
      <c r="U25" s="84"/>
      <c r="V25" s="84"/>
    </row>
    <row r="26" spans="1:22" ht="25.5">
      <c r="A26" s="136"/>
      <c r="B26" s="136"/>
      <c r="C26" s="137"/>
      <c r="D26" s="137"/>
      <c r="E26" s="137"/>
      <c r="F26" s="137"/>
      <c r="G26" s="137"/>
      <c r="H26" s="137"/>
      <c r="I26" s="137"/>
      <c r="J26" s="137"/>
      <c r="K26" s="21" t="s">
        <v>182</v>
      </c>
      <c r="L26" s="14" t="s">
        <v>183</v>
      </c>
      <c r="M26" s="84"/>
      <c r="N26" s="84"/>
      <c r="O26" s="14" t="s">
        <v>2676</v>
      </c>
      <c r="P26" s="14" t="s">
        <v>185</v>
      </c>
      <c r="Q26" s="10" t="s">
        <v>2687</v>
      </c>
      <c r="R26" s="84"/>
      <c r="S26" s="84"/>
      <c r="T26" s="85"/>
      <c r="U26" s="84"/>
      <c r="V26" s="84"/>
    </row>
    <row r="27" spans="1:22" ht="127.5">
      <c r="A27" s="136"/>
      <c r="B27" s="136"/>
      <c r="C27" s="149" t="s">
        <v>2199</v>
      </c>
      <c r="D27" s="150" t="s">
        <v>2200</v>
      </c>
      <c r="E27" s="149" t="s">
        <v>2373</v>
      </c>
      <c r="F27" s="149" t="s">
        <v>2688</v>
      </c>
      <c r="G27" s="149" t="s">
        <v>2412</v>
      </c>
      <c r="H27" s="149" t="s">
        <v>813</v>
      </c>
      <c r="I27" s="149" t="s">
        <v>2647</v>
      </c>
      <c r="J27" s="149" t="s">
        <v>434</v>
      </c>
      <c r="K27" s="151" t="s">
        <v>245</v>
      </c>
      <c r="L27" s="14" t="s">
        <v>2352</v>
      </c>
      <c r="M27" s="14">
        <v>3</v>
      </c>
      <c r="N27" s="14">
        <v>7</v>
      </c>
      <c r="O27" s="14" t="s">
        <v>543</v>
      </c>
      <c r="P27" s="14" t="s">
        <v>185</v>
      </c>
      <c r="Q27" s="36" t="s">
        <v>2689</v>
      </c>
      <c r="R27" s="84"/>
      <c r="S27" s="84"/>
      <c r="T27" s="85"/>
      <c r="U27" s="84"/>
      <c r="V27" s="84"/>
    </row>
    <row r="28" spans="1:22" ht="204">
      <c r="A28" s="136"/>
      <c r="B28" s="136"/>
      <c r="C28" s="136"/>
      <c r="D28" s="136"/>
      <c r="E28" s="136"/>
      <c r="F28" s="136"/>
      <c r="G28" s="136"/>
      <c r="H28" s="136"/>
      <c r="I28" s="136"/>
      <c r="J28" s="136"/>
      <c r="K28" s="137"/>
      <c r="L28" s="14" t="s">
        <v>2690</v>
      </c>
      <c r="M28" s="14">
        <v>300</v>
      </c>
      <c r="N28" s="14">
        <v>600</v>
      </c>
      <c r="O28" s="14" t="s">
        <v>2664</v>
      </c>
      <c r="P28" s="14" t="s">
        <v>256</v>
      </c>
      <c r="Q28" s="52" t="s">
        <v>2691</v>
      </c>
      <c r="R28" s="14" t="s">
        <v>258</v>
      </c>
      <c r="S28" s="14" t="s">
        <v>259</v>
      </c>
      <c r="T28" s="21" t="s">
        <v>2692</v>
      </c>
      <c r="U28" s="14" t="str">
        <f>CONCATENATE(Masuri!A4, ", ", Masuri!A5, ", ", Masuri!A6, ", ", Masuri!A8, ", ", Masuri!A10, ", ", Masuri!A11, ", ", Masuri!A27, ", ", Masuri!A34, ", ", Masuri!A35, ", ", Masuri!A36)</f>
        <v>M2, M3, M4, M5, M7, M8, M24, M31, M32, M33</v>
      </c>
      <c r="V28" s="84"/>
    </row>
    <row r="29" spans="1:22" ht="51">
      <c r="A29" s="136"/>
      <c r="B29" s="136"/>
      <c r="C29" s="136"/>
      <c r="D29" s="136"/>
      <c r="E29" s="136"/>
      <c r="F29" s="136"/>
      <c r="G29" s="136"/>
      <c r="H29" s="136"/>
      <c r="I29" s="136"/>
      <c r="J29" s="136"/>
      <c r="K29" s="21" t="s">
        <v>2638</v>
      </c>
      <c r="L29" s="14" t="s">
        <v>2624</v>
      </c>
      <c r="M29" s="84"/>
      <c r="N29" s="84"/>
      <c r="O29" s="14" t="s">
        <v>2693</v>
      </c>
      <c r="P29" s="14" t="s">
        <v>256</v>
      </c>
      <c r="Q29" s="50" t="s">
        <v>2675</v>
      </c>
      <c r="R29" s="14" t="s">
        <v>258</v>
      </c>
      <c r="S29" s="14" t="s">
        <v>259</v>
      </c>
      <c r="T29" s="108" t="s">
        <v>2653</v>
      </c>
      <c r="U29" s="14" t="str">
        <f>CONCATENATE(Masuri!A4, ", ", Masuri!A5, ", ", Masuri!A6, ", ", Masuri!A8, ", ", Masuri!A10, ", ", Masuri!A11, ", ", Masuri!A27, ", ", Masuri!A34, ", ", Masuri!A35, ", ", Masuri!A36)</f>
        <v>M2, M3, M4, M5, M7, M8, M24, M31, M32, M33</v>
      </c>
      <c r="V29" s="84"/>
    </row>
    <row r="30" spans="1:22" ht="63.75">
      <c r="A30" s="136"/>
      <c r="B30" s="136"/>
      <c r="C30" s="136"/>
      <c r="D30" s="136"/>
      <c r="E30" s="136"/>
      <c r="F30" s="136"/>
      <c r="G30" s="136"/>
      <c r="H30" s="136"/>
      <c r="I30" s="136"/>
      <c r="J30" s="136"/>
      <c r="K30" s="21" t="s">
        <v>2145</v>
      </c>
      <c r="L30" s="14" t="s">
        <v>2146</v>
      </c>
      <c r="M30" s="84"/>
      <c r="N30" s="84"/>
      <c r="O30" s="14" t="s">
        <v>2694</v>
      </c>
      <c r="P30" s="14" t="s">
        <v>185</v>
      </c>
      <c r="Q30" s="44" t="s">
        <v>2409</v>
      </c>
      <c r="R30" s="84"/>
      <c r="S30" s="84"/>
      <c r="T30" s="85"/>
      <c r="U30" s="84"/>
      <c r="V30" s="84"/>
    </row>
    <row r="31" spans="1:22" ht="25.5">
      <c r="A31" s="136"/>
      <c r="B31" s="136"/>
      <c r="C31" s="137"/>
      <c r="D31" s="137"/>
      <c r="E31" s="137"/>
      <c r="F31" s="137"/>
      <c r="G31" s="137"/>
      <c r="H31" s="137"/>
      <c r="I31" s="137"/>
      <c r="J31" s="137"/>
      <c r="K31" s="21" t="s">
        <v>182</v>
      </c>
      <c r="L31" s="14" t="s">
        <v>183</v>
      </c>
      <c r="M31" s="84"/>
      <c r="N31" s="84"/>
      <c r="O31" s="14" t="s">
        <v>2695</v>
      </c>
      <c r="P31" s="14" t="s">
        <v>185</v>
      </c>
      <c r="Q31" s="10" t="s">
        <v>2687</v>
      </c>
      <c r="R31" s="84"/>
      <c r="S31" s="84"/>
      <c r="T31" s="85"/>
      <c r="U31" s="84"/>
      <c r="V31" s="84"/>
    </row>
    <row r="32" spans="1:22" ht="216.75">
      <c r="A32" s="136"/>
      <c r="B32" s="136"/>
      <c r="C32" s="149" t="s">
        <v>2442</v>
      </c>
      <c r="D32" s="150" t="s">
        <v>2443</v>
      </c>
      <c r="E32" s="149" t="s">
        <v>2373</v>
      </c>
      <c r="F32" s="149" t="s">
        <v>2696</v>
      </c>
      <c r="G32" s="149" t="s">
        <v>2646</v>
      </c>
      <c r="H32" s="149" t="s">
        <v>813</v>
      </c>
      <c r="I32" s="149" t="s">
        <v>2647</v>
      </c>
      <c r="J32" s="149" t="s">
        <v>434</v>
      </c>
      <c r="K32" s="21" t="s">
        <v>245</v>
      </c>
      <c r="L32" s="14" t="s">
        <v>2471</v>
      </c>
      <c r="M32" s="14">
        <v>2</v>
      </c>
      <c r="N32" s="14">
        <v>4</v>
      </c>
      <c r="O32" s="14" t="s">
        <v>560</v>
      </c>
      <c r="P32" s="14" t="s">
        <v>256</v>
      </c>
      <c r="Q32" s="52" t="s">
        <v>2697</v>
      </c>
      <c r="R32" s="14" t="s">
        <v>258</v>
      </c>
      <c r="S32" s="14" t="s">
        <v>259</v>
      </c>
      <c r="T32" s="21" t="s">
        <v>2698</v>
      </c>
      <c r="U32" s="14" t="str">
        <f>CONCATENATE(Masuri!A4, ", ", Masuri!A5, ", ", Masuri!A6, ", ", Masuri!A8, ", ", Masuri!A10, ", ", Masuri!A11, ", ", Masuri!A27, ", ", Masuri!A34, ", ", Masuri!A35, ", ", Masuri!A36)</f>
        <v>M2, M3, M4, M5, M7, M8, M24, M31, M32, M33</v>
      </c>
      <c r="V32" s="84"/>
    </row>
    <row r="33" spans="1:22" ht="38.25">
      <c r="A33" s="136"/>
      <c r="B33" s="136"/>
      <c r="C33" s="136"/>
      <c r="D33" s="136"/>
      <c r="E33" s="136"/>
      <c r="F33" s="136"/>
      <c r="G33" s="136"/>
      <c r="H33" s="136"/>
      <c r="I33" s="136"/>
      <c r="J33" s="136"/>
      <c r="K33" s="21" t="s">
        <v>2638</v>
      </c>
      <c r="L33" s="14" t="s">
        <v>2624</v>
      </c>
      <c r="M33" s="84"/>
      <c r="N33" s="84"/>
      <c r="O33" s="14" t="s">
        <v>2685</v>
      </c>
      <c r="P33" s="14" t="s">
        <v>256</v>
      </c>
      <c r="Q33" s="50" t="s">
        <v>2675</v>
      </c>
      <c r="R33" s="14" t="s">
        <v>258</v>
      </c>
      <c r="S33" s="14" t="s">
        <v>259</v>
      </c>
      <c r="T33" s="108" t="s">
        <v>2699</v>
      </c>
      <c r="U33" s="14" t="str">
        <f>CONCATENATE(Masuri!A4, ", ", Masuri!A5, ", ", Masuri!A6, ", ", Masuri!A8, ", ", Masuri!A10, ", ", Masuri!A11, ", ", Masuri!A27, ", ", Masuri!A34, ", ", Masuri!A35, ", ", Masuri!A36)</f>
        <v>M2, M3, M4, M5, M7, M8, M24, M31, M32, M33</v>
      </c>
      <c r="V33" s="84"/>
    </row>
    <row r="34" spans="1:22" ht="63.75">
      <c r="A34" s="136"/>
      <c r="B34" s="136"/>
      <c r="C34" s="136"/>
      <c r="D34" s="136"/>
      <c r="E34" s="136"/>
      <c r="F34" s="136"/>
      <c r="G34" s="136"/>
      <c r="H34" s="136"/>
      <c r="I34" s="136"/>
      <c r="J34" s="136"/>
      <c r="K34" s="21" t="s">
        <v>2145</v>
      </c>
      <c r="L34" s="14" t="s">
        <v>2191</v>
      </c>
      <c r="M34" s="84"/>
      <c r="N34" s="84"/>
      <c r="O34" s="14" t="s">
        <v>2700</v>
      </c>
      <c r="P34" s="14" t="s">
        <v>185</v>
      </c>
      <c r="Q34" s="44" t="s">
        <v>2409</v>
      </c>
      <c r="R34" s="84"/>
      <c r="S34" s="84"/>
      <c r="T34" s="85"/>
      <c r="U34" s="84"/>
      <c r="V34" s="84"/>
    </row>
    <row r="35" spans="1:22" ht="38.25">
      <c r="A35" s="136"/>
      <c r="B35" s="136"/>
      <c r="C35" s="136"/>
      <c r="D35" s="136"/>
      <c r="E35" s="136"/>
      <c r="F35" s="136"/>
      <c r="G35" s="136"/>
      <c r="H35" s="136"/>
      <c r="I35" s="136"/>
      <c r="J35" s="136"/>
      <c r="K35" s="21" t="s">
        <v>2655</v>
      </c>
      <c r="L35" s="14" t="s">
        <v>183</v>
      </c>
      <c r="M35" s="84"/>
      <c r="N35" s="84"/>
      <c r="O35" s="14" t="s">
        <v>2695</v>
      </c>
      <c r="P35" s="14" t="s">
        <v>185</v>
      </c>
      <c r="Q35" s="10" t="s">
        <v>2701</v>
      </c>
      <c r="R35" s="84"/>
      <c r="S35" s="84"/>
      <c r="T35" s="85"/>
      <c r="U35" s="84"/>
      <c r="V35" s="84"/>
    </row>
    <row r="36" spans="1:22" ht="38.25">
      <c r="A36" s="136"/>
      <c r="B36" s="136"/>
      <c r="C36" s="137"/>
      <c r="D36" s="137"/>
      <c r="E36" s="137"/>
      <c r="F36" s="137"/>
      <c r="G36" s="137"/>
      <c r="H36" s="137"/>
      <c r="I36" s="137"/>
      <c r="J36" s="137"/>
      <c r="K36" s="21" t="s">
        <v>2678</v>
      </c>
      <c r="L36" s="14" t="s">
        <v>183</v>
      </c>
      <c r="M36" s="84"/>
      <c r="N36" s="84"/>
      <c r="O36" s="14" t="s">
        <v>2702</v>
      </c>
      <c r="P36" s="14" t="s">
        <v>185</v>
      </c>
      <c r="Q36" s="10" t="s">
        <v>2703</v>
      </c>
      <c r="R36" s="84"/>
      <c r="S36" s="84"/>
      <c r="T36" s="85"/>
      <c r="U36" s="84"/>
      <c r="V36" s="84"/>
    </row>
    <row r="37" spans="1:22" ht="204">
      <c r="A37" s="136"/>
      <c r="B37" s="136"/>
      <c r="C37" s="149" t="s">
        <v>2461</v>
      </c>
      <c r="D37" s="150" t="s">
        <v>2462</v>
      </c>
      <c r="E37" s="149" t="s">
        <v>2373</v>
      </c>
      <c r="F37" s="149" t="s">
        <v>2662</v>
      </c>
      <c r="G37" s="149" t="s">
        <v>2646</v>
      </c>
      <c r="H37" s="149" t="s">
        <v>813</v>
      </c>
      <c r="I37" s="149" t="s">
        <v>2647</v>
      </c>
      <c r="J37" s="149" t="s">
        <v>434</v>
      </c>
      <c r="K37" s="21" t="s">
        <v>245</v>
      </c>
      <c r="L37" s="14" t="s">
        <v>2704</v>
      </c>
      <c r="M37" s="14">
        <v>80</v>
      </c>
      <c r="N37" s="14">
        <v>120</v>
      </c>
      <c r="O37" s="14" t="s">
        <v>2664</v>
      </c>
      <c r="P37" s="14" t="s">
        <v>256</v>
      </c>
      <c r="Q37" s="52" t="s">
        <v>2683</v>
      </c>
      <c r="R37" s="14" t="s">
        <v>258</v>
      </c>
      <c r="S37" s="14" t="s">
        <v>259</v>
      </c>
      <c r="T37" s="21" t="s">
        <v>2705</v>
      </c>
      <c r="U37" s="14" t="str">
        <f>CONCATENATE(Masuri!A4, ", ", Masuri!A5, ", ", Masuri!A6, ", ", Masuri!A8, ", ", Masuri!A10, ", ", Masuri!A11, ", ", Masuri!A27, ", ", Masuri!A34, ", ", Masuri!A35, ", ", Masuri!A36)</f>
        <v>M2, M3, M4, M5, M7, M8, M24, M31, M32, M33</v>
      </c>
      <c r="V37" s="84"/>
    </row>
    <row r="38" spans="1:22" ht="38.25">
      <c r="A38" s="136"/>
      <c r="B38" s="136"/>
      <c r="C38" s="136"/>
      <c r="D38" s="136"/>
      <c r="E38" s="136"/>
      <c r="F38" s="136"/>
      <c r="G38" s="136"/>
      <c r="H38" s="136"/>
      <c r="I38" s="136"/>
      <c r="J38" s="136"/>
      <c r="K38" s="21" t="s">
        <v>2638</v>
      </c>
      <c r="L38" s="14" t="s">
        <v>2624</v>
      </c>
      <c r="M38" s="84"/>
      <c r="N38" s="84"/>
      <c r="O38" s="14" t="s">
        <v>2706</v>
      </c>
      <c r="P38" s="14" t="s">
        <v>256</v>
      </c>
      <c r="Q38" s="50" t="s">
        <v>2675</v>
      </c>
      <c r="R38" s="14" t="s">
        <v>258</v>
      </c>
      <c r="S38" s="14" t="s">
        <v>259</v>
      </c>
      <c r="T38" s="108" t="s">
        <v>2699</v>
      </c>
      <c r="U38" s="14" t="str">
        <f>CONCATENATE(Masuri!A4, ", ", Masuri!A5, ", ", Masuri!A6, ", ", Masuri!A8, ", ", Masuri!A10, ", ", Masuri!A11, ", ", Masuri!A27, ", ", Masuri!A34, ", ", Masuri!A35, ", ", Masuri!A36)</f>
        <v>M2, M3, M4, M5, M7, M8, M24, M31, M32, M33</v>
      </c>
      <c r="V38" s="84"/>
    </row>
    <row r="39" spans="1:22" ht="76.5">
      <c r="A39" s="136"/>
      <c r="B39" s="136"/>
      <c r="C39" s="136"/>
      <c r="D39" s="136"/>
      <c r="E39" s="136"/>
      <c r="F39" s="136"/>
      <c r="G39" s="136"/>
      <c r="H39" s="136"/>
      <c r="I39" s="136"/>
      <c r="J39" s="136"/>
      <c r="K39" s="21" t="s">
        <v>2145</v>
      </c>
      <c r="L39" s="14" t="s">
        <v>2191</v>
      </c>
      <c r="M39" s="84"/>
      <c r="N39" s="84"/>
      <c r="O39" s="14" t="s">
        <v>2654</v>
      </c>
      <c r="P39" s="14" t="s">
        <v>185</v>
      </c>
      <c r="Q39" s="44" t="s">
        <v>2409</v>
      </c>
      <c r="R39" s="84"/>
      <c r="S39" s="84"/>
      <c r="T39" s="85"/>
      <c r="U39" s="84"/>
      <c r="V39" s="84"/>
    </row>
    <row r="40" spans="1:22" ht="38.25">
      <c r="A40" s="136"/>
      <c r="B40" s="136"/>
      <c r="C40" s="136"/>
      <c r="D40" s="136"/>
      <c r="E40" s="136"/>
      <c r="F40" s="136"/>
      <c r="G40" s="136"/>
      <c r="H40" s="136"/>
      <c r="I40" s="136"/>
      <c r="J40" s="136"/>
      <c r="K40" s="21" t="s">
        <v>2655</v>
      </c>
      <c r="L40" s="14" t="s">
        <v>183</v>
      </c>
      <c r="M40" s="84"/>
      <c r="N40" s="84"/>
      <c r="O40" s="14" t="s">
        <v>2695</v>
      </c>
      <c r="P40" s="14" t="s">
        <v>185</v>
      </c>
      <c r="Q40" s="10" t="s">
        <v>2707</v>
      </c>
      <c r="R40" s="84"/>
      <c r="S40" s="84"/>
      <c r="T40" s="85"/>
      <c r="U40" s="84"/>
      <c r="V40" s="84"/>
    </row>
    <row r="41" spans="1:22" ht="102">
      <c r="A41" s="136"/>
      <c r="B41" s="136"/>
      <c r="C41" s="136"/>
      <c r="D41" s="136"/>
      <c r="E41" s="136"/>
      <c r="F41" s="136"/>
      <c r="G41" s="136"/>
      <c r="H41" s="136"/>
      <c r="I41" s="136"/>
      <c r="J41" s="136"/>
      <c r="K41" s="21" t="s">
        <v>2708</v>
      </c>
      <c r="L41" s="14" t="s">
        <v>1765</v>
      </c>
      <c r="M41" s="84"/>
      <c r="N41" s="84"/>
      <c r="O41" s="14" t="s">
        <v>2667</v>
      </c>
      <c r="P41" s="14" t="s">
        <v>185</v>
      </c>
      <c r="Q41" s="52" t="s">
        <v>2660</v>
      </c>
      <c r="R41" s="84"/>
      <c r="S41" s="84"/>
      <c r="T41" s="85"/>
      <c r="U41" s="84"/>
      <c r="V41" s="84"/>
    </row>
    <row r="42" spans="1:22" ht="76.5">
      <c r="A42" s="136"/>
      <c r="B42" s="136"/>
      <c r="C42" s="137"/>
      <c r="D42" s="137"/>
      <c r="E42" s="137"/>
      <c r="F42" s="137"/>
      <c r="G42" s="137"/>
      <c r="H42" s="137"/>
      <c r="I42" s="137"/>
      <c r="J42" s="137"/>
      <c r="K42" s="21" t="s">
        <v>2709</v>
      </c>
      <c r="L42" s="14" t="s">
        <v>1765</v>
      </c>
      <c r="M42" s="84"/>
      <c r="N42" s="84"/>
      <c r="O42" s="14" t="s">
        <v>2667</v>
      </c>
      <c r="P42" s="14" t="s">
        <v>185</v>
      </c>
      <c r="Q42" s="52" t="s">
        <v>2660</v>
      </c>
      <c r="R42" s="84"/>
      <c r="S42" s="84"/>
      <c r="T42" s="85"/>
      <c r="U42" s="84"/>
      <c r="V42" s="84"/>
    </row>
    <row r="43" spans="1:22" ht="204">
      <c r="A43" s="136"/>
      <c r="B43" s="136"/>
      <c r="C43" s="149" t="s">
        <v>2476</v>
      </c>
      <c r="D43" s="150" t="s">
        <v>2124</v>
      </c>
      <c r="E43" s="149" t="s">
        <v>2373</v>
      </c>
      <c r="F43" s="149" t="s">
        <v>2662</v>
      </c>
      <c r="G43" s="149" t="s">
        <v>2412</v>
      </c>
      <c r="H43" s="149" t="s">
        <v>813</v>
      </c>
      <c r="I43" s="149" t="s">
        <v>2647</v>
      </c>
      <c r="J43" s="149" t="s">
        <v>434</v>
      </c>
      <c r="K43" s="21" t="s">
        <v>245</v>
      </c>
      <c r="L43" s="14" t="s">
        <v>2471</v>
      </c>
      <c r="M43" s="14">
        <v>2</v>
      </c>
      <c r="N43" s="14">
        <v>20</v>
      </c>
      <c r="O43" s="14" t="s">
        <v>2710</v>
      </c>
      <c r="P43" s="14" t="s">
        <v>256</v>
      </c>
      <c r="Q43" s="52" t="s">
        <v>2711</v>
      </c>
      <c r="R43" s="14" t="s">
        <v>258</v>
      </c>
      <c r="S43" s="14" t="s">
        <v>259</v>
      </c>
      <c r="T43" s="21" t="s">
        <v>2705</v>
      </c>
      <c r="U43" s="14" t="str">
        <f>CONCATENATE(Masuri!A4, ", ", Masuri!A5, ", ", Masuri!A6, ", ", Masuri!A8, ", ", Masuri!A10, ", ", Masuri!A11, ", ", Masuri!A27, ", ", Masuri!A34, ", ", Masuri!A35, ", ", Masuri!A36)</f>
        <v>M2, M3, M4, M5, M7, M8, M24, M31, M32, M33</v>
      </c>
      <c r="V43" s="84"/>
    </row>
    <row r="44" spans="1:22" ht="38.25">
      <c r="A44" s="136"/>
      <c r="B44" s="136"/>
      <c r="C44" s="136"/>
      <c r="D44" s="136"/>
      <c r="E44" s="136"/>
      <c r="F44" s="136"/>
      <c r="G44" s="136"/>
      <c r="H44" s="136"/>
      <c r="I44" s="136"/>
      <c r="J44" s="136"/>
      <c r="K44" s="21" t="s">
        <v>2379</v>
      </c>
      <c r="L44" s="14" t="s">
        <v>2380</v>
      </c>
      <c r="M44" s="84"/>
      <c r="N44" s="84"/>
      <c r="O44" s="14" t="s">
        <v>2142</v>
      </c>
      <c r="P44" s="14" t="s">
        <v>256</v>
      </c>
      <c r="Q44" s="50" t="s">
        <v>2675</v>
      </c>
      <c r="R44" s="14" t="s">
        <v>258</v>
      </c>
      <c r="S44" s="14" t="s">
        <v>259</v>
      </c>
      <c r="T44" s="108" t="s">
        <v>2653</v>
      </c>
      <c r="U44" s="14" t="str">
        <f>CONCATENATE(Masuri!A4, ", ", Masuri!A5, ", ", Masuri!A6, ", ", Masuri!A8, ", ", Masuri!A10, ", ", Masuri!A11, ", ", Masuri!A27, ", ", Masuri!A34, ", ", Masuri!A35, ", ", Masuri!A36)</f>
        <v>M2, M3, M4, M5, M7, M8, M24, M31, M32, M33</v>
      </c>
      <c r="V44" s="84"/>
    </row>
    <row r="45" spans="1:22" ht="51">
      <c r="A45" s="136"/>
      <c r="B45" s="136"/>
      <c r="C45" s="136"/>
      <c r="D45" s="136"/>
      <c r="E45" s="136"/>
      <c r="F45" s="136"/>
      <c r="G45" s="136"/>
      <c r="H45" s="136"/>
      <c r="I45" s="136"/>
      <c r="J45" s="136"/>
      <c r="K45" s="21" t="s">
        <v>2145</v>
      </c>
      <c r="L45" s="14" t="s">
        <v>2191</v>
      </c>
      <c r="M45" s="84"/>
      <c r="N45" s="84"/>
      <c r="O45" s="14" t="s">
        <v>2173</v>
      </c>
      <c r="P45" s="14" t="s">
        <v>185</v>
      </c>
      <c r="Q45" s="44" t="s">
        <v>2409</v>
      </c>
      <c r="R45" s="84"/>
      <c r="S45" s="84"/>
      <c r="T45" s="85"/>
      <c r="U45" s="84"/>
      <c r="V45" s="84"/>
    </row>
    <row r="46" spans="1:22" ht="38.25">
      <c r="A46" s="136"/>
      <c r="B46" s="136"/>
      <c r="C46" s="136"/>
      <c r="D46" s="136"/>
      <c r="E46" s="136"/>
      <c r="F46" s="136"/>
      <c r="G46" s="136"/>
      <c r="H46" s="136"/>
      <c r="I46" s="136"/>
      <c r="J46" s="136"/>
      <c r="K46" s="21" t="s">
        <v>2655</v>
      </c>
      <c r="L46" s="14" t="s">
        <v>183</v>
      </c>
      <c r="M46" s="84"/>
      <c r="N46" s="84"/>
      <c r="O46" s="14" t="s">
        <v>2676</v>
      </c>
      <c r="P46" s="14" t="s">
        <v>185</v>
      </c>
      <c r="Q46" s="10" t="s">
        <v>2712</v>
      </c>
      <c r="R46" s="84"/>
      <c r="S46" s="84"/>
      <c r="T46" s="85"/>
      <c r="U46" s="84"/>
      <c r="V46" s="84"/>
    </row>
    <row r="47" spans="1:22" ht="89.25">
      <c r="A47" s="136"/>
      <c r="B47" s="136"/>
      <c r="C47" s="136"/>
      <c r="D47" s="136"/>
      <c r="E47" s="136"/>
      <c r="F47" s="136"/>
      <c r="G47" s="136"/>
      <c r="H47" s="136"/>
      <c r="I47" s="136"/>
      <c r="J47" s="136"/>
      <c r="K47" s="21" t="s">
        <v>2658</v>
      </c>
      <c r="L47" s="14" t="s">
        <v>1765</v>
      </c>
      <c r="M47" s="84"/>
      <c r="N47" s="84"/>
      <c r="O47" s="14" t="s">
        <v>2667</v>
      </c>
      <c r="P47" s="14" t="s">
        <v>185</v>
      </c>
      <c r="Q47" s="52" t="s">
        <v>2660</v>
      </c>
      <c r="R47" s="84"/>
      <c r="S47" s="84"/>
      <c r="T47" s="85"/>
      <c r="U47" s="84"/>
      <c r="V47" s="84"/>
    </row>
    <row r="48" spans="1:22" ht="76.5">
      <c r="A48" s="136"/>
      <c r="B48" s="136"/>
      <c r="C48" s="137"/>
      <c r="D48" s="137"/>
      <c r="E48" s="137"/>
      <c r="F48" s="137"/>
      <c r="G48" s="137"/>
      <c r="H48" s="137"/>
      <c r="I48" s="137"/>
      <c r="J48" s="137"/>
      <c r="K48" s="21" t="s">
        <v>2709</v>
      </c>
      <c r="L48" s="14" t="s">
        <v>1765</v>
      </c>
      <c r="M48" s="84"/>
      <c r="N48" s="84"/>
      <c r="O48" s="14" t="s">
        <v>2667</v>
      </c>
      <c r="P48" s="14" t="s">
        <v>185</v>
      </c>
      <c r="Q48" s="52" t="s">
        <v>2660</v>
      </c>
      <c r="R48" s="84"/>
      <c r="S48" s="84"/>
      <c r="T48" s="85"/>
      <c r="U48" s="84"/>
      <c r="V48" s="84"/>
    </row>
    <row r="49" spans="1:22" ht="204">
      <c r="A49" s="136"/>
      <c r="B49" s="136"/>
      <c r="C49" s="149" t="s">
        <v>2127</v>
      </c>
      <c r="D49" s="150" t="s">
        <v>2128</v>
      </c>
      <c r="E49" s="149" t="s">
        <v>2373</v>
      </c>
      <c r="F49" s="149" t="s">
        <v>2662</v>
      </c>
      <c r="G49" s="149" t="s">
        <v>2412</v>
      </c>
      <c r="H49" s="149" t="s">
        <v>813</v>
      </c>
      <c r="I49" s="149" t="s">
        <v>2647</v>
      </c>
      <c r="J49" s="149" t="s">
        <v>434</v>
      </c>
      <c r="K49" s="21" t="s">
        <v>245</v>
      </c>
      <c r="L49" s="14" t="s">
        <v>2471</v>
      </c>
      <c r="M49" s="14">
        <v>1</v>
      </c>
      <c r="N49" s="14">
        <v>8</v>
      </c>
      <c r="O49" s="14" t="s">
        <v>543</v>
      </c>
      <c r="P49" s="14" t="s">
        <v>256</v>
      </c>
      <c r="Q49" s="52" t="s">
        <v>2713</v>
      </c>
      <c r="R49" s="14" t="s">
        <v>258</v>
      </c>
      <c r="S49" s="14" t="s">
        <v>259</v>
      </c>
      <c r="T49" s="21" t="s">
        <v>2705</v>
      </c>
      <c r="U49" s="14" t="str">
        <f>CONCATENATE(Masuri!A4, ", ", Masuri!A5, ", ", Masuri!A6, ", ", Masuri!A8, ", ", Masuri!A10, ", ", Masuri!A11, ", ", Masuri!A27, ", ", Masuri!A34, ", ", Masuri!A35, ", ", Masuri!A36)</f>
        <v>M2, M3, M4, M5, M7, M8, M24, M31, M32, M33</v>
      </c>
      <c r="V49" s="84"/>
    </row>
    <row r="50" spans="1:22" ht="38.25">
      <c r="A50" s="136"/>
      <c r="B50" s="136"/>
      <c r="C50" s="136"/>
      <c r="D50" s="136"/>
      <c r="E50" s="136"/>
      <c r="F50" s="136"/>
      <c r="G50" s="136"/>
      <c r="H50" s="136"/>
      <c r="I50" s="136"/>
      <c r="J50" s="136"/>
      <c r="K50" s="21" t="s">
        <v>2379</v>
      </c>
      <c r="L50" s="14" t="s">
        <v>2380</v>
      </c>
      <c r="M50" s="84"/>
      <c r="N50" s="84"/>
      <c r="O50" s="14" t="s">
        <v>2142</v>
      </c>
      <c r="P50" s="14" t="s">
        <v>256</v>
      </c>
      <c r="Q50" s="50" t="s">
        <v>2675</v>
      </c>
      <c r="R50" s="14" t="s">
        <v>258</v>
      </c>
      <c r="S50" s="14" t="s">
        <v>259</v>
      </c>
      <c r="T50" s="108" t="s">
        <v>2653</v>
      </c>
      <c r="U50" s="14" t="str">
        <f>CONCATENATE(Masuri!A4, ", ", Masuri!A5, ", ", Masuri!A6, ", ", Masuri!A8, ", ", Masuri!A10, ", ", Masuri!A11, ", ", Masuri!A27, ", ", Masuri!A34, ", ", Masuri!A35, ", ", Masuri!A36)</f>
        <v>M2, M3, M4, M5, M7, M8, M24, M31, M32, M33</v>
      </c>
      <c r="V50" s="84"/>
    </row>
    <row r="51" spans="1:22" ht="51">
      <c r="A51" s="136"/>
      <c r="B51" s="136"/>
      <c r="C51" s="136"/>
      <c r="D51" s="136"/>
      <c r="E51" s="136"/>
      <c r="F51" s="136"/>
      <c r="G51" s="136"/>
      <c r="H51" s="136"/>
      <c r="I51" s="136"/>
      <c r="J51" s="136"/>
      <c r="K51" s="21" t="s">
        <v>2145</v>
      </c>
      <c r="L51" s="14" t="s">
        <v>2191</v>
      </c>
      <c r="M51" s="84"/>
      <c r="N51" s="84"/>
      <c r="O51" s="14" t="s">
        <v>2173</v>
      </c>
      <c r="P51" s="14" t="s">
        <v>185</v>
      </c>
      <c r="Q51" s="44" t="s">
        <v>2409</v>
      </c>
      <c r="R51" s="84"/>
      <c r="S51" s="84"/>
      <c r="T51" s="85"/>
      <c r="U51" s="84"/>
      <c r="V51" s="84"/>
    </row>
    <row r="52" spans="1:22" ht="38.25">
      <c r="A52" s="136"/>
      <c r="B52" s="136"/>
      <c r="C52" s="136"/>
      <c r="D52" s="136"/>
      <c r="E52" s="136"/>
      <c r="F52" s="136"/>
      <c r="G52" s="136"/>
      <c r="H52" s="136"/>
      <c r="I52" s="136"/>
      <c r="J52" s="136"/>
      <c r="K52" s="21" t="s">
        <v>2655</v>
      </c>
      <c r="L52" s="14" t="s">
        <v>183</v>
      </c>
      <c r="M52" s="84"/>
      <c r="N52" s="84"/>
      <c r="O52" s="14" t="s">
        <v>2676</v>
      </c>
      <c r="P52" s="14" t="s">
        <v>185</v>
      </c>
      <c r="Q52" s="10" t="s">
        <v>2701</v>
      </c>
      <c r="R52" s="84"/>
      <c r="S52" s="84"/>
      <c r="T52" s="85"/>
      <c r="U52" s="84"/>
      <c r="V52" s="84"/>
    </row>
    <row r="53" spans="1:22" ht="89.25">
      <c r="A53" s="136"/>
      <c r="B53" s="136"/>
      <c r="C53" s="136"/>
      <c r="D53" s="136"/>
      <c r="E53" s="136"/>
      <c r="F53" s="136"/>
      <c r="G53" s="136"/>
      <c r="H53" s="136"/>
      <c r="I53" s="136"/>
      <c r="J53" s="136"/>
      <c r="K53" s="21" t="s">
        <v>2714</v>
      </c>
      <c r="L53" s="14" t="s">
        <v>1765</v>
      </c>
      <c r="M53" s="84"/>
      <c r="N53" s="84"/>
      <c r="O53" s="14" t="s">
        <v>2715</v>
      </c>
      <c r="P53" s="14" t="s">
        <v>185</v>
      </c>
      <c r="Q53" s="52" t="s">
        <v>2660</v>
      </c>
      <c r="R53" s="84"/>
      <c r="S53" s="84"/>
      <c r="T53" s="85"/>
      <c r="U53" s="84"/>
      <c r="V53" s="84"/>
    </row>
    <row r="54" spans="1:22" ht="76.5">
      <c r="A54" s="136"/>
      <c r="B54" s="136"/>
      <c r="C54" s="137"/>
      <c r="D54" s="137"/>
      <c r="E54" s="137"/>
      <c r="F54" s="137"/>
      <c r="G54" s="137"/>
      <c r="H54" s="137"/>
      <c r="I54" s="137"/>
      <c r="J54" s="137"/>
      <c r="K54" s="21" t="s">
        <v>2661</v>
      </c>
      <c r="L54" s="14" t="s">
        <v>1765</v>
      </c>
      <c r="M54" s="84"/>
      <c r="N54" s="84"/>
      <c r="O54" s="14" t="s">
        <v>2667</v>
      </c>
      <c r="P54" s="14" t="s">
        <v>185</v>
      </c>
      <c r="Q54" s="52" t="s">
        <v>2660</v>
      </c>
      <c r="R54" s="84"/>
      <c r="S54" s="84"/>
      <c r="T54" s="85"/>
      <c r="U54" s="84"/>
      <c r="V54" s="84"/>
    </row>
    <row r="55" spans="1:22" ht="127.5">
      <c r="A55" s="136"/>
      <c r="B55" s="136"/>
      <c r="C55" s="149" t="s">
        <v>2500</v>
      </c>
      <c r="D55" s="150" t="s">
        <v>2716</v>
      </c>
      <c r="E55" s="149" t="s">
        <v>2373</v>
      </c>
      <c r="F55" s="149" t="s">
        <v>2662</v>
      </c>
      <c r="G55" s="149" t="s">
        <v>2412</v>
      </c>
      <c r="H55" s="149" t="s">
        <v>813</v>
      </c>
      <c r="I55" s="149" t="s">
        <v>2647</v>
      </c>
      <c r="J55" s="149" t="s">
        <v>434</v>
      </c>
      <c r="K55" s="21" t="s">
        <v>245</v>
      </c>
      <c r="L55" s="14" t="s">
        <v>2352</v>
      </c>
      <c r="M55" s="14">
        <v>7</v>
      </c>
      <c r="N55" s="14">
        <v>15</v>
      </c>
      <c r="O55" s="14" t="s">
        <v>1161</v>
      </c>
      <c r="P55" s="14" t="s">
        <v>185</v>
      </c>
      <c r="Q55" s="52" t="s">
        <v>2717</v>
      </c>
      <c r="R55" s="84"/>
      <c r="S55" s="84"/>
      <c r="T55" s="85"/>
      <c r="U55" s="84"/>
      <c r="V55" s="84"/>
    </row>
    <row r="56" spans="1:22" ht="38.25">
      <c r="A56" s="136"/>
      <c r="B56" s="136"/>
      <c r="C56" s="136"/>
      <c r="D56" s="136"/>
      <c r="E56" s="136"/>
      <c r="F56" s="136"/>
      <c r="G56" s="136"/>
      <c r="H56" s="136"/>
      <c r="I56" s="136"/>
      <c r="J56" s="136"/>
      <c r="K56" s="21" t="s">
        <v>2379</v>
      </c>
      <c r="L56" s="14" t="s">
        <v>2380</v>
      </c>
      <c r="M56" s="84"/>
      <c r="N56" s="84"/>
      <c r="O56" s="14" t="s">
        <v>2142</v>
      </c>
      <c r="P56" s="14" t="s">
        <v>185</v>
      </c>
      <c r="Q56" s="44" t="s">
        <v>2423</v>
      </c>
      <c r="R56" s="84"/>
      <c r="S56" s="84"/>
      <c r="T56" s="85"/>
      <c r="U56" s="84"/>
      <c r="V56" s="84"/>
    </row>
    <row r="57" spans="1:22" ht="51">
      <c r="A57" s="136"/>
      <c r="B57" s="136"/>
      <c r="C57" s="136"/>
      <c r="D57" s="136"/>
      <c r="E57" s="136"/>
      <c r="F57" s="136"/>
      <c r="G57" s="136"/>
      <c r="H57" s="136"/>
      <c r="I57" s="136"/>
      <c r="J57" s="136"/>
      <c r="K57" s="21" t="s">
        <v>2145</v>
      </c>
      <c r="L57" s="14" t="s">
        <v>2191</v>
      </c>
      <c r="M57" s="84"/>
      <c r="N57" s="84"/>
      <c r="O57" s="14" t="s">
        <v>2173</v>
      </c>
      <c r="P57" s="14" t="s">
        <v>185</v>
      </c>
      <c r="Q57" s="44" t="s">
        <v>2409</v>
      </c>
      <c r="R57" s="84"/>
      <c r="S57" s="84"/>
      <c r="T57" s="85"/>
      <c r="U57" s="84"/>
      <c r="V57" s="84"/>
    </row>
    <row r="58" spans="1:22" ht="38.25">
      <c r="A58" s="136"/>
      <c r="B58" s="136"/>
      <c r="C58" s="136"/>
      <c r="D58" s="136"/>
      <c r="E58" s="136"/>
      <c r="F58" s="136"/>
      <c r="G58" s="136"/>
      <c r="H58" s="136"/>
      <c r="I58" s="136"/>
      <c r="J58" s="136"/>
      <c r="K58" s="21" t="s">
        <v>2678</v>
      </c>
      <c r="L58" s="14" t="s">
        <v>183</v>
      </c>
      <c r="M58" s="84"/>
      <c r="N58" s="84"/>
      <c r="O58" s="14" t="s">
        <v>2664</v>
      </c>
      <c r="P58" s="14" t="s">
        <v>185</v>
      </c>
      <c r="Q58" s="10" t="s">
        <v>2718</v>
      </c>
      <c r="R58" s="84"/>
      <c r="S58" s="84"/>
      <c r="T58" s="85"/>
      <c r="U58" s="84"/>
      <c r="V58" s="84"/>
    </row>
    <row r="59" spans="1:22" ht="77.25" customHeight="1">
      <c r="A59" s="136"/>
      <c r="B59" s="136"/>
      <c r="C59" s="136"/>
      <c r="D59" s="136"/>
      <c r="E59" s="136"/>
      <c r="F59" s="136"/>
      <c r="G59" s="136"/>
      <c r="H59" s="136"/>
      <c r="I59" s="136"/>
      <c r="J59" s="136"/>
      <c r="K59" s="21" t="s">
        <v>2719</v>
      </c>
      <c r="L59" s="14" t="s">
        <v>1765</v>
      </c>
      <c r="M59" s="84"/>
      <c r="N59" s="84"/>
      <c r="O59" s="14" t="s">
        <v>2667</v>
      </c>
      <c r="P59" s="14" t="s">
        <v>185</v>
      </c>
      <c r="Q59" s="52" t="s">
        <v>2660</v>
      </c>
      <c r="R59" s="84"/>
      <c r="S59" s="84"/>
      <c r="T59" s="85"/>
      <c r="U59" s="84"/>
      <c r="V59" s="84"/>
    </row>
    <row r="60" spans="1:22" ht="76.5">
      <c r="A60" s="136"/>
      <c r="B60" s="136"/>
      <c r="C60" s="137"/>
      <c r="D60" s="137"/>
      <c r="E60" s="137"/>
      <c r="F60" s="137"/>
      <c r="G60" s="137"/>
      <c r="H60" s="137"/>
      <c r="I60" s="137"/>
      <c r="J60" s="137"/>
      <c r="K60" s="21" t="s">
        <v>2661</v>
      </c>
      <c r="L60" s="14" t="s">
        <v>1765</v>
      </c>
      <c r="M60" s="84"/>
      <c r="N60" s="84"/>
      <c r="O60" s="14" t="s">
        <v>2667</v>
      </c>
      <c r="P60" s="14" t="s">
        <v>185</v>
      </c>
      <c r="Q60" s="52" t="s">
        <v>2660</v>
      </c>
      <c r="R60" s="84"/>
      <c r="S60" s="84"/>
      <c r="T60" s="85"/>
      <c r="U60" s="84"/>
      <c r="V60" s="84"/>
    </row>
    <row r="61" spans="1:22" ht="140.25">
      <c r="A61" s="136"/>
      <c r="B61" s="136"/>
      <c r="C61" s="149" t="s">
        <v>2207</v>
      </c>
      <c r="D61" s="150" t="s">
        <v>2208</v>
      </c>
      <c r="E61" s="149" t="s">
        <v>2373</v>
      </c>
      <c r="F61" s="149" t="s">
        <v>2720</v>
      </c>
      <c r="G61" s="149" t="s">
        <v>2412</v>
      </c>
      <c r="H61" s="149" t="s">
        <v>813</v>
      </c>
      <c r="I61" s="149" t="s">
        <v>2647</v>
      </c>
      <c r="J61" s="149" t="s">
        <v>434</v>
      </c>
      <c r="K61" s="21" t="s">
        <v>245</v>
      </c>
      <c r="L61" s="14" t="s">
        <v>2352</v>
      </c>
      <c r="M61" s="14">
        <v>30</v>
      </c>
      <c r="N61" s="14">
        <v>60</v>
      </c>
      <c r="O61" s="14" t="s">
        <v>532</v>
      </c>
      <c r="P61" s="14" t="s">
        <v>185</v>
      </c>
      <c r="Q61" s="36" t="s">
        <v>2721</v>
      </c>
      <c r="R61" s="84"/>
      <c r="S61" s="84"/>
      <c r="T61" s="85"/>
      <c r="U61" s="84"/>
      <c r="V61" s="84"/>
    </row>
    <row r="62" spans="1:22" ht="38.25">
      <c r="A62" s="136"/>
      <c r="B62" s="136"/>
      <c r="C62" s="136"/>
      <c r="D62" s="136"/>
      <c r="E62" s="136"/>
      <c r="F62" s="136"/>
      <c r="G62" s="136"/>
      <c r="H62" s="136"/>
      <c r="I62" s="136"/>
      <c r="J62" s="136"/>
      <c r="K62" s="21" t="s">
        <v>2638</v>
      </c>
      <c r="L62" s="14" t="s">
        <v>2270</v>
      </c>
      <c r="M62" s="84"/>
      <c r="N62" s="84"/>
      <c r="O62" s="14" t="s">
        <v>2685</v>
      </c>
      <c r="P62" s="14" t="s">
        <v>185</v>
      </c>
      <c r="Q62" s="44" t="s">
        <v>2722</v>
      </c>
      <c r="R62" s="84"/>
      <c r="S62" s="84"/>
      <c r="T62" s="85"/>
      <c r="U62" s="84"/>
      <c r="V62" s="84"/>
    </row>
    <row r="63" spans="1:22" ht="63.75">
      <c r="A63" s="136"/>
      <c r="B63" s="136"/>
      <c r="C63" s="136"/>
      <c r="D63" s="136"/>
      <c r="E63" s="136"/>
      <c r="F63" s="136"/>
      <c r="G63" s="136"/>
      <c r="H63" s="136"/>
      <c r="I63" s="136"/>
      <c r="J63" s="136"/>
      <c r="K63" s="21" t="s">
        <v>2145</v>
      </c>
      <c r="L63" s="14" t="s">
        <v>2191</v>
      </c>
      <c r="M63" s="84"/>
      <c r="N63" s="84"/>
      <c r="O63" s="14" t="s">
        <v>2700</v>
      </c>
      <c r="P63" s="14" t="s">
        <v>185</v>
      </c>
      <c r="Q63" s="44" t="s">
        <v>2409</v>
      </c>
      <c r="R63" s="84"/>
      <c r="S63" s="84"/>
      <c r="T63" s="85"/>
      <c r="U63" s="84"/>
      <c r="V63" s="84"/>
    </row>
    <row r="64" spans="1:22" ht="25.5">
      <c r="A64" s="136"/>
      <c r="B64" s="136"/>
      <c r="C64" s="136"/>
      <c r="D64" s="136"/>
      <c r="E64" s="136"/>
      <c r="F64" s="136"/>
      <c r="G64" s="136"/>
      <c r="H64" s="136"/>
      <c r="I64" s="136"/>
      <c r="J64" s="136"/>
      <c r="K64" s="21" t="s">
        <v>182</v>
      </c>
      <c r="L64" s="14" t="s">
        <v>183</v>
      </c>
      <c r="M64" s="84"/>
      <c r="N64" s="84"/>
      <c r="O64" s="14" t="s">
        <v>2723</v>
      </c>
      <c r="P64" s="14" t="s">
        <v>185</v>
      </c>
      <c r="Q64" s="10" t="s">
        <v>2687</v>
      </c>
      <c r="R64" s="84"/>
      <c r="S64" s="84"/>
      <c r="T64" s="85"/>
      <c r="U64" s="84"/>
      <c r="V64" s="84"/>
    </row>
    <row r="65" spans="1:22" ht="63.75">
      <c r="A65" s="136"/>
      <c r="B65" s="136"/>
      <c r="C65" s="137"/>
      <c r="D65" s="137"/>
      <c r="E65" s="137"/>
      <c r="F65" s="137"/>
      <c r="G65" s="137"/>
      <c r="H65" s="137"/>
      <c r="I65" s="137"/>
      <c r="J65" s="137"/>
      <c r="K65" s="21" t="s">
        <v>2724</v>
      </c>
      <c r="L65" s="14" t="s">
        <v>2725</v>
      </c>
      <c r="M65" s="84"/>
      <c r="N65" s="84"/>
      <c r="O65" s="14" t="s">
        <v>1598</v>
      </c>
      <c r="P65" s="14" t="s">
        <v>185</v>
      </c>
      <c r="Q65" s="10" t="s">
        <v>2726</v>
      </c>
      <c r="R65" s="84"/>
      <c r="S65" s="84"/>
      <c r="T65" s="85"/>
      <c r="U65" s="84"/>
      <c r="V65" s="84"/>
    </row>
    <row r="66" spans="1:22" ht="204">
      <c r="A66" s="136"/>
      <c r="B66" s="136"/>
      <c r="C66" s="149" t="s">
        <v>2130</v>
      </c>
      <c r="D66" s="150" t="s">
        <v>2727</v>
      </c>
      <c r="E66" s="149" t="s">
        <v>2373</v>
      </c>
      <c r="F66" s="149" t="s">
        <v>2728</v>
      </c>
      <c r="G66" s="149" t="s">
        <v>2412</v>
      </c>
      <c r="H66" s="149" t="s">
        <v>813</v>
      </c>
      <c r="I66" s="149" t="s">
        <v>2647</v>
      </c>
      <c r="J66" s="149" t="s">
        <v>434</v>
      </c>
      <c r="K66" s="21" t="s">
        <v>999</v>
      </c>
      <c r="L66" s="14" t="s">
        <v>2729</v>
      </c>
      <c r="M66" s="14">
        <v>8</v>
      </c>
      <c r="N66" s="14">
        <v>10</v>
      </c>
      <c r="O66" s="14" t="s">
        <v>692</v>
      </c>
      <c r="P66" s="14" t="s">
        <v>256</v>
      </c>
      <c r="Q66" s="52" t="s">
        <v>2730</v>
      </c>
      <c r="R66" s="14" t="s">
        <v>258</v>
      </c>
      <c r="S66" s="14" t="s">
        <v>259</v>
      </c>
      <c r="T66" s="21" t="s">
        <v>2731</v>
      </c>
      <c r="U66" s="14" t="str">
        <f>CONCATENATE(Masuri!A4, ", ", Masuri!A5, ", ", Masuri!A6, ", ", Masuri!A8, ", ", Masuri!A10, ", ", Masuri!A11, ", ", Masuri!A27, ", ", Masuri!A34, ", ", Masuri!A35, ", ", Masuri!A36)</f>
        <v>M2, M3, M4, M5, M7, M8, M24, M31, M32, M33</v>
      </c>
      <c r="V66" s="84"/>
    </row>
    <row r="67" spans="1:22" ht="38.25">
      <c r="A67" s="136"/>
      <c r="B67" s="136"/>
      <c r="C67" s="136"/>
      <c r="D67" s="136"/>
      <c r="E67" s="136"/>
      <c r="F67" s="136"/>
      <c r="G67" s="136"/>
      <c r="H67" s="136"/>
      <c r="I67" s="136"/>
      <c r="J67" s="136"/>
      <c r="K67" s="21" t="s">
        <v>2407</v>
      </c>
      <c r="L67" s="14" t="s">
        <v>2380</v>
      </c>
      <c r="M67" s="84"/>
      <c r="N67" s="84"/>
      <c r="O67" s="14" t="s">
        <v>2142</v>
      </c>
      <c r="P67" s="14" t="s">
        <v>256</v>
      </c>
      <c r="Q67" s="50" t="s">
        <v>2732</v>
      </c>
      <c r="R67" s="14" t="s">
        <v>258</v>
      </c>
      <c r="S67" s="14" t="s">
        <v>259</v>
      </c>
      <c r="T67" s="108" t="s">
        <v>2733</v>
      </c>
      <c r="U67" s="14" t="str">
        <f>CONCATENATE(Masuri!A4, ", ", Masuri!A5, ", ", Masuri!A6, ", ", Masuri!A8, ", ", Masuri!A10, ", ", Masuri!A11, ", ", Masuri!A27, ", ", Masuri!A34, ", ", Masuri!A35, ", ", Masuri!A36)</f>
        <v>M2, M3, M4, M5, M7, M8, M24, M31, M32, M33</v>
      </c>
      <c r="V67" s="84"/>
    </row>
    <row r="68" spans="1:22" ht="38.25">
      <c r="A68" s="136"/>
      <c r="B68" s="136"/>
      <c r="C68" s="136"/>
      <c r="D68" s="136"/>
      <c r="E68" s="136"/>
      <c r="F68" s="136"/>
      <c r="G68" s="136"/>
      <c r="H68" s="136"/>
      <c r="I68" s="136"/>
      <c r="J68" s="136"/>
      <c r="K68" s="21" t="s">
        <v>2734</v>
      </c>
      <c r="L68" s="14" t="s">
        <v>183</v>
      </c>
      <c r="M68" s="84"/>
      <c r="N68" s="84"/>
      <c r="O68" s="14" t="s">
        <v>2676</v>
      </c>
      <c r="P68" s="14" t="s">
        <v>185</v>
      </c>
      <c r="Q68" s="44" t="s">
        <v>2409</v>
      </c>
      <c r="R68" s="84"/>
      <c r="S68" s="84"/>
      <c r="T68" s="85"/>
      <c r="U68" s="84"/>
      <c r="V68" s="84"/>
    </row>
    <row r="69" spans="1:22" ht="89.25">
      <c r="A69" s="136"/>
      <c r="B69" s="136"/>
      <c r="C69" s="136"/>
      <c r="D69" s="136"/>
      <c r="E69" s="136"/>
      <c r="F69" s="136"/>
      <c r="G69" s="136"/>
      <c r="H69" s="136"/>
      <c r="I69" s="136"/>
      <c r="J69" s="136"/>
      <c r="K69" s="21" t="s">
        <v>2658</v>
      </c>
      <c r="L69" s="14" t="s">
        <v>1765</v>
      </c>
      <c r="M69" s="84"/>
      <c r="N69" s="84"/>
      <c r="O69" s="14" t="s">
        <v>2667</v>
      </c>
      <c r="P69" s="14" t="s">
        <v>185</v>
      </c>
      <c r="Q69" s="52" t="s">
        <v>2660</v>
      </c>
      <c r="R69" s="84"/>
      <c r="S69" s="84"/>
      <c r="T69" s="85"/>
      <c r="U69" s="84"/>
      <c r="V69" s="84"/>
    </row>
    <row r="70" spans="1:22" ht="76.5">
      <c r="A70" s="136"/>
      <c r="B70" s="136"/>
      <c r="C70" s="137"/>
      <c r="D70" s="137"/>
      <c r="E70" s="137"/>
      <c r="F70" s="137"/>
      <c r="G70" s="137"/>
      <c r="H70" s="137"/>
      <c r="I70" s="137"/>
      <c r="J70" s="137"/>
      <c r="K70" s="21" t="s">
        <v>2661</v>
      </c>
      <c r="L70" s="14" t="s">
        <v>1765</v>
      </c>
      <c r="M70" s="84"/>
      <c r="N70" s="84"/>
      <c r="O70" s="14" t="s">
        <v>2667</v>
      </c>
      <c r="P70" s="14" t="s">
        <v>185</v>
      </c>
      <c r="Q70" s="52" t="s">
        <v>2660</v>
      </c>
      <c r="R70" s="84"/>
      <c r="S70" s="84"/>
      <c r="T70" s="85"/>
      <c r="U70" s="84"/>
      <c r="V70" s="84"/>
    </row>
    <row r="71" spans="1:22" ht="127.5">
      <c r="A71" s="136"/>
      <c r="B71" s="136"/>
      <c r="C71" s="149" t="s">
        <v>2735</v>
      </c>
      <c r="D71" s="150" t="s">
        <v>2183</v>
      </c>
      <c r="E71" s="149" t="s">
        <v>2373</v>
      </c>
      <c r="F71" s="149" t="s">
        <v>2728</v>
      </c>
      <c r="G71" s="149" t="s">
        <v>2412</v>
      </c>
      <c r="H71" s="149" t="s">
        <v>813</v>
      </c>
      <c r="I71" s="149" t="s">
        <v>2647</v>
      </c>
      <c r="J71" s="149" t="s">
        <v>434</v>
      </c>
      <c r="K71" s="151" t="s">
        <v>245</v>
      </c>
      <c r="L71" s="14" t="s">
        <v>2352</v>
      </c>
      <c r="M71" s="14">
        <v>20</v>
      </c>
      <c r="N71" s="14">
        <v>30</v>
      </c>
      <c r="O71" s="14" t="s">
        <v>2736</v>
      </c>
      <c r="P71" s="14" t="s">
        <v>185</v>
      </c>
      <c r="Q71" s="52" t="s">
        <v>2737</v>
      </c>
      <c r="R71" s="84"/>
      <c r="S71" s="84"/>
      <c r="T71" s="85"/>
      <c r="U71" s="84"/>
      <c r="V71" s="84"/>
    </row>
    <row r="72" spans="1:22" ht="204">
      <c r="A72" s="136"/>
      <c r="B72" s="136"/>
      <c r="C72" s="136"/>
      <c r="D72" s="136"/>
      <c r="E72" s="136"/>
      <c r="F72" s="136"/>
      <c r="G72" s="136"/>
      <c r="H72" s="136"/>
      <c r="I72" s="136"/>
      <c r="J72" s="136"/>
      <c r="K72" s="137"/>
      <c r="L72" s="14" t="s">
        <v>2738</v>
      </c>
      <c r="M72" s="14">
        <v>2</v>
      </c>
      <c r="N72" s="84"/>
      <c r="O72" s="14" t="s">
        <v>2739</v>
      </c>
      <c r="P72" s="14" t="s">
        <v>256</v>
      </c>
      <c r="Q72" s="52" t="s">
        <v>2740</v>
      </c>
      <c r="R72" s="14" t="s">
        <v>258</v>
      </c>
      <c r="S72" s="14" t="s">
        <v>259</v>
      </c>
      <c r="T72" s="21" t="s">
        <v>2705</v>
      </c>
      <c r="U72" s="14" t="str">
        <f>CONCATENATE(Masuri!A4, ", ", Masuri!A5, ", ", Masuri!A6, ", ", Masuri!A8, ", ", Masuri!A10, ", ", Masuri!A11, ", ", Masuri!A27, ", ", Masuri!A34, ", ", Masuri!A35, ", ", Masuri!A36)</f>
        <v>M2, M3, M4, M5, M7, M8, M24, M31, M32, M33</v>
      </c>
      <c r="V72" s="84"/>
    </row>
    <row r="73" spans="1:22" ht="38.25">
      <c r="A73" s="136"/>
      <c r="B73" s="136"/>
      <c r="C73" s="136"/>
      <c r="D73" s="136"/>
      <c r="E73" s="136"/>
      <c r="F73" s="136"/>
      <c r="G73" s="136"/>
      <c r="H73" s="136"/>
      <c r="I73" s="136"/>
      <c r="J73" s="136"/>
      <c r="K73" s="21" t="s">
        <v>2379</v>
      </c>
      <c r="L73" s="14" t="s">
        <v>2380</v>
      </c>
      <c r="M73" s="84"/>
      <c r="N73" s="84"/>
      <c r="O73" s="14" t="s">
        <v>2309</v>
      </c>
      <c r="P73" s="14" t="s">
        <v>256</v>
      </c>
      <c r="Q73" s="50" t="s">
        <v>2675</v>
      </c>
      <c r="R73" s="14" t="s">
        <v>258</v>
      </c>
      <c r="S73" s="14" t="s">
        <v>259</v>
      </c>
      <c r="T73" s="108" t="s">
        <v>2653</v>
      </c>
      <c r="U73" s="14" t="str">
        <f>CONCATENATE(Masuri!A4, ", ", Masuri!A5, ", ", Masuri!A6, ", ", Masuri!A8, ", ", Masuri!A10, ", ", Masuri!A11, ", ", Masuri!A27, ", ", Masuri!A34, ", ", Masuri!A35, ", ", Masuri!A36)</f>
        <v>M2, M3, M4, M5, M7, M8, M24, M31, M32, M33</v>
      </c>
      <c r="V73" s="84"/>
    </row>
    <row r="74" spans="1:22" ht="51">
      <c r="A74" s="136"/>
      <c r="B74" s="136"/>
      <c r="C74" s="136"/>
      <c r="D74" s="136"/>
      <c r="E74" s="136"/>
      <c r="F74" s="136"/>
      <c r="G74" s="136"/>
      <c r="H74" s="136"/>
      <c r="I74" s="136"/>
      <c r="J74" s="136"/>
      <c r="K74" s="21" t="s">
        <v>2145</v>
      </c>
      <c r="L74" s="14" t="s">
        <v>2191</v>
      </c>
      <c r="M74" s="84"/>
      <c r="N74" s="84"/>
      <c r="O74" s="14" t="s">
        <v>2173</v>
      </c>
      <c r="P74" s="14" t="s">
        <v>185</v>
      </c>
      <c r="Q74" s="44" t="s">
        <v>2409</v>
      </c>
      <c r="R74" s="84"/>
      <c r="S74" s="84"/>
      <c r="T74" s="85"/>
      <c r="U74" s="84"/>
      <c r="V74" s="84"/>
    </row>
    <row r="75" spans="1:22" ht="38.25">
      <c r="A75" s="136"/>
      <c r="B75" s="136"/>
      <c r="C75" s="136"/>
      <c r="D75" s="136"/>
      <c r="E75" s="136"/>
      <c r="F75" s="136"/>
      <c r="G75" s="136"/>
      <c r="H75" s="136"/>
      <c r="I75" s="136"/>
      <c r="J75" s="136"/>
      <c r="K75" s="21" t="s">
        <v>2741</v>
      </c>
      <c r="L75" s="14" t="s">
        <v>183</v>
      </c>
      <c r="M75" s="84"/>
      <c r="N75" s="84"/>
      <c r="O75" s="14" t="s">
        <v>2679</v>
      </c>
      <c r="P75" s="14" t="s">
        <v>185</v>
      </c>
      <c r="Q75" s="10" t="s">
        <v>2718</v>
      </c>
      <c r="R75" s="84"/>
      <c r="S75" s="84"/>
      <c r="T75" s="85"/>
      <c r="U75" s="84"/>
      <c r="V75" s="84"/>
    </row>
    <row r="76" spans="1:22" ht="38.25">
      <c r="A76" s="136"/>
      <c r="B76" s="136"/>
      <c r="C76" s="136"/>
      <c r="D76" s="136"/>
      <c r="E76" s="136"/>
      <c r="F76" s="136"/>
      <c r="G76" s="136"/>
      <c r="H76" s="136"/>
      <c r="I76" s="136"/>
      <c r="J76" s="136"/>
      <c r="K76" s="21" t="s">
        <v>2655</v>
      </c>
      <c r="L76" s="14" t="s">
        <v>183</v>
      </c>
      <c r="M76" s="84"/>
      <c r="N76" s="84"/>
      <c r="O76" s="14" t="s">
        <v>2664</v>
      </c>
      <c r="P76" s="14" t="s">
        <v>185</v>
      </c>
      <c r="Q76" s="10" t="s">
        <v>2701</v>
      </c>
      <c r="R76" s="84"/>
      <c r="S76" s="84"/>
      <c r="T76" s="85"/>
      <c r="U76" s="84"/>
      <c r="V76" s="84"/>
    </row>
    <row r="77" spans="1:22" ht="89.25">
      <c r="A77" s="136"/>
      <c r="B77" s="136"/>
      <c r="C77" s="136"/>
      <c r="D77" s="136"/>
      <c r="E77" s="136"/>
      <c r="F77" s="136"/>
      <c r="G77" s="136"/>
      <c r="H77" s="136"/>
      <c r="I77" s="136"/>
      <c r="J77" s="136"/>
      <c r="K77" s="21" t="s">
        <v>2658</v>
      </c>
      <c r="L77" s="14" t="s">
        <v>373</v>
      </c>
      <c r="M77" s="84"/>
      <c r="N77" s="84"/>
      <c r="O77" s="14" t="s">
        <v>2667</v>
      </c>
      <c r="P77" s="14" t="s">
        <v>185</v>
      </c>
      <c r="Q77" s="52" t="s">
        <v>2660</v>
      </c>
      <c r="R77" s="84"/>
      <c r="S77" s="84"/>
      <c r="T77" s="85"/>
      <c r="U77" s="84"/>
      <c r="V77" s="84"/>
    </row>
    <row r="78" spans="1:22" ht="76.5">
      <c r="A78" s="136"/>
      <c r="B78" s="136"/>
      <c r="C78" s="137"/>
      <c r="D78" s="137"/>
      <c r="E78" s="137"/>
      <c r="F78" s="137"/>
      <c r="G78" s="137"/>
      <c r="H78" s="137"/>
      <c r="I78" s="137"/>
      <c r="J78" s="137"/>
      <c r="K78" s="21" t="s">
        <v>2661</v>
      </c>
      <c r="L78" s="14" t="s">
        <v>373</v>
      </c>
      <c r="M78" s="84"/>
      <c r="N78" s="84"/>
      <c r="O78" s="14" t="s">
        <v>2667</v>
      </c>
      <c r="P78" s="14" t="s">
        <v>185</v>
      </c>
      <c r="Q78" s="52" t="s">
        <v>2660</v>
      </c>
      <c r="R78" s="84"/>
      <c r="S78" s="84"/>
      <c r="T78" s="85"/>
      <c r="U78" s="84"/>
      <c r="V78" s="84"/>
    </row>
    <row r="79" spans="1:22" ht="204">
      <c r="A79" s="136"/>
      <c r="B79" s="136"/>
      <c r="C79" s="149" t="s">
        <v>2117</v>
      </c>
      <c r="D79" s="150" t="s">
        <v>2742</v>
      </c>
      <c r="E79" s="149" t="s">
        <v>2373</v>
      </c>
      <c r="F79" s="149" t="s">
        <v>2728</v>
      </c>
      <c r="G79" s="149" t="s">
        <v>2412</v>
      </c>
      <c r="H79" s="149" t="s">
        <v>813</v>
      </c>
      <c r="I79" s="149" t="s">
        <v>2647</v>
      </c>
      <c r="J79" s="149" t="s">
        <v>434</v>
      </c>
      <c r="K79" s="21" t="s">
        <v>245</v>
      </c>
      <c r="L79" s="14" t="s">
        <v>2743</v>
      </c>
      <c r="M79" s="14">
        <v>30</v>
      </c>
      <c r="N79" s="14">
        <v>70</v>
      </c>
      <c r="O79" s="14" t="s">
        <v>2664</v>
      </c>
      <c r="P79" s="14" t="s">
        <v>256</v>
      </c>
      <c r="Q79" s="52" t="s">
        <v>2730</v>
      </c>
      <c r="R79" s="14" t="s">
        <v>258</v>
      </c>
      <c r="S79" s="14" t="s">
        <v>259</v>
      </c>
      <c r="T79" s="21" t="s">
        <v>2705</v>
      </c>
      <c r="U79" s="14" t="str">
        <f>CONCATENATE(Masuri!A4, ", ", Masuri!A5, ", ", Masuri!A6, ", ", Masuri!A8, ", ", Masuri!A10, ", ", Masuri!A11, ", ", Masuri!A27, ", ", Masuri!A34, ", ", Masuri!A35, ", ", Masuri!A36)</f>
        <v>M2, M3, M4, M5, M7, M8, M24, M31, M32, M33</v>
      </c>
      <c r="V79" s="84"/>
    </row>
    <row r="80" spans="1:22" ht="38.25">
      <c r="A80" s="136"/>
      <c r="B80" s="136"/>
      <c r="C80" s="136"/>
      <c r="D80" s="136"/>
      <c r="E80" s="136"/>
      <c r="F80" s="136"/>
      <c r="G80" s="136"/>
      <c r="H80" s="136"/>
      <c r="I80" s="136"/>
      <c r="J80" s="136"/>
      <c r="K80" s="21" t="s">
        <v>2379</v>
      </c>
      <c r="L80" s="14" t="s">
        <v>2380</v>
      </c>
      <c r="M80" s="84"/>
      <c r="N80" s="84"/>
      <c r="O80" s="14" t="s">
        <v>2142</v>
      </c>
      <c r="P80" s="14" t="s">
        <v>256</v>
      </c>
      <c r="Q80" s="50" t="s">
        <v>2675</v>
      </c>
      <c r="R80" s="14" t="s">
        <v>258</v>
      </c>
      <c r="S80" s="14" t="s">
        <v>259</v>
      </c>
      <c r="T80" s="108" t="s">
        <v>2653</v>
      </c>
      <c r="U80" s="14" t="str">
        <f>CONCATENATE(Masuri!A4, ", ", Masuri!A5, ", ", Masuri!A6, ", ", Masuri!A8, ", ", Masuri!A10, ", ", Masuri!A11, ", ", Masuri!A27, ", ", Masuri!A34, ", ", Masuri!A35, ", ", Masuri!A36)</f>
        <v>M2, M3, M4, M5, M7, M8, M24, M31, M32, M33</v>
      </c>
      <c r="V80" s="84"/>
    </row>
    <row r="81" spans="1:22" ht="51">
      <c r="A81" s="136"/>
      <c r="B81" s="136"/>
      <c r="C81" s="136"/>
      <c r="D81" s="136"/>
      <c r="E81" s="136"/>
      <c r="F81" s="136"/>
      <c r="G81" s="136"/>
      <c r="H81" s="136"/>
      <c r="I81" s="136"/>
      <c r="J81" s="136"/>
      <c r="K81" s="21" t="s">
        <v>2145</v>
      </c>
      <c r="L81" s="14" t="s">
        <v>2191</v>
      </c>
      <c r="M81" s="84"/>
      <c r="N81" s="84"/>
      <c r="O81" s="14" t="s">
        <v>2173</v>
      </c>
      <c r="P81" s="14" t="s">
        <v>185</v>
      </c>
      <c r="Q81" s="44" t="s">
        <v>2409</v>
      </c>
      <c r="R81" s="84"/>
      <c r="S81" s="84"/>
      <c r="T81" s="85"/>
      <c r="U81" s="84"/>
      <c r="V81" s="84"/>
    </row>
    <row r="82" spans="1:22" ht="38.25">
      <c r="A82" s="136"/>
      <c r="B82" s="136"/>
      <c r="C82" s="136"/>
      <c r="D82" s="136"/>
      <c r="E82" s="136"/>
      <c r="F82" s="136"/>
      <c r="G82" s="136"/>
      <c r="H82" s="136"/>
      <c r="I82" s="136"/>
      <c r="J82" s="136"/>
      <c r="K82" s="21" t="s">
        <v>2655</v>
      </c>
      <c r="L82" s="14" t="s">
        <v>183</v>
      </c>
      <c r="M82" s="84"/>
      <c r="N82" s="84"/>
      <c r="O82" s="14" t="s">
        <v>2676</v>
      </c>
      <c r="P82" s="14" t="s">
        <v>185</v>
      </c>
      <c r="Q82" s="10" t="s">
        <v>2701</v>
      </c>
      <c r="R82" s="84"/>
      <c r="S82" s="84"/>
      <c r="T82" s="85"/>
      <c r="U82" s="84"/>
      <c r="V82" s="84"/>
    </row>
    <row r="83" spans="1:22" ht="89.25">
      <c r="A83" s="136"/>
      <c r="B83" s="136"/>
      <c r="C83" s="136"/>
      <c r="D83" s="136"/>
      <c r="E83" s="136"/>
      <c r="F83" s="136"/>
      <c r="G83" s="136"/>
      <c r="H83" s="136"/>
      <c r="I83" s="136"/>
      <c r="J83" s="136"/>
      <c r="K83" s="21" t="s">
        <v>2658</v>
      </c>
      <c r="L83" s="14" t="s">
        <v>1765</v>
      </c>
      <c r="M83" s="84"/>
      <c r="N83" s="84"/>
      <c r="O83" s="14" t="s">
        <v>2667</v>
      </c>
      <c r="P83" s="14" t="s">
        <v>185</v>
      </c>
      <c r="Q83" s="52" t="s">
        <v>2660</v>
      </c>
      <c r="R83" s="84"/>
      <c r="S83" s="84"/>
      <c r="T83" s="85"/>
      <c r="U83" s="84"/>
      <c r="V83" s="84"/>
    </row>
    <row r="84" spans="1:22" ht="76.5">
      <c r="A84" s="136"/>
      <c r="B84" s="136"/>
      <c r="C84" s="137"/>
      <c r="D84" s="137"/>
      <c r="E84" s="137"/>
      <c r="F84" s="137"/>
      <c r="G84" s="137"/>
      <c r="H84" s="137"/>
      <c r="I84" s="137"/>
      <c r="J84" s="137"/>
      <c r="K84" s="21" t="s">
        <v>2744</v>
      </c>
      <c r="L84" s="14" t="s">
        <v>1765</v>
      </c>
      <c r="M84" s="84"/>
      <c r="N84" s="84"/>
      <c r="O84" s="14" t="s">
        <v>2667</v>
      </c>
      <c r="P84" s="14" t="s">
        <v>185</v>
      </c>
      <c r="Q84" s="52" t="s">
        <v>2660</v>
      </c>
      <c r="R84" s="84"/>
      <c r="S84" s="84"/>
      <c r="T84" s="85"/>
      <c r="U84" s="84"/>
      <c r="V84" s="84"/>
    </row>
    <row r="85" spans="1:22" ht="204">
      <c r="A85" s="136"/>
      <c r="B85" s="136"/>
      <c r="C85" s="149" t="s">
        <v>2167</v>
      </c>
      <c r="D85" s="150" t="s">
        <v>2168</v>
      </c>
      <c r="E85" s="149" t="s">
        <v>2373</v>
      </c>
      <c r="F85" s="149" t="s">
        <v>2662</v>
      </c>
      <c r="G85" s="149" t="s">
        <v>2412</v>
      </c>
      <c r="H85" s="149" t="s">
        <v>813</v>
      </c>
      <c r="I85" s="149" t="s">
        <v>2647</v>
      </c>
      <c r="J85" s="149" t="s">
        <v>434</v>
      </c>
      <c r="K85" s="21" t="s">
        <v>245</v>
      </c>
      <c r="L85" s="14" t="s">
        <v>2704</v>
      </c>
      <c r="M85" s="14">
        <v>5000</v>
      </c>
      <c r="N85" s="14">
        <v>8000</v>
      </c>
      <c r="O85" s="14" t="s">
        <v>2664</v>
      </c>
      <c r="P85" s="14" t="s">
        <v>256</v>
      </c>
      <c r="Q85" s="52" t="s">
        <v>2740</v>
      </c>
      <c r="R85" s="14" t="s">
        <v>258</v>
      </c>
      <c r="S85" s="14" t="s">
        <v>259</v>
      </c>
      <c r="T85" s="21" t="s">
        <v>2705</v>
      </c>
      <c r="U85" s="14" t="str">
        <f>CONCATENATE(Masuri!A4, ", ", Masuri!A5, ", ", Masuri!A6, ", ", Masuri!A8, ", ", Masuri!A10, ", ", Masuri!A11, ", ", Masuri!A27, ", ", Masuri!A34, ", ", Masuri!A35, ", ", Masuri!A36)</f>
        <v>M2, M3, M4, M5, M7, M8, M24, M31, M32, M33</v>
      </c>
      <c r="V85" s="84"/>
    </row>
    <row r="86" spans="1:22" ht="38.25">
      <c r="A86" s="136"/>
      <c r="B86" s="136"/>
      <c r="C86" s="136"/>
      <c r="D86" s="136"/>
      <c r="E86" s="136"/>
      <c r="F86" s="136"/>
      <c r="G86" s="136"/>
      <c r="H86" s="136"/>
      <c r="I86" s="136"/>
      <c r="J86" s="136"/>
      <c r="K86" s="21" t="s">
        <v>2379</v>
      </c>
      <c r="L86" s="14" t="s">
        <v>2380</v>
      </c>
      <c r="M86" s="84"/>
      <c r="N86" s="84"/>
      <c r="O86" s="14" t="s">
        <v>2142</v>
      </c>
      <c r="P86" s="14" t="s">
        <v>256</v>
      </c>
      <c r="Q86" s="50" t="s">
        <v>2675</v>
      </c>
      <c r="R86" s="14" t="s">
        <v>2745</v>
      </c>
      <c r="S86" s="14" t="s">
        <v>259</v>
      </c>
      <c r="T86" s="108" t="s">
        <v>2653</v>
      </c>
      <c r="U86" s="14" t="str">
        <f>CONCATENATE(Masuri!A4, ", ", Masuri!A5, ", ", Masuri!A6, ", ", Masuri!A8, ", ", Masuri!A10, ", ", Masuri!A11, ", ", Masuri!A27, ", ", Masuri!A34, ", ", Masuri!A35, ", ", Masuri!A36)</f>
        <v>M2, M3, M4, M5, M7, M8, M24, M31, M32, M33</v>
      </c>
      <c r="V86" s="84"/>
    </row>
    <row r="87" spans="1:22" ht="51">
      <c r="A87" s="136"/>
      <c r="B87" s="136"/>
      <c r="C87" s="136"/>
      <c r="D87" s="136"/>
      <c r="E87" s="136"/>
      <c r="F87" s="136"/>
      <c r="G87" s="136"/>
      <c r="H87" s="136"/>
      <c r="I87" s="136"/>
      <c r="J87" s="136"/>
      <c r="K87" s="21" t="s">
        <v>2145</v>
      </c>
      <c r="L87" s="14" t="s">
        <v>2191</v>
      </c>
      <c r="M87" s="84"/>
      <c r="N87" s="84"/>
      <c r="O87" s="14" t="s">
        <v>2173</v>
      </c>
      <c r="P87" s="14" t="s">
        <v>185</v>
      </c>
      <c r="Q87" s="44" t="s">
        <v>2409</v>
      </c>
      <c r="R87" s="84"/>
      <c r="S87" s="84"/>
      <c r="T87" s="85"/>
      <c r="U87" s="84"/>
      <c r="V87" s="84"/>
    </row>
    <row r="88" spans="1:22" ht="38.25">
      <c r="A88" s="136"/>
      <c r="B88" s="136"/>
      <c r="C88" s="137"/>
      <c r="D88" s="137"/>
      <c r="E88" s="137"/>
      <c r="F88" s="137"/>
      <c r="G88" s="137"/>
      <c r="H88" s="137"/>
      <c r="I88" s="137"/>
      <c r="J88" s="137"/>
      <c r="K88" s="21" t="s">
        <v>2655</v>
      </c>
      <c r="L88" s="14" t="s">
        <v>183</v>
      </c>
      <c r="M88" s="84"/>
      <c r="N88" s="84"/>
      <c r="O88" s="14" t="s">
        <v>247</v>
      </c>
      <c r="P88" s="14" t="s">
        <v>185</v>
      </c>
      <c r="Q88" s="10" t="s">
        <v>2701</v>
      </c>
      <c r="R88" s="84"/>
      <c r="S88" s="84"/>
      <c r="T88" s="85"/>
      <c r="U88" s="84"/>
      <c r="V88" s="84"/>
    </row>
    <row r="89" spans="1:22" ht="204">
      <c r="A89" s="136"/>
      <c r="B89" s="136"/>
      <c r="C89" s="149" t="s">
        <v>2524</v>
      </c>
      <c r="D89" s="150" t="s">
        <v>2525</v>
      </c>
      <c r="E89" s="149" t="s">
        <v>2373</v>
      </c>
      <c r="F89" s="149" t="s">
        <v>2662</v>
      </c>
      <c r="G89" s="149" t="s">
        <v>2412</v>
      </c>
      <c r="H89" s="149" t="s">
        <v>813</v>
      </c>
      <c r="I89" s="149" t="s">
        <v>2647</v>
      </c>
      <c r="J89" s="149" t="s">
        <v>434</v>
      </c>
      <c r="K89" s="21" t="s">
        <v>245</v>
      </c>
      <c r="L89" s="14" t="s">
        <v>2743</v>
      </c>
      <c r="M89" s="14">
        <v>800</v>
      </c>
      <c r="N89" s="109">
        <v>1500</v>
      </c>
      <c r="O89" s="14" t="s">
        <v>2664</v>
      </c>
      <c r="P89" s="14" t="s">
        <v>256</v>
      </c>
      <c r="Q89" s="52" t="s">
        <v>2746</v>
      </c>
      <c r="R89" s="14" t="s">
        <v>258</v>
      </c>
      <c r="S89" s="14" t="s">
        <v>259</v>
      </c>
      <c r="T89" s="21" t="s">
        <v>2705</v>
      </c>
      <c r="U89" s="14" t="str">
        <f>CONCATENATE(Masuri!A4, ", ", Masuri!A5, ", ", Masuri!A6, ", ", Masuri!A8, ", ", Masuri!A10, ", ", Masuri!A11, ", ", Masuri!A27, ", ", Masuri!A34, ", ", Masuri!A35, ", ", Masuri!A36)</f>
        <v>M2, M3, M4, M5, M7, M8, M24, M31, M32, M33</v>
      </c>
      <c r="V89" s="84"/>
    </row>
    <row r="90" spans="1:22" ht="38.25">
      <c r="A90" s="136"/>
      <c r="B90" s="136"/>
      <c r="C90" s="136"/>
      <c r="D90" s="136"/>
      <c r="E90" s="136"/>
      <c r="F90" s="136"/>
      <c r="G90" s="136"/>
      <c r="H90" s="136"/>
      <c r="I90" s="136"/>
      <c r="J90" s="136"/>
      <c r="K90" s="21" t="s">
        <v>2379</v>
      </c>
      <c r="L90" s="14" t="s">
        <v>2380</v>
      </c>
      <c r="M90" s="84"/>
      <c r="N90" s="84"/>
      <c r="O90" s="14" t="s">
        <v>2747</v>
      </c>
      <c r="P90" s="14" t="s">
        <v>256</v>
      </c>
      <c r="Q90" s="50" t="s">
        <v>2675</v>
      </c>
      <c r="R90" s="14" t="s">
        <v>258</v>
      </c>
      <c r="S90" s="14" t="s">
        <v>259</v>
      </c>
      <c r="T90" s="108" t="s">
        <v>2653</v>
      </c>
      <c r="U90" s="14" t="str">
        <f>CONCATENATE(Masuri!A4, ", ", Masuri!A5, ", ", Masuri!A6, ", ", Masuri!A8, ", ", Masuri!A10, ", ", Masuri!A11, ", ", Masuri!A27, ", ", Masuri!A34, ", ", Masuri!A35, ", ", Masuri!A36)</f>
        <v>M2, M3, M4, M5, M7, M8, M24, M31, M32, M33</v>
      </c>
      <c r="V90" s="84"/>
    </row>
    <row r="91" spans="1:22" ht="51">
      <c r="A91" s="136"/>
      <c r="B91" s="136"/>
      <c r="C91" s="136"/>
      <c r="D91" s="136"/>
      <c r="E91" s="136"/>
      <c r="F91" s="136"/>
      <c r="G91" s="136"/>
      <c r="H91" s="136"/>
      <c r="I91" s="136"/>
      <c r="J91" s="136"/>
      <c r="K91" s="21" t="s">
        <v>2145</v>
      </c>
      <c r="L91" s="14" t="s">
        <v>2191</v>
      </c>
      <c r="M91" s="84"/>
      <c r="N91" s="84"/>
      <c r="O91" s="14" t="s">
        <v>2173</v>
      </c>
      <c r="P91" s="14" t="s">
        <v>185</v>
      </c>
      <c r="Q91" s="44" t="s">
        <v>2409</v>
      </c>
      <c r="R91" s="84"/>
      <c r="S91" s="84"/>
      <c r="T91" s="85"/>
      <c r="U91" s="84"/>
      <c r="V91" s="84"/>
    </row>
    <row r="92" spans="1:22" ht="38.25">
      <c r="A92" s="136"/>
      <c r="B92" s="136"/>
      <c r="C92" s="137"/>
      <c r="D92" s="137"/>
      <c r="E92" s="137"/>
      <c r="F92" s="137"/>
      <c r="G92" s="137"/>
      <c r="H92" s="137"/>
      <c r="I92" s="137"/>
      <c r="J92" s="137"/>
      <c r="K92" s="21" t="s">
        <v>2655</v>
      </c>
      <c r="L92" s="14" t="s">
        <v>183</v>
      </c>
      <c r="M92" s="84"/>
      <c r="N92" s="84"/>
      <c r="O92" s="14" t="s">
        <v>2723</v>
      </c>
      <c r="P92" s="14" t="s">
        <v>185</v>
      </c>
      <c r="Q92" s="10" t="s">
        <v>2701</v>
      </c>
      <c r="R92" s="84"/>
      <c r="S92" s="84"/>
      <c r="T92" s="85"/>
      <c r="U92" s="84"/>
      <c r="V92" s="84"/>
    </row>
    <row r="93" spans="1:22" ht="140.25">
      <c r="A93" s="136"/>
      <c r="B93" s="136"/>
      <c r="C93" s="149" t="s">
        <v>2536</v>
      </c>
      <c r="D93" s="150" t="s">
        <v>2748</v>
      </c>
      <c r="E93" s="149" t="s">
        <v>2373</v>
      </c>
      <c r="F93" s="149" t="s">
        <v>2662</v>
      </c>
      <c r="G93" s="149" t="s">
        <v>2646</v>
      </c>
      <c r="H93" s="149" t="s">
        <v>813</v>
      </c>
      <c r="I93" s="149" t="s">
        <v>2647</v>
      </c>
      <c r="J93" s="149" t="s">
        <v>434</v>
      </c>
      <c r="K93" s="151" t="s">
        <v>245</v>
      </c>
      <c r="L93" s="14" t="s">
        <v>2352</v>
      </c>
      <c r="M93" s="14">
        <v>3</v>
      </c>
      <c r="N93" s="109">
        <v>8</v>
      </c>
      <c r="O93" s="59" t="s">
        <v>634</v>
      </c>
      <c r="P93" s="14" t="s">
        <v>185</v>
      </c>
      <c r="Q93" s="52" t="s">
        <v>2749</v>
      </c>
      <c r="R93" s="84"/>
      <c r="S93" s="84"/>
      <c r="T93" s="85"/>
      <c r="U93" s="84"/>
      <c r="V93" s="84"/>
    </row>
    <row r="94" spans="1:22" ht="204">
      <c r="A94" s="136"/>
      <c r="B94" s="136"/>
      <c r="C94" s="136"/>
      <c r="D94" s="136"/>
      <c r="E94" s="136"/>
      <c r="F94" s="136"/>
      <c r="G94" s="136"/>
      <c r="H94" s="136"/>
      <c r="I94" s="136"/>
      <c r="J94" s="136"/>
      <c r="K94" s="137"/>
      <c r="L94" s="14" t="s">
        <v>2750</v>
      </c>
      <c r="M94" s="14">
        <v>100</v>
      </c>
      <c r="N94" s="109">
        <v>130</v>
      </c>
      <c r="O94" s="14" t="s">
        <v>2551</v>
      </c>
      <c r="P94" s="14" t="s">
        <v>256</v>
      </c>
      <c r="Q94" s="52" t="s">
        <v>2751</v>
      </c>
      <c r="R94" s="14" t="s">
        <v>258</v>
      </c>
      <c r="S94" s="14" t="s">
        <v>259</v>
      </c>
      <c r="T94" s="21" t="s">
        <v>2752</v>
      </c>
      <c r="U94" s="14" t="str">
        <f>CONCATENATE(Masuri!A4, ", ", Masuri!A5, ", ", Masuri!A6, ", ", Masuri!A8, ", ", Masuri!A10, ", ", Masuri!A11, ", ", Masuri!A27, ", ", Masuri!A34, ", ", Masuri!A35, ", ", Masuri!A36)</f>
        <v>M2, M3, M4, M5, M7, M8, M24, M31, M32, M33</v>
      </c>
      <c r="V94" s="84"/>
    </row>
    <row r="95" spans="1:22" ht="38.25">
      <c r="A95" s="136"/>
      <c r="B95" s="136"/>
      <c r="C95" s="136"/>
      <c r="D95" s="136"/>
      <c r="E95" s="136"/>
      <c r="F95" s="136"/>
      <c r="G95" s="136"/>
      <c r="H95" s="136"/>
      <c r="I95" s="136"/>
      <c r="J95" s="136"/>
      <c r="K95" s="21" t="s">
        <v>2407</v>
      </c>
      <c r="L95" s="14" t="s">
        <v>2380</v>
      </c>
      <c r="M95" s="110"/>
      <c r="N95" s="84"/>
      <c r="O95" s="14" t="s">
        <v>2142</v>
      </c>
      <c r="P95" s="14" t="s">
        <v>256</v>
      </c>
      <c r="Q95" s="50" t="s">
        <v>2753</v>
      </c>
      <c r="R95" s="14" t="s">
        <v>258</v>
      </c>
      <c r="S95" s="14" t="s">
        <v>259</v>
      </c>
      <c r="T95" s="108" t="s">
        <v>2754</v>
      </c>
      <c r="U95" s="14" t="str">
        <f>CONCATENATE(Masuri!A4, ", ", Masuri!A5, ", ", Masuri!A6, ", ", Masuri!A8, ", ", Masuri!A10, ", ", Masuri!A11, ", ", Masuri!A27, ", ", Masuri!A34, ", ", Masuri!A35, ", ", Masuri!A36)</f>
        <v>M2, M3, M4, M5, M7, M8, M24, M31, M32, M33</v>
      </c>
      <c r="V95" s="84"/>
    </row>
    <row r="96" spans="1:22" ht="51">
      <c r="A96" s="136"/>
      <c r="B96" s="136"/>
      <c r="C96" s="136"/>
      <c r="D96" s="136"/>
      <c r="E96" s="136"/>
      <c r="F96" s="136"/>
      <c r="G96" s="136"/>
      <c r="H96" s="136"/>
      <c r="I96" s="136"/>
      <c r="J96" s="136"/>
      <c r="K96" s="21" t="s">
        <v>2145</v>
      </c>
      <c r="L96" s="14" t="s">
        <v>2191</v>
      </c>
      <c r="M96" s="84"/>
      <c r="N96" s="84"/>
      <c r="O96" s="14" t="s">
        <v>2173</v>
      </c>
      <c r="P96" s="14" t="s">
        <v>185</v>
      </c>
      <c r="Q96" s="44" t="s">
        <v>2409</v>
      </c>
      <c r="R96" s="84"/>
      <c r="S96" s="84"/>
      <c r="T96" s="85"/>
      <c r="U96" s="84"/>
      <c r="V96" s="84"/>
    </row>
    <row r="97" spans="1:22" ht="38.25">
      <c r="A97" s="136"/>
      <c r="B97" s="136"/>
      <c r="C97" s="136"/>
      <c r="D97" s="136"/>
      <c r="E97" s="136"/>
      <c r="F97" s="136"/>
      <c r="G97" s="136"/>
      <c r="H97" s="136"/>
      <c r="I97" s="136"/>
      <c r="J97" s="136"/>
      <c r="K97" s="21" t="s">
        <v>2678</v>
      </c>
      <c r="L97" s="14" t="s">
        <v>183</v>
      </c>
      <c r="M97" s="84"/>
      <c r="N97" s="84"/>
      <c r="O97" s="14" t="s">
        <v>2679</v>
      </c>
      <c r="P97" s="14" t="s">
        <v>185</v>
      </c>
      <c r="Q97" s="10" t="s">
        <v>2718</v>
      </c>
      <c r="R97" s="84"/>
      <c r="S97" s="84"/>
      <c r="T97" s="85"/>
      <c r="U97" s="84"/>
      <c r="V97" s="84"/>
    </row>
    <row r="98" spans="1:22" ht="38.25">
      <c r="A98" s="136"/>
      <c r="B98" s="136"/>
      <c r="C98" s="136"/>
      <c r="D98" s="136"/>
      <c r="E98" s="136"/>
      <c r="F98" s="136"/>
      <c r="G98" s="136"/>
      <c r="H98" s="136"/>
      <c r="I98" s="136"/>
      <c r="J98" s="136"/>
      <c r="K98" s="21" t="s">
        <v>2655</v>
      </c>
      <c r="L98" s="14" t="s">
        <v>183</v>
      </c>
      <c r="M98" s="84"/>
      <c r="N98" s="84"/>
      <c r="O98" s="14" t="s">
        <v>2676</v>
      </c>
      <c r="P98" s="14" t="s">
        <v>185</v>
      </c>
      <c r="Q98" s="10" t="s">
        <v>2701</v>
      </c>
      <c r="R98" s="84"/>
      <c r="S98" s="84"/>
      <c r="T98" s="85"/>
      <c r="U98" s="84"/>
      <c r="V98" s="84"/>
    </row>
    <row r="99" spans="1:22" ht="89.25">
      <c r="A99" s="136"/>
      <c r="B99" s="136"/>
      <c r="C99" s="136"/>
      <c r="D99" s="136"/>
      <c r="E99" s="136"/>
      <c r="F99" s="136"/>
      <c r="G99" s="136"/>
      <c r="H99" s="136"/>
      <c r="I99" s="136"/>
      <c r="J99" s="136"/>
      <c r="K99" s="21" t="s">
        <v>2755</v>
      </c>
      <c r="L99" s="14" t="s">
        <v>1765</v>
      </c>
      <c r="M99" s="84"/>
      <c r="N99" s="84"/>
      <c r="O99" s="14" t="s">
        <v>2667</v>
      </c>
      <c r="P99" s="14" t="s">
        <v>185</v>
      </c>
      <c r="Q99" s="52" t="s">
        <v>2660</v>
      </c>
      <c r="R99" s="84"/>
      <c r="S99" s="84"/>
      <c r="T99" s="85"/>
      <c r="U99" s="84"/>
      <c r="V99" s="84"/>
    </row>
    <row r="100" spans="1:22" ht="76.5">
      <c r="A100" s="136"/>
      <c r="B100" s="136"/>
      <c r="C100" s="137"/>
      <c r="D100" s="137"/>
      <c r="E100" s="137"/>
      <c r="F100" s="137"/>
      <c r="G100" s="137"/>
      <c r="H100" s="137"/>
      <c r="I100" s="137"/>
      <c r="J100" s="137"/>
      <c r="K100" s="21" t="s">
        <v>2661</v>
      </c>
      <c r="L100" s="14" t="s">
        <v>1765</v>
      </c>
      <c r="M100" s="84"/>
      <c r="N100" s="84"/>
      <c r="O100" s="14" t="s">
        <v>2667</v>
      </c>
      <c r="P100" s="14" t="s">
        <v>185</v>
      </c>
      <c r="Q100" s="52" t="s">
        <v>2660</v>
      </c>
      <c r="R100" s="84"/>
      <c r="S100" s="84"/>
      <c r="T100" s="85"/>
      <c r="U100" s="84"/>
      <c r="V100" s="84"/>
    </row>
    <row r="101" spans="1:22" ht="204">
      <c r="A101" s="136"/>
      <c r="B101" s="136"/>
      <c r="C101" s="149" t="s">
        <v>2164</v>
      </c>
      <c r="D101" s="150" t="s">
        <v>2165</v>
      </c>
      <c r="E101" s="149" t="s">
        <v>2373</v>
      </c>
      <c r="F101" s="149" t="s">
        <v>2662</v>
      </c>
      <c r="G101" s="149" t="s">
        <v>2682</v>
      </c>
      <c r="H101" s="149" t="s">
        <v>813</v>
      </c>
      <c r="I101" s="149" t="s">
        <v>2647</v>
      </c>
      <c r="J101" s="149" t="s">
        <v>434</v>
      </c>
      <c r="K101" s="21" t="s">
        <v>245</v>
      </c>
      <c r="L101" s="14" t="s">
        <v>2743</v>
      </c>
      <c r="M101" s="14">
        <v>1500</v>
      </c>
      <c r="N101" s="14">
        <v>3000</v>
      </c>
      <c r="O101" s="14" t="s">
        <v>2756</v>
      </c>
      <c r="P101" s="14" t="s">
        <v>256</v>
      </c>
      <c r="Q101" s="52" t="s">
        <v>2757</v>
      </c>
      <c r="R101" s="14" t="s">
        <v>258</v>
      </c>
      <c r="S101" s="14" t="s">
        <v>259</v>
      </c>
      <c r="T101" s="21" t="s">
        <v>2705</v>
      </c>
      <c r="U101" s="14" t="str">
        <f>CONCATENATE(Masuri!A4, ", ", Masuri!A5, ", ", Masuri!A6, ", ", Masuri!A8, ", ", Masuri!A10, ", ", Masuri!A11, ", ", Masuri!A27, ", ", Masuri!A34, ", ", Masuri!A35, ", ", Masuri!A36)</f>
        <v>M2, M3, M4, M5, M7, M8, M24, M31, M32, M33</v>
      </c>
      <c r="V101" s="84"/>
    </row>
    <row r="102" spans="1:22" ht="38.25">
      <c r="A102" s="136"/>
      <c r="B102" s="136"/>
      <c r="C102" s="136"/>
      <c r="D102" s="136"/>
      <c r="E102" s="136"/>
      <c r="F102" s="136"/>
      <c r="G102" s="136"/>
      <c r="H102" s="136"/>
      <c r="I102" s="136"/>
      <c r="J102" s="136"/>
      <c r="K102" s="21" t="s">
        <v>2493</v>
      </c>
      <c r="L102" s="14" t="s">
        <v>2380</v>
      </c>
      <c r="M102" s="84"/>
      <c r="N102" s="84"/>
      <c r="O102" s="14" t="s">
        <v>2309</v>
      </c>
      <c r="P102" s="14" t="s">
        <v>256</v>
      </c>
      <c r="Q102" s="111" t="s">
        <v>2758</v>
      </c>
      <c r="R102" s="14" t="s">
        <v>258</v>
      </c>
      <c r="S102" s="14" t="s">
        <v>259</v>
      </c>
      <c r="T102" s="108" t="s">
        <v>2759</v>
      </c>
      <c r="U102" s="14" t="str">
        <f>CONCATENATE(Masuri!A4, ", ", Masuri!A5, ", ", Masuri!A6, ", ", Masuri!A8, ", ", Masuri!A10, ", ", Masuri!A11, ", ", Masuri!A27, ", ", Masuri!A34, ", ", Masuri!A35, ", ", Masuri!A36)</f>
        <v>M2, M3, M4, M5, M7, M8, M24, M31, M32, M33</v>
      </c>
      <c r="V102" s="84"/>
    </row>
    <row r="103" spans="1:22" ht="63.75">
      <c r="A103" s="136"/>
      <c r="B103" s="136"/>
      <c r="C103" s="136"/>
      <c r="D103" s="136"/>
      <c r="E103" s="136"/>
      <c r="F103" s="136"/>
      <c r="G103" s="136"/>
      <c r="H103" s="136"/>
      <c r="I103" s="136"/>
      <c r="J103" s="136"/>
      <c r="K103" s="21" t="s">
        <v>2145</v>
      </c>
      <c r="L103" s="14" t="s">
        <v>2474</v>
      </c>
      <c r="M103" s="84"/>
      <c r="N103" s="84"/>
      <c r="O103" s="14" t="s">
        <v>2147</v>
      </c>
      <c r="P103" s="14" t="s">
        <v>185</v>
      </c>
      <c r="Q103" s="44" t="s">
        <v>2409</v>
      </c>
      <c r="R103" s="84"/>
      <c r="S103" s="84"/>
      <c r="T103" s="85"/>
      <c r="U103" s="84"/>
      <c r="V103" s="84"/>
    </row>
    <row r="104" spans="1:22" ht="38.25">
      <c r="A104" s="136"/>
      <c r="B104" s="136"/>
      <c r="C104" s="137"/>
      <c r="D104" s="137"/>
      <c r="E104" s="137"/>
      <c r="F104" s="137"/>
      <c r="G104" s="137"/>
      <c r="H104" s="137"/>
      <c r="I104" s="137"/>
      <c r="J104" s="137"/>
      <c r="K104" s="21" t="s">
        <v>2655</v>
      </c>
      <c r="L104" s="14" t="s">
        <v>183</v>
      </c>
      <c r="M104" s="84"/>
      <c r="N104" s="84"/>
      <c r="O104" s="14" t="s">
        <v>247</v>
      </c>
      <c r="P104" s="14" t="s">
        <v>185</v>
      </c>
      <c r="Q104" s="10" t="s">
        <v>2707</v>
      </c>
      <c r="R104" s="84"/>
      <c r="S104" s="84"/>
      <c r="T104" s="85"/>
      <c r="U104" s="84"/>
      <c r="V104" s="84"/>
    </row>
    <row r="105" spans="1:22" ht="12.75">
      <c r="A105" s="136"/>
      <c r="B105" s="136"/>
      <c r="C105" s="188" t="s">
        <v>2760</v>
      </c>
      <c r="D105" s="139"/>
      <c r="E105" s="139"/>
      <c r="F105" s="139"/>
      <c r="G105" s="139"/>
      <c r="H105" s="139"/>
      <c r="I105" s="139"/>
      <c r="J105" s="139"/>
      <c r="K105" s="139"/>
      <c r="L105" s="139"/>
      <c r="M105" s="139"/>
      <c r="N105" s="139"/>
      <c r="O105" s="139"/>
      <c r="P105" s="139"/>
      <c r="Q105" s="139"/>
      <c r="R105" s="139"/>
      <c r="S105" s="139"/>
      <c r="T105" s="139"/>
      <c r="U105" s="139"/>
      <c r="V105" s="138"/>
    </row>
    <row r="106" spans="1:22" ht="204">
      <c r="A106" s="136"/>
      <c r="B106" s="136"/>
      <c r="C106" s="14" t="s">
        <v>2542</v>
      </c>
      <c r="D106" s="86" t="s">
        <v>2543</v>
      </c>
      <c r="E106" s="14" t="s">
        <v>2761</v>
      </c>
      <c r="F106" s="14" t="s">
        <v>2762</v>
      </c>
      <c r="G106" s="14" t="s">
        <v>2763</v>
      </c>
      <c r="H106" s="14" t="s">
        <v>813</v>
      </c>
      <c r="I106" s="14" t="s">
        <v>180</v>
      </c>
      <c r="J106" s="14" t="s">
        <v>2764</v>
      </c>
      <c r="K106" s="21" t="s">
        <v>245</v>
      </c>
      <c r="L106" s="14" t="s">
        <v>2120</v>
      </c>
      <c r="M106" s="14">
        <v>150</v>
      </c>
      <c r="N106" s="109">
        <v>200</v>
      </c>
      <c r="O106" s="14" t="s">
        <v>2621</v>
      </c>
      <c r="P106" s="14" t="s">
        <v>256</v>
      </c>
      <c r="Q106" s="52" t="s">
        <v>2765</v>
      </c>
      <c r="R106" s="14" t="s">
        <v>258</v>
      </c>
      <c r="S106" s="14" t="s">
        <v>259</v>
      </c>
      <c r="T106" s="21" t="s">
        <v>2766</v>
      </c>
      <c r="U106" s="14" t="str">
        <f>CONCATENATE(Masuri!A4, ", ", Masuri!A5, ", ", Masuri!A6, ", ", Masuri!A8, ", ", Masuri!A10, ", ", Masuri!A11, ", ", Masuri!A27, ", ", Masuri!A34, ", ", Masuri!A35, ", ", Masuri!A36)</f>
        <v>M2, M3, M4, M5, M7, M8, M24, M31, M32, M33</v>
      </c>
      <c r="V106" s="84"/>
    </row>
    <row r="107" spans="1:22" ht="204">
      <c r="A107" s="136"/>
      <c r="B107" s="136"/>
      <c r="C107" s="14" t="s">
        <v>2545</v>
      </c>
      <c r="D107" s="86" t="s">
        <v>2546</v>
      </c>
      <c r="E107" s="14" t="s">
        <v>2761</v>
      </c>
      <c r="F107" s="14" t="s">
        <v>2762</v>
      </c>
      <c r="G107" s="14" t="s">
        <v>2763</v>
      </c>
      <c r="H107" s="14" t="s">
        <v>813</v>
      </c>
      <c r="I107" s="14" t="s">
        <v>180</v>
      </c>
      <c r="J107" s="14" t="s">
        <v>2764</v>
      </c>
      <c r="K107" s="21" t="s">
        <v>245</v>
      </c>
      <c r="L107" s="14" t="s">
        <v>2120</v>
      </c>
      <c r="M107" s="14">
        <v>600</v>
      </c>
      <c r="N107" s="14">
        <v>800</v>
      </c>
      <c r="O107" s="14" t="s">
        <v>2767</v>
      </c>
      <c r="P107" s="14" t="s">
        <v>256</v>
      </c>
      <c r="Q107" s="52" t="s">
        <v>2765</v>
      </c>
      <c r="R107" s="14" t="s">
        <v>258</v>
      </c>
      <c r="S107" s="14" t="s">
        <v>259</v>
      </c>
      <c r="T107" s="21" t="s">
        <v>2768</v>
      </c>
      <c r="U107" s="14" t="str">
        <f>CONCATENATE(Masuri!A4, ", ", Masuri!A5, ", ", Masuri!A6, ", ", Masuri!A8, ", ", Masuri!A10, ", ", Masuri!A11, ", ", Masuri!A27, ", ", Masuri!A34, ", ", Masuri!A35, ", ", Masuri!A36)</f>
        <v>M2, M3, M4, M5, M7, M8, M24, M31, M32, M33</v>
      </c>
      <c r="V107" s="84"/>
    </row>
    <row r="108" spans="1:22" ht="204">
      <c r="A108" s="136"/>
      <c r="B108" s="136"/>
      <c r="C108" s="14" t="s">
        <v>2549</v>
      </c>
      <c r="D108" s="86" t="s">
        <v>2550</v>
      </c>
      <c r="E108" s="14" t="s">
        <v>2761</v>
      </c>
      <c r="F108" s="14" t="s">
        <v>2762</v>
      </c>
      <c r="G108" s="14" t="s">
        <v>2763</v>
      </c>
      <c r="H108" s="14" t="s">
        <v>813</v>
      </c>
      <c r="I108" s="14" t="s">
        <v>180</v>
      </c>
      <c r="J108" s="14" t="s">
        <v>2764</v>
      </c>
      <c r="K108" s="21" t="s">
        <v>245</v>
      </c>
      <c r="L108" s="14" t="s">
        <v>2120</v>
      </c>
      <c r="M108" s="14">
        <v>400</v>
      </c>
      <c r="N108" s="14">
        <v>900</v>
      </c>
      <c r="O108" s="14" t="s">
        <v>2769</v>
      </c>
      <c r="P108" s="14" t="s">
        <v>256</v>
      </c>
      <c r="Q108" s="52" t="s">
        <v>2765</v>
      </c>
      <c r="R108" s="14" t="s">
        <v>258</v>
      </c>
      <c r="S108" s="14" t="s">
        <v>259</v>
      </c>
      <c r="T108" s="21" t="s">
        <v>2770</v>
      </c>
      <c r="U108" s="14" t="str">
        <f>CONCATENATE(Masuri!A4, ", ", Masuri!A5, ", ", Masuri!A6, ", ", Masuri!A8, ", ", Masuri!A10, ", ", Masuri!A11, ", ", Masuri!A27, ", ", Masuri!A34, ", ", Masuri!A35, ", ", Masuri!A36)</f>
        <v>M2, M3, M4, M5, M7, M8, M24, M31, M32, M33</v>
      </c>
      <c r="V108" s="84"/>
    </row>
    <row r="109" spans="1:22" ht="204">
      <c r="A109" s="136"/>
      <c r="B109" s="136"/>
      <c r="C109" s="14" t="s">
        <v>2278</v>
      </c>
      <c r="D109" s="86" t="s">
        <v>2279</v>
      </c>
      <c r="E109" s="14" t="s">
        <v>2761</v>
      </c>
      <c r="F109" s="14" t="s">
        <v>2662</v>
      </c>
      <c r="G109" s="14" t="s">
        <v>2197</v>
      </c>
      <c r="H109" s="14" t="s">
        <v>813</v>
      </c>
      <c r="I109" s="14" t="s">
        <v>180</v>
      </c>
      <c r="J109" s="14" t="s">
        <v>2764</v>
      </c>
      <c r="K109" s="21" t="s">
        <v>245</v>
      </c>
      <c r="L109" s="14" t="s">
        <v>2120</v>
      </c>
      <c r="M109" s="14">
        <v>10000</v>
      </c>
      <c r="N109" s="14">
        <v>14000</v>
      </c>
      <c r="O109" s="14" t="s">
        <v>2771</v>
      </c>
      <c r="P109" s="14" t="s">
        <v>256</v>
      </c>
      <c r="Q109" s="52" t="s">
        <v>2765</v>
      </c>
      <c r="R109" s="14" t="s">
        <v>258</v>
      </c>
      <c r="S109" s="14" t="s">
        <v>259</v>
      </c>
      <c r="T109" s="21" t="s">
        <v>2772</v>
      </c>
      <c r="U109" s="14" t="str">
        <f>CONCATENATE(Masuri!A4, ", ", Masuri!A5, ", ", Masuri!A6, ", ", Masuri!A8, ", ", Masuri!A10, ", ", Masuri!A11, ", ", Masuri!A27, ", ", Masuri!A34, ", ", Masuri!A35, ", ", Masuri!A36)</f>
        <v>M2, M3, M4, M5, M7, M8, M24, M31, M32, M33</v>
      </c>
      <c r="V109" s="84"/>
    </row>
    <row r="110" spans="1:22" ht="204">
      <c r="A110" s="136"/>
      <c r="B110" s="136"/>
      <c r="C110" s="14" t="s">
        <v>2283</v>
      </c>
      <c r="D110" s="86" t="s">
        <v>2284</v>
      </c>
      <c r="E110" s="14" t="s">
        <v>2761</v>
      </c>
      <c r="F110" s="14" t="s">
        <v>2762</v>
      </c>
      <c r="G110" s="14" t="s">
        <v>2773</v>
      </c>
      <c r="H110" s="14" t="s">
        <v>813</v>
      </c>
      <c r="I110" s="14" t="s">
        <v>180</v>
      </c>
      <c r="J110" s="14" t="s">
        <v>2764</v>
      </c>
      <c r="K110" s="21" t="s">
        <v>245</v>
      </c>
      <c r="L110" s="14" t="s">
        <v>2120</v>
      </c>
      <c r="M110" s="14">
        <v>300</v>
      </c>
      <c r="N110" s="14">
        <v>500</v>
      </c>
      <c r="O110" s="14" t="s">
        <v>2579</v>
      </c>
      <c r="P110" s="14" t="s">
        <v>256</v>
      </c>
      <c r="Q110" s="52" t="s">
        <v>2765</v>
      </c>
      <c r="R110" s="14" t="s">
        <v>258</v>
      </c>
      <c r="S110" s="14" t="s">
        <v>259</v>
      </c>
      <c r="T110" s="21" t="s">
        <v>2772</v>
      </c>
      <c r="U110" s="14" t="str">
        <f>CONCATENATE(Masuri!A4, ", ", Masuri!A5, ", ", Masuri!A6, ", ", Masuri!A8, ", ", Masuri!A10, ", ", Masuri!A11, ", ", Masuri!A27, ", ", Masuri!A34, ", ", Masuri!A35, ", ", Masuri!A36)</f>
        <v>M2, M3, M4, M5, M7, M8, M24, M31, M32, M33</v>
      </c>
      <c r="V110" s="84"/>
    </row>
    <row r="111" spans="1:22" ht="204">
      <c r="A111" s="136"/>
      <c r="B111" s="136"/>
      <c r="C111" s="14" t="s">
        <v>2549</v>
      </c>
      <c r="D111" s="86" t="s">
        <v>2559</v>
      </c>
      <c r="E111" s="14" t="s">
        <v>2761</v>
      </c>
      <c r="F111" s="14" t="s">
        <v>2662</v>
      </c>
      <c r="G111" s="14" t="s">
        <v>2197</v>
      </c>
      <c r="H111" s="14" t="s">
        <v>813</v>
      </c>
      <c r="I111" s="14" t="s">
        <v>180</v>
      </c>
      <c r="J111" s="14" t="s">
        <v>2764</v>
      </c>
      <c r="K111" s="21" t="s">
        <v>245</v>
      </c>
      <c r="L111" s="14" t="s">
        <v>2120</v>
      </c>
      <c r="M111" s="14">
        <v>1000</v>
      </c>
      <c r="N111" s="14">
        <v>1500</v>
      </c>
      <c r="O111" s="14" t="s">
        <v>708</v>
      </c>
      <c r="P111" s="14" t="s">
        <v>256</v>
      </c>
      <c r="Q111" s="52" t="s">
        <v>2765</v>
      </c>
      <c r="R111" s="14" t="s">
        <v>258</v>
      </c>
      <c r="S111" s="14" t="s">
        <v>259</v>
      </c>
      <c r="T111" s="21" t="s">
        <v>2774</v>
      </c>
      <c r="U111" s="14" t="str">
        <f>CONCATENATE(Masuri!A4, ", ", Masuri!A5, ", ", Masuri!A6, ", ", Masuri!A8, ", ", Masuri!A10, ", ", Masuri!A11, ", ", Masuri!A27, ", ", Masuri!A34, ", ", Masuri!A35, ", ", Masuri!A36)</f>
        <v>M2, M3, M4, M5, M7, M8, M24, M31, M32, M33</v>
      </c>
      <c r="V111" s="84"/>
    </row>
    <row r="112" spans="1:22" ht="204">
      <c r="A112" s="136"/>
      <c r="B112" s="136"/>
      <c r="C112" s="14" t="s">
        <v>2283</v>
      </c>
      <c r="D112" s="86" t="s">
        <v>2635</v>
      </c>
      <c r="E112" s="14" t="s">
        <v>2761</v>
      </c>
      <c r="F112" s="14" t="s">
        <v>2762</v>
      </c>
      <c r="G112" s="14" t="s">
        <v>2763</v>
      </c>
      <c r="H112" s="14" t="s">
        <v>813</v>
      </c>
      <c r="I112" s="14" t="s">
        <v>180</v>
      </c>
      <c r="J112" s="14" t="s">
        <v>2764</v>
      </c>
      <c r="K112" s="21" t="s">
        <v>245</v>
      </c>
      <c r="L112" s="14" t="s">
        <v>2120</v>
      </c>
      <c r="M112" s="14">
        <v>800</v>
      </c>
      <c r="N112" s="14">
        <v>1500</v>
      </c>
      <c r="O112" s="14" t="s">
        <v>2623</v>
      </c>
      <c r="P112" s="14" t="s">
        <v>256</v>
      </c>
      <c r="Q112" s="52" t="s">
        <v>2765</v>
      </c>
      <c r="R112" s="14" t="s">
        <v>258</v>
      </c>
      <c r="S112" s="14" t="s">
        <v>259</v>
      </c>
      <c r="T112" s="21" t="s">
        <v>2775</v>
      </c>
      <c r="U112" s="14" t="str">
        <f>CONCATENATE(Masuri!A4, ", ", Masuri!A5, ", ", Masuri!A6, ", ", Masuri!A8, ", ", Masuri!A10, ", ", Masuri!A11, ", ", Masuri!A27, ", ", Masuri!A34, ", ", Masuri!A35, ", ", Masuri!A36)</f>
        <v>M2, M3, M4, M5, M7, M8, M24, M31, M32, M33</v>
      </c>
      <c r="V112" s="84"/>
    </row>
    <row r="113" spans="1:22" ht="204">
      <c r="A113" s="136"/>
      <c r="B113" s="136"/>
      <c r="C113" s="14" t="s">
        <v>2596</v>
      </c>
      <c r="D113" s="86" t="s">
        <v>2597</v>
      </c>
      <c r="E113" s="14" t="s">
        <v>2761</v>
      </c>
      <c r="F113" s="14" t="s">
        <v>2662</v>
      </c>
      <c r="G113" s="14" t="s">
        <v>2197</v>
      </c>
      <c r="H113" s="14" t="s">
        <v>813</v>
      </c>
      <c r="I113" s="14" t="s">
        <v>180</v>
      </c>
      <c r="J113" s="14" t="s">
        <v>2764</v>
      </c>
      <c r="K113" s="21" t="s">
        <v>245</v>
      </c>
      <c r="L113" s="14" t="s">
        <v>2120</v>
      </c>
      <c r="M113" s="14">
        <v>300</v>
      </c>
      <c r="N113" s="14">
        <v>600</v>
      </c>
      <c r="O113" s="14" t="s">
        <v>2553</v>
      </c>
      <c r="P113" s="14" t="s">
        <v>256</v>
      </c>
      <c r="Q113" s="52" t="s">
        <v>2765</v>
      </c>
      <c r="R113" s="14" t="s">
        <v>258</v>
      </c>
      <c r="S113" s="14" t="s">
        <v>259</v>
      </c>
      <c r="T113" s="21" t="s">
        <v>2775</v>
      </c>
      <c r="U113" s="14" t="str">
        <f>CONCATENATE(Masuri!A4, ", ", Masuri!A5, ", ", Masuri!A6, ", ", Masuri!A8, ", ", Masuri!A10, ", ", Masuri!A11, ", ", Masuri!A27, ", ", Masuri!A34, ", ", Masuri!A35, ", ", Masuri!A36)</f>
        <v>M2, M3, M4, M5, M7, M8, M24, M31, M32, M33</v>
      </c>
      <c r="V113" s="84"/>
    </row>
    <row r="114" spans="1:22" ht="204">
      <c r="A114" s="136"/>
      <c r="B114" s="136"/>
      <c r="C114" s="14" t="s">
        <v>2290</v>
      </c>
      <c r="D114" s="86" t="s">
        <v>2291</v>
      </c>
      <c r="E114" s="14" t="s">
        <v>2761</v>
      </c>
      <c r="F114" s="14" t="s">
        <v>2662</v>
      </c>
      <c r="G114" s="14" t="s">
        <v>2197</v>
      </c>
      <c r="H114" s="14" t="s">
        <v>813</v>
      </c>
      <c r="I114" s="14" t="s">
        <v>180</v>
      </c>
      <c r="J114" s="14" t="s">
        <v>2764</v>
      </c>
      <c r="K114" s="21" t="s">
        <v>245</v>
      </c>
      <c r="L114" s="14" t="s">
        <v>2429</v>
      </c>
      <c r="M114" s="14">
        <v>800</v>
      </c>
      <c r="N114" s="112">
        <v>1100</v>
      </c>
      <c r="O114" s="14" t="s">
        <v>2776</v>
      </c>
      <c r="P114" s="14" t="s">
        <v>256</v>
      </c>
      <c r="Q114" s="52" t="s">
        <v>2777</v>
      </c>
      <c r="R114" s="14" t="s">
        <v>258</v>
      </c>
      <c r="S114" s="14" t="s">
        <v>259</v>
      </c>
      <c r="T114" s="21" t="s">
        <v>2705</v>
      </c>
      <c r="U114" s="14" t="str">
        <f>CONCATENATE(Masuri!A4, ", ", Masuri!A5, ", ", Masuri!A6, ", ", Masuri!A8, ", ", Masuri!A10, ", ", Masuri!A11, ", ", Masuri!A27, ", ", Masuri!A34, ", ", Masuri!A35, ", ", Masuri!A36)</f>
        <v>M2, M3, M4, M5, M7, M8, M24, M31, M32, M33</v>
      </c>
      <c r="V114" s="84"/>
    </row>
    <row r="115" spans="1:22" ht="204">
      <c r="A115" s="136"/>
      <c r="B115" s="136"/>
      <c r="C115" s="14" t="s">
        <v>2561</v>
      </c>
      <c r="D115" s="86" t="s">
        <v>2562</v>
      </c>
      <c r="E115" s="14" t="s">
        <v>2761</v>
      </c>
      <c r="F115" s="14" t="s">
        <v>2762</v>
      </c>
      <c r="G115" s="14" t="s">
        <v>2763</v>
      </c>
      <c r="H115" s="14" t="s">
        <v>813</v>
      </c>
      <c r="I115" s="14" t="s">
        <v>180</v>
      </c>
      <c r="J115" s="14" t="s">
        <v>2764</v>
      </c>
      <c r="K115" s="21" t="s">
        <v>245</v>
      </c>
      <c r="L115" s="14" t="s">
        <v>2429</v>
      </c>
      <c r="M115" s="14">
        <v>190</v>
      </c>
      <c r="N115" s="14">
        <v>300</v>
      </c>
      <c r="O115" s="14" t="s">
        <v>2778</v>
      </c>
      <c r="P115" s="14" t="s">
        <v>256</v>
      </c>
      <c r="Q115" s="52" t="s">
        <v>2777</v>
      </c>
      <c r="R115" s="14" t="s">
        <v>258</v>
      </c>
      <c r="S115" s="14" t="s">
        <v>259</v>
      </c>
      <c r="T115" s="21" t="s">
        <v>2705</v>
      </c>
      <c r="U115" s="14" t="str">
        <f>CONCATENATE(Masuri!A4, ", ", Masuri!A5, ", ", Masuri!A6, ", ", Masuri!A8, ", ", Masuri!A10, ", ", Masuri!A11, ", ", Masuri!A27, ", ", Masuri!A34, ", ", Masuri!A35, ", ", Masuri!A36)</f>
        <v>M2, M3, M4, M5, M7, M8, M24, M31, M32, M33</v>
      </c>
      <c r="V115" s="84"/>
    </row>
    <row r="116" spans="1:22" ht="204">
      <c r="A116" s="136"/>
      <c r="B116" s="136"/>
      <c r="C116" s="14" t="s">
        <v>2779</v>
      </c>
      <c r="D116" s="86" t="s">
        <v>2780</v>
      </c>
      <c r="E116" s="14" t="s">
        <v>2761</v>
      </c>
      <c r="F116" s="14" t="s">
        <v>2762</v>
      </c>
      <c r="G116" s="14" t="s">
        <v>2763</v>
      </c>
      <c r="H116" s="14" t="s">
        <v>813</v>
      </c>
      <c r="I116" s="14" t="s">
        <v>180</v>
      </c>
      <c r="J116" s="14" t="s">
        <v>2764</v>
      </c>
      <c r="K116" s="21" t="s">
        <v>245</v>
      </c>
      <c r="L116" s="14" t="s">
        <v>2120</v>
      </c>
      <c r="M116" s="14">
        <v>80</v>
      </c>
      <c r="N116" s="14">
        <v>150</v>
      </c>
      <c r="O116" s="14" t="s">
        <v>2363</v>
      </c>
      <c r="P116" s="14" t="s">
        <v>256</v>
      </c>
      <c r="Q116" s="52" t="s">
        <v>2765</v>
      </c>
      <c r="R116" s="14" t="s">
        <v>258</v>
      </c>
      <c r="S116" s="14" t="s">
        <v>259</v>
      </c>
      <c r="T116" s="21" t="s">
        <v>2781</v>
      </c>
      <c r="U116" s="84" t="str">
        <f>CONCATENATE(Masuri!A4, ", ", Masuri!A5, ", ", Masuri!A6, ", ", Masuri!A8, ", ", Masuri!A10, ", ", Masuri!A11, ", ", Masuri!A27, ", ", Masuri!A34, ", ", Masuri!A35, ", ", Masuri!A36)</f>
        <v>M2, M3, M4, M5, M7, M8, M24, M31, M32, M33</v>
      </c>
      <c r="V116" s="84"/>
    </row>
    <row r="117" spans="1:22" ht="204">
      <c r="A117" s="136"/>
      <c r="B117" s="136"/>
      <c r="C117" s="14" t="s">
        <v>2568</v>
      </c>
      <c r="D117" s="86" t="s">
        <v>2569</v>
      </c>
      <c r="E117" s="14" t="s">
        <v>2761</v>
      </c>
      <c r="F117" s="14" t="s">
        <v>2662</v>
      </c>
      <c r="G117" s="14" t="s">
        <v>2197</v>
      </c>
      <c r="H117" s="14" t="s">
        <v>813</v>
      </c>
      <c r="I117" s="14" t="s">
        <v>180</v>
      </c>
      <c r="J117" s="14" t="s">
        <v>2764</v>
      </c>
      <c r="K117" s="21" t="s">
        <v>245</v>
      </c>
      <c r="L117" s="14" t="s">
        <v>2120</v>
      </c>
      <c r="M117" s="14">
        <v>200</v>
      </c>
      <c r="N117" s="14">
        <v>350</v>
      </c>
      <c r="O117" s="14" t="s">
        <v>207</v>
      </c>
      <c r="P117" s="14" t="s">
        <v>256</v>
      </c>
      <c r="Q117" s="52" t="s">
        <v>2765</v>
      </c>
      <c r="R117" s="14" t="s">
        <v>258</v>
      </c>
      <c r="S117" s="14" t="s">
        <v>259</v>
      </c>
      <c r="T117" s="21" t="s">
        <v>2782</v>
      </c>
      <c r="U117" s="14" t="str">
        <f>CONCATENATE(Masuri!A4, ", ", Masuri!A5, ", ", Masuri!A6, ", ", Masuri!A8, ", ", Masuri!A10, ", ", Masuri!A11, ", ", Masuri!A27, ", ", Masuri!A34, ", ", Masuri!A35, ", ", Masuri!A36)</f>
        <v>M2, M3, M4, M5, M7, M8, M24, M31, M32, M33</v>
      </c>
      <c r="V117" s="84"/>
    </row>
    <row r="118" spans="1:22" ht="204">
      <c r="A118" s="136"/>
      <c r="B118" s="136"/>
      <c r="C118" s="14" t="s">
        <v>2292</v>
      </c>
      <c r="D118" s="86" t="s">
        <v>2293</v>
      </c>
      <c r="E118" s="14" t="s">
        <v>2761</v>
      </c>
      <c r="F118" s="14" t="s">
        <v>2662</v>
      </c>
      <c r="G118" s="14" t="s">
        <v>2197</v>
      </c>
      <c r="H118" s="14" t="s">
        <v>813</v>
      </c>
      <c r="I118" s="14" t="s">
        <v>180</v>
      </c>
      <c r="J118" s="14" t="s">
        <v>2764</v>
      </c>
      <c r="K118" s="21" t="s">
        <v>245</v>
      </c>
      <c r="L118" s="14" t="s">
        <v>2120</v>
      </c>
      <c r="M118" s="14">
        <v>1700</v>
      </c>
      <c r="N118" s="14">
        <v>3500</v>
      </c>
      <c r="O118" s="14" t="s">
        <v>2783</v>
      </c>
      <c r="P118" s="14" t="s">
        <v>256</v>
      </c>
      <c r="Q118" s="52" t="s">
        <v>2765</v>
      </c>
      <c r="R118" s="14" t="s">
        <v>258</v>
      </c>
      <c r="S118" s="14" t="s">
        <v>259</v>
      </c>
      <c r="T118" s="21" t="s">
        <v>2784</v>
      </c>
      <c r="U118" s="14" t="str">
        <f>CONCATENATE(Masuri!A4, ", ", Masuri!A5, ", ", Masuri!A6, ", ", Masuri!A8, ", ", Masuri!A10, ", ", Masuri!A11, ", ", Masuri!A27, ", ", Masuri!A34, ", ", Masuri!A35, ", ", Masuri!A36)</f>
        <v>M2, M3, M4, M5, M7, M8, M24, M31, M32, M33</v>
      </c>
      <c r="V118" s="84"/>
    </row>
    <row r="119" spans="1:22" ht="204">
      <c r="A119" s="136"/>
      <c r="B119" s="136"/>
      <c r="C119" s="14" t="s">
        <v>2572</v>
      </c>
      <c r="D119" s="86" t="s">
        <v>2573</v>
      </c>
      <c r="E119" s="14" t="s">
        <v>2761</v>
      </c>
      <c r="F119" s="14" t="s">
        <v>2762</v>
      </c>
      <c r="G119" s="14" t="s">
        <v>2763</v>
      </c>
      <c r="H119" s="14" t="s">
        <v>813</v>
      </c>
      <c r="I119" s="14" t="s">
        <v>180</v>
      </c>
      <c r="J119" s="14" t="s">
        <v>2764</v>
      </c>
      <c r="K119" s="21" t="s">
        <v>245</v>
      </c>
      <c r="L119" s="14" t="s">
        <v>2429</v>
      </c>
      <c r="M119" s="14">
        <v>170</v>
      </c>
      <c r="N119" s="14">
        <v>220</v>
      </c>
      <c r="O119" s="14" t="s">
        <v>2785</v>
      </c>
      <c r="P119" s="14" t="s">
        <v>256</v>
      </c>
      <c r="Q119" s="52" t="s">
        <v>2777</v>
      </c>
      <c r="R119" s="14" t="s">
        <v>258</v>
      </c>
      <c r="S119" s="14" t="s">
        <v>259</v>
      </c>
      <c r="T119" s="21" t="s">
        <v>2786</v>
      </c>
      <c r="U119" s="14" t="str">
        <f>CONCATENATE(Masuri!A4, ", ", Masuri!A5, ", ", Masuri!A6, ", ", Masuri!A8, ", ", Masuri!A10, ", ", Masuri!A11, ", ", Masuri!A27, ", ", Masuri!A34, ", ", Masuri!A35, ", ", Masuri!A36)</f>
        <v>M2, M3, M4, M5, M7, M8, M24, M31, M32, M33</v>
      </c>
      <c r="V119" s="84"/>
    </row>
    <row r="120" spans="1:22" ht="204">
      <c r="A120" s="136"/>
      <c r="B120" s="136"/>
      <c r="C120" s="14" t="s">
        <v>2574</v>
      </c>
      <c r="D120" s="86" t="s">
        <v>2787</v>
      </c>
      <c r="E120" s="14" t="s">
        <v>2761</v>
      </c>
      <c r="F120" s="14" t="s">
        <v>2762</v>
      </c>
      <c r="G120" s="14" t="s">
        <v>2763</v>
      </c>
      <c r="H120" s="14" t="s">
        <v>813</v>
      </c>
      <c r="I120" s="14" t="s">
        <v>180</v>
      </c>
      <c r="J120" s="14" t="s">
        <v>2764</v>
      </c>
      <c r="K120" s="21" t="s">
        <v>245</v>
      </c>
      <c r="L120" s="14" t="s">
        <v>2429</v>
      </c>
      <c r="M120" s="14">
        <v>6000</v>
      </c>
      <c r="N120" s="14">
        <v>8000</v>
      </c>
      <c r="O120" s="14" t="s">
        <v>2788</v>
      </c>
      <c r="P120" s="14" t="s">
        <v>256</v>
      </c>
      <c r="Q120" s="52" t="s">
        <v>2777</v>
      </c>
      <c r="R120" s="14" t="s">
        <v>258</v>
      </c>
      <c r="S120" s="14" t="s">
        <v>259</v>
      </c>
      <c r="T120" s="21" t="s">
        <v>2786</v>
      </c>
      <c r="U120" s="14" t="str">
        <f>CONCATENATE(Masuri!A4, ", ", Masuri!A5, ", ", Masuri!A6, ", ", Masuri!A8, ", ", Masuri!A10, ", ", Masuri!A11, ", ", Masuri!A27, ", ", Masuri!A34, ", ", Masuri!A35, ", ", Masuri!A36)</f>
        <v>M2, M3, M4, M5, M7, M8, M24, M31, M32, M33</v>
      </c>
      <c r="V120" s="84"/>
    </row>
    <row r="121" spans="1:22" ht="204">
      <c r="A121" s="136"/>
      <c r="B121" s="136"/>
      <c r="C121" s="14" t="s">
        <v>2577</v>
      </c>
      <c r="D121" s="86" t="s">
        <v>2578</v>
      </c>
      <c r="E121" s="14" t="s">
        <v>2761</v>
      </c>
      <c r="F121" s="14" t="s">
        <v>2762</v>
      </c>
      <c r="G121" s="14" t="s">
        <v>2763</v>
      </c>
      <c r="H121" s="14" t="s">
        <v>813</v>
      </c>
      <c r="I121" s="14" t="s">
        <v>180</v>
      </c>
      <c r="J121" s="14" t="s">
        <v>2764</v>
      </c>
      <c r="K121" s="21" t="s">
        <v>245</v>
      </c>
      <c r="L121" s="14" t="s">
        <v>2429</v>
      </c>
      <c r="M121" s="14">
        <v>500</v>
      </c>
      <c r="N121" s="14">
        <v>800</v>
      </c>
      <c r="O121" s="14" t="s">
        <v>2769</v>
      </c>
      <c r="P121" s="14" t="s">
        <v>256</v>
      </c>
      <c r="Q121" s="52" t="s">
        <v>2777</v>
      </c>
      <c r="R121" s="14" t="s">
        <v>258</v>
      </c>
      <c r="S121" s="14" t="s">
        <v>259</v>
      </c>
      <c r="T121" s="21" t="s">
        <v>2786</v>
      </c>
      <c r="U121" s="14" t="str">
        <f>CONCATENATE(Masuri!A4, ", ", Masuri!A5, ", ", Masuri!A6, ", ", Masuri!A8, ", ", Masuri!A10, ", ", Masuri!A11, ", ", Masuri!A27, ", ", Masuri!A34, ", ", Masuri!A35, ", ", Masuri!A36)</f>
        <v>M2, M3, M4, M5, M7, M8, M24, M31, M32, M33</v>
      </c>
      <c r="V121" s="84"/>
    </row>
    <row r="122" spans="1:22" ht="38.25">
      <c r="A122" s="136"/>
      <c r="B122" s="136"/>
      <c r="C122" s="187"/>
      <c r="D122" s="180"/>
      <c r="E122" s="180"/>
      <c r="F122" s="180"/>
      <c r="G122" s="180"/>
      <c r="H122" s="180"/>
      <c r="I122" s="180"/>
      <c r="J122" s="181"/>
      <c r="K122" s="21" t="s">
        <v>2189</v>
      </c>
      <c r="L122" s="14" t="s">
        <v>2270</v>
      </c>
      <c r="M122" s="84"/>
      <c r="N122" s="84"/>
      <c r="O122" s="14" t="s">
        <v>2271</v>
      </c>
      <c r="P122" s="14" t="s">
        <v>256</v>
      </c>
      <c r="Q122" s="50" t="s">
        <v>2789</v>
      </c>
      <c r="R122" s="14" t="s">
        <v>258</v>
      </c>
      <c r="S122" s="14" t="s">
        <v>259</v>
      </c>
      <c r="T122" s="108" t="s">
        <v>2790</v>
      </c>
      <c r="U122" s="14" t="str">
        <f>CONCATENATE(Masuri!A4, ", ", Masuri!A5, ", ", Masuri!A6, ", ", Masuri!A8, ", ", Masuri!A10, ", ", Masuri!A11, ", ", Masuri!A27, ", ", Masuri!A34, ", ", Masuri!A35, ", ", Masuri!A36)</f>
        <v>M2, M3, M4, M5, M7, M8, M24, M31, M32, M33</v>
      </c>
      <c r="V122" s="84"/>
    </row>
    <row r="123" spans="1:22" ht="76.5">
      <c r="A123" s="136"/>
      <c r="B123" s="136"/>
      <c r="C123" s="182"/>
      <c r="D123" s="183"/>
      <c r="E123" s="183"/>
      <c r="F123" s="183"/>
      <c r="G123" s="183"/>
      <c r="H123" s="183"/>
      <c r="I123" s="183"/>
      <c r="J123" s="135"/>
      <c r="K123" s="21" t="s">
        <v>2145</v>
      </c>
      <c r="L123" s="14" t="s">
        <v>2191</v>
      </c>
      <c r="M123" s="84"/>
      <c r="N123" s="84"/>
      <c r="O123" s="14" t="s">
        <v>2791</v>
      </c>
      <c r="P123" s="14" t="s">
        <v>185</v>
      </c>
      <c r="Q123" s="44" t="s">
        <v>2409</v>
      </c>
      <c r="R123" s="84"/>
      <c r="S123" s="84"/>
      <c r="T123" s="85"/>
      <c r="U123" s="84"/>
      <c r="V123" s="84"/>
    </row>
    <row r="124" spans="1:22" ht="51">
      <c r="A124" s="136"/>
      <c r="B124" s="136"/>
      <c r="C124" s="182"/>
      <c r="D124" s="183"/>
      <c r="E124" s="183"/>
      <c r="F124" s="183"/>
      <c r="G124" s="183"/>
      <c r="H124" s="183"/>
      <c r="I124" s="183"/>
      <c r="J124" s="135"/>
      <c r="K124" s="21" t="s">
        <v>2584</v>
      </c>
      <c r="L124" s="14" t="s">
        <v>183</v>
      </c>
      <c r="M124" s="84"/>
      <c r="N124" s="84"/>
      <c r="O124" s="14" t="s">
        <v>2676</v>
      </c>
      <c r="P124" s="14" t="s">
        <v>185</v>
      </c>
      <c r="Q124" s="10" t="s">
        <v>2792</v>
      </c>
      <c r="R124" s="84"/>
      <c r="S124" s="84"/>
      <c r="T124" s="85"/>
      <c r="U124" s="84"/>
      <c r="V124" s="84"/>
    </row>
    <row r="125" spans="1:22" ht="38.25">
      <c r="A125" s="136"/>
      <c r="B125" s="136"/>
      <c r="C125" s="182"/>
      <c r="D125" s="183"/>
      <c r="E125" s="183"/>
      <c r="F125" s="183"/>
      <c r="G125" s="183"/>
      <c r="H125" s="183"/>
      <c r="I125" s="183"/>
      <c r="J125" s="135"/>
      <c r="K125" s="21" t="s">
        <v>2149</v>
      </c>
      <c r="L125" s="14" t="s">
        <v>2150</v>
      </c>
      <c r="M125" s="84"/>
      <c r="N125" s="84"/>
      <c r="O125" s="14" t="s">
        <v>2304</v>
      </c>
      <c r="P125" s="14" t="s">
        <v>185</v>
      </c>
      <c r="Q125" s="10" t="s">
        <v>2793</v>
      </c>
      <c r="R125" s="84"/>
      <c r="S125" s="84"/>
      <c r="T125" s="85"/>
      <c r="U125" s="84"/>
      <c r="V125" s="84"/>
    </row>
    <row r="126" spans="1:22" ht="51">
      <c r="A126" s="136"/>
      <c r="B126" s="136"/>
      <c r="C126" s="182"/>
      <c r="D126" s="183"/>
      <c r="E126" s="183"/>
      <c r="F126" s="183"/>
      <c r="G126" s="183"/>
      <c r="H126" s="183"/>
      <c r="I126" s="183"/>
      <c r="J126" s="135"/>
      <c r="K126" s="21" t="s">
        <v>2586</v>
      </c>
      <c r="L126" s="14" t="s">
        <v>183</v>
      </c>
      <c r="M126" s="84"/>
      <c r="N126" s="84"/>
      <c r="O126" s="14" t="s">
        <v>2648</v>
      </c>
      <c r="P126" s="14" t="s">
        <v>185</v>
      </c>
      <c r="Q126" s="10" t="s">
        <v>2794</v>
      </c>
      <c r="R126" s="84"/>
      <c r="S126" s="84"/>
      <c r="T126" s="85"/>
      <c r="U126" s="84"/>
      <c r="V126" s="84"/>
    </row>
    <row r="127" spans="1:22" ht="51">
      <c r="A127" s="136"/>
      <c r="B127" s="136"/>
      <c r="C127" s="182"/>
      <c r="D127" s="183"/>
      <c r="E127" s="183"/>
      <c r="F127" s="183"/>
      <c r="G127" s="183"/>
      <c r="H127" s="183"/>
      <c r="I127" s="183"/>
      <c r="J127" s="135"/>
      <c r="K127" s="21" t="s">
        <v>2307</v>
      </c>
      <c r="L127" s="14" t="s">
        <v>183</v>
      </c>
      <c r="M127" s="84"/>
      <c r="N127" s="84"/>
      <c r="O127" s="14" t="s">
        <v>2795</v>
      </c>
      <c r="P127" s="14" t="s">
        <v>185</v>
      </c>
      <c r="Q127" s="10" t="s">
        <v>2796</v>
      </c>
      <c r="R127" s="84"/>
      <c r="S127" s="84"/>
      <c r="T127" s="85"/>
      <c r="U127" s="84"/>
      <c r="V127" s="84"/>
    </row>
    <row r="128" spans="1:22" ht="89.25">
      <c r="A128" s="136"/>
      <c r="B128" s="136"/>
      <c r="C128" s="182"/>
      <c r="D128" s="183"/>
      <c r="E128" s="183"/>
      <c r="F128" s="183"/>
      <c r="G128" s="183"/>
      <c r="H128" s="183"/>
      <c r="I128" s="183"/>
      <c r="J128" s="135"/>
      <c r="K128" s="21" t="s">
        <v>2797</v>
      </c>
      <c r="L128" s="14" t="s">
        <v>1765</v>
      </c>
      <c r="M128" s="84"/>
      <c r="N128" s="84"/>
      <c r="O128" s="14" t="s">
        <v>2667</v>
      </c>
      <c r="P128" s="14" t="s">
        <v>185</v>
      </c>
      <c r="Q128" s="52" t="s">
        <v>2660</v>
      </c>
      <c r="R128" s="84"/>
      <c r="S128" s="84"/>
      <c r="T128" s="85"/>
      <c r="U128" s="84"/>
      <c r="V128" s="84"/>
    </row>
    <row r="129" spans="1:22" ht="76.5">
      <c r="A129" s="136"/>
      <c r="B129" s="136"/>
      <c r="C129" s="184"/>
      <c r="D129" s="134"/>
      <c r="E129" s="134"/>
      <c r="F129" s="134"/>
      <c r="G129" s="134"/>
      <c r="H129" s="134"/>
      <c r="I129" s="134"/>
      <c r="J129" s="133"/>
      <c r="K129" s="21" t="s">
        <v>2744</v>
      </c>
      <c r="L129" s="14" t="s">
        <v>1765</v>
      </c>
      <c r="M129" s="84"/>
      <c r="N129" s="84"/>
      <c r="O129" s="14" t="s">
        <v>2667</v>
      </c>
      <c r="P129" s="14" t="s">
        <v>185</v>
      </c>
      <c r="Q129" s="52" t="s">
        <v>2660</v>
      </c>
      <c r="R129" s="84"/>
      <c r="S129" s="84"/>
      <c r="T129" s="85"/>
      <c r="U129" s="84"/>
      <c r="V129" s="84"/>
    </row>
    <row r="130" spans="1:22" ht="12.75">
      <c r="A130" s="136"/>
      <c r="B130" s="136"/>
      <c r="C130" s="188" t="s">
        <v>2798</v>
      </c>
      <c r="D130" s="139"/>
      <c r="E130" s="139"/>
      <c r="F130" s="139"/>
      <c r="G130" s="139"/>
      <c r="H130" s="139"/>
      <c r="I130" s="139"/>
      <c r="J130" s="139"/>
      <c r="K130" s="139"/>
      <c r="L130" s="139"/>
      <c r="M130" s="139"/>
      <c r="N130" s="139"/>
      <c r="O130" s="139"/>
      <c r="P130" s="139"/>
      <c r="Q130" s="139"/>
      <c r="R130" s="139"/>
      <c r="S130" s="139"/>
      <c r="T130" s="139"/>
      <c r="U130" s="139"/>
      <c r="V130" s="138"/>
    </row>
    <row r="131" spans="1:22" ht="204">
      <c r="A131" s="136"/>
      <c r="B131" s="136"/>
      <c r="C131" s="14" t="s">
        <v>2334</v>
      </c>
      <c r="D131" s="86" t="s">
        <v>2335</v>
      </c>
      <c r="E131" s="14" t="s">
        <v>2761</v>
      </c>
      <c r="F131" s="14" t="s">
        <v>2662</v>
      </c>
      <c r="G131" s="14" t="s">
        <v>2197</v>
      </c>
      <c r="H131" s="14" t="s">
        <v>813</v>
      </c>
      <c r="I131" s="14" t="s">
        <v>180</v>
      </c>
      <c r="J131" s="14" t="s">
        <v>181</v>
      </c>
      <c r="K131" s="21" t="s">
        <v>245</v>
      </c>
      <c r="L131" s="14" t="s">
        <v>2429</v>
      </c>
      <c r="M131" s="14">
        <v>100</v>
      </c>
      <c r="N131" s="14">
        <v>300</v>
      </c>
      <c r="O131" s="14" t="s">
        <v>2799</v>
      </c>
      <c r="P131" s="14" t="s">
        <v>256</v>
      </c>
      <c r="Q131" s="52" t="s">
        <v>2800</v>
      </c>
      <c r="R131" s="14" t="s">
        <v>258</v>
      </c>
      <c r="S131" s="14" t="s">
        <v>259</v>
      </c>
      <c r="T131" s="21" t="s">
        <v>2786</v>
      </c>
      <c r="U131" s="14" t="str">
        <f>CONCATENATE(Masuri!A4, ", ", Masuri!A5, ", ", Masuri!A6, ", ", Masuri!A8, ", ", Masuri!A10, ", ", Masuri!A11, ", ", Masuri!A27, ", ", Masuri!A34, ", ", Masuri!A35, ", ", Masuri!A36)</f>
        <v>M2, M3, M4, M5, M7, M8, M24, M31, M32, M33</v>
      </c>
      <c r="V131" s="84"/>
    </row>
    <row r="132" spans="1:22" ht="204">
      <c r="A132" s="136"/>
      <c r="B132" s="136"/>
      <c r="C132" s="14" t="s">
        <v>2321</v>
      </c>
      <c r="D132" s="86" t="s">
        <v>2322</v>
      </c>
      <c r="E132" s="14" t="s">
        <v>2761</v>
      </c>
      <c r="F132" s="14" t="s">
        <v>2762</v>
      </c>
      <c r="G132" s="14" t="s">
        <v>2763</v>
      </c>
      <c r="H132" s="14" t="s">
        <v>813</v>
      </c>
      <c r="I132" s="14" t="s">
        <v>180</v>
      </c>
      <c r="J132" s="14" t="s">
        <v>181</v>
      </c>
      <c r="K132" s="21" t="s">
        <v>245</v>
      </c>
      <c r="L132" s="14" t="s">
        <v>2429</v>
      </c>
      <c r="M132" s="14">
        <v>300</v>
      </c>
      <c r="N132" s="14">
        <v>500</v>
      </c>
      <c r="O132" s="14" t="s">
        <v>2579</v>
      </c>
      <c r="P132" s="14" t="s">
        <v>256</v>
      </c>
      <c r="Q132" s="52" t="s">
        <v>2800</v>
      </c>
      <c r="R132" s="14" t="s">
        <v>258</v>
      </c>
      <c r="S132" s="14" t="s">
        <v>259</v>
      </c>
      <c r="T132" s="21" t="s">
        <v>2786</v>
      </c>
      <c r="U132" s="14" t="str">
        <f>CONCATENATE(Masuri!A4, ", ", Masuri!A5, ", ", Masuri!A6, ", ", Masuri!A8, ", ", Masuri!A10, ", ", Masuri!A11, ", ", Masuri!A27, ", ", Masuri!A34, ", ", Masuri!A35, ", ", Masuri!A36)</f>
        <v>M2, M3, M4, M5, M7, M8, M24, M31, M32, M33</v>
      </c>
      <c r="V132" s="84"/>
    </row>
    <row r="133" spans="1:22" ht="204">
      <c r="A133" s="136"/>
      <c r="B133" s="136"/>
      <c r="C133" s="14" t="s">
        <v>2321</v>
      </c>
      <c r="D133" s="86" t="s">
        <v>2618</v>
      </c>
      <c r="E133" s="14" t="s">
        <v>2761</v>
      </c>
      <c r="F133" s="14" t="s">
        <v>2762</v>
      </c>
      <c r="G133" s="14" t="s">
        <v>2763</v>
      </c>
      <c r="H133" s="14" t="s">
        <v>813</v>
      </c>
      <c r="I133" s="14" t="s">
        <v>180</v>
      </c>
      <c r="J133" s="14" t="s">
        <v>181</v>
      </c>
      <c r="K133" s="21" t="s">
        <v>245</v>
      </c>
      <c r="L133" s="14" t="s">
        <v>2429</v>
      </c>
      <c r="M133" s="14">
        <v>40</v>
      </c>
      <c r="N133" s="14">
        <v>150</v>
      </c>
      <c r="O133" s="14" t="s">
        <v>2317</v>
      </c>
      <c r="P133" s="14" t="s">
        <v>256</v>
      </c>
      <c r="Q133" s="52" t="s">
        <v>2800</v>
      </c>
      <c r="R133" s="14" t="s">
        <v>258</v>
      </c>
      <c r="S133" s="14" t="s">
        <v>259</v>
      </c>
      <c r="T133" s="21" t="s">
        <v>2786</v>
      </c>
      <c r="U133" s="14" t="str">
        <f>CONCATENATE(Masuri!A4, ", ", Masuri!A5, ", ", Masuri!A6, ", ", Masuri!A8, ", ", Masuri!A10, ", ", Masuri!A11, ", ", Masuri!A27, ", ", Masuri!A34, ", ", Masuri!A35, ", ", Masuri!A36)</f>
        <v>M2, M3, M4, M5, M7, M8, M24, M31, M32, M33</v>
      </c>
      <c r="V133" s="84"/>
    </row>
    <row r="134" spans="1:22" ht="204">
      <c r="A134" s="136"/>
      <c r="B134" s="136"/>
      <c r="C134" s="14" t="s">
        <v>2326</v>
      </c>
      <c r="D134" s="86" t="s">
        <v>2327</v>
      </c>
      <c r="E134" s="14" t="s">
        <v>2761</v>
      </c>
      <c r="F134" s="14" t="s">
        <v>2662</v>
      </c>
      <c r="G134" s="14" t="s">
        <v>2197</v>
      </c>
      <c r="H134" s="14" t="s">
        <v>813</v>
      </c>
      <c r="I134" s="14" t="s">
        <v>180</v>
      </c>
      <c r="J134" s="14" t="s">
        <v>181</v>
      </c>
      <c r="K134" s="21" t="s">
        <v>245</v>
      </c>
      <c r="L134" s="14" t="s">
        <v>2429</v>
      </c>
      <c r="M134" s="14">
        <v>80</v>
      </c>
      <c r="N134" s="14">
        <v>200</v>
      </c>
      <c r="O134" s="14" t="s">
        <v>2314</v>
      </c>
      <c r="P134" s="14" t="s">
        <v>256</v>
      </c>
      <c r="Q134" s="52" t="s">
        <v>2800</v>
      </c>
      <c r="R134" s="14" t="s">
        <v>258</v>
      </c>
      <c r="S134" s="14" t="s">
        <v>259</v>
      </c>
      <c r="T134" s="21" t="s">
        <v>2786</v>
      </c>
      <c r="U134" s="14" t="str">
        <f>CONCATENATE(Masuri!A4, ", ", Masuri!A5, ", ", Masuri!A6, ", ", Masuri!A8, ", ", Masuri!A10, ", ", Masuri!A11, ", ", Masuri!A27, ", ", Masuri!A34, ", ", Masuri!A35, ", ", Masuri!A36)</f>
        <v>M2, M3, M4, M5, M7, M8, M24, M31, M32, M33</v>
      </c>
      <c r="V134" s="84"/>
    </row>
    <row r="135" spans="1:22" ht="204">
      <c r="A135" s="136"/>
      <c r="B135" s="136"/>
      <c r="C135" s="14" t="s">
        <v>2329</v>
      </c>
      <c r="D135" s="86" t="s">
        <v>2330</v>
      </c>
      <c r="E135" s="14" t="s">
        <v>2761</v>
      </c>
      <c r="F135" s="14" t="s">
        <v>2662</v>
      </c>
      <c r="G135" s="14" t="s">
        <v>2197</v>
      </c>
      <c r="H135" s="14" t="s">
        <v>813</v>
      </c>
      <c r="I135" s="14" t="s">
        <v>180</v>
      </c>
      <c r="J135" s="14" t="s">
        <v>181</v>
      </c>
      <c r="K135" s="21" t="s">
        <v>245</v>
      </c>
      <c r="L135" s="14" t="s">
        <v>2429</v>
      </c>
      <c r="M135" s="14">
        <v>2000</v>
      </c>
      <c r="N135" s="14">
        <v>4000</v>
      </c>
      <c r="O135" s="14" t="s">
        <v>2286</v>
      </c>
      <c r="P135" s="14" t="s">
        <v>256</v>
      </c>
      <c r="Q135" s="52" t="s">
        <v>2800</v>
      </c>
      <c r="R135" s="14" t="s">
        <v>258</v>
      </c>
      <c r="S135" s="14" t="s">
        <v>259</v>
      </c>
      <c r="T135" s="21" t="s">
        <v>2786</v>
      </c>
      <c r="U135" s="14" t="str">
        <f>CONCATENATE(Masuri!A4, ", ", Masuri!A5, ", ", Masuri!A6, ", ", Masuri!A8, ", ", Masuri!A10, ", ", Masuri!A11, ", ", Masuri!A27, ", ", Masuri!A34, ", ", Masuri!A35, ", ", Masuri!A36)</f>
        <v>M2, M3, M4, M5, M7, M8, M24, M31, M32, M33</v>
      </c>
      <c r="V135" s="84"/>
    </row>
    <row r="136" spans="1:22" ht="51">
      <c r="A136" s="136"/>
      <c r="B136" s="136"/>
      <c r="C136" s="187"/>
      <c r="D136" s="180"/>
      <c r="E136" s="180"/>
      <c r="F136" s="180"/>
      <c r="G136" s="180"/>
      <c r="H136" s="180"/>
      <c r="I136" s="180"/>
      <c r="J136" s="181"/>
      <c r="K136" s="21" t="s">
        <v>2189</v>
      </c>
      <c r="L136" s="14" t="s">
        <v>2270</v>
      </c>
      <c r="M136" s="84"/>
      <c r="N136" s="84"/>
      <c r="O136" s="14" t="s">
        <v>2625</v>
      </c>
      <c r="P136" s="14" t="s">
        <v>256</v>
      </c>
      <c r="Q136" s="113" t="s">
        <v>2801</v>
      </c>
      <c r="R136" s="14" t="s">
        <v>258</v>
      </c>
      <c r="S136" s="14" t="s">
        <v>259</v>
      </c>
      <c r="T136" s="108" t="s">
        <v>2802</v>
      </c>
      <c r="U136" s="14" t="str">
        <f>CONCATENATE(Masuri!A4, ", ", Masuri!A5, ", ", Masuri!A6, ", ", Masuri!A8, ", ", Masuri!A10, ", ", Masuri!A11, ", ", Masuri!A27, ", ", Masuri!A34, ", ", Masuri!A35, ", ", Masuri!A36)</f>
        <v>M2, M3, M4, M5, M7, M8, M24, M31, M32, M33</v>
      </c>
      <c r="V136" s="84"/>
    </row>
    <row r="137" spans="1:22" ht="76.5">
      <c r="A137" s="136"/>
      <c r="B137" s="136"/>
      <c r="C137" s="182"/>
      <c r="D137" s="183"/>
      <c r="E137" s="183"/>
      <c r="F137" s="183"/>
      <c r="G137" s="183"/>
      <c r="H137" s="183"/>
      <c r="I137" s="183"/>
      <c r="J137" s="135"/>
      <c r="K137" s="21" t="s">
        <v>2145</v>
      </c>
      <c r="L137" s="14" t="s">
        <v>2191</v>
      </c>
      <c r="M137" s="84"/>
      <c r="N137" s="84"/>
      <c r="O137" s="14" t="s">
        <v>2274</v>
      </c>
      <c r="P137" s="14" t="s">
        <v>185</v>
      </c>
      <c r="Q137" s="44" t="s">
        <v>2409</v>
      </c>
      <c r="R137" s="84"/>
      <c r="S137" s="84"/>
      <c r="T137" s="85"/>
      <c r="U137" s="84"/>
      <c r="V137" s="84"/>
    </row>
    <row r="138" spans="1:22" ht="38.25">
      <c r="A138" s="136"/>
      <c r="B138" s="136"/>
      <c r="C138" s="182"/>
      <c r="D138" s="183"/>
      <c r="E138" s="183"/>
      <c r="F138" s="183"/>
      <c r="G138" s="183"/>
      <c r="H138" s="183"/>
      <c r="I138" s="183"/>
      <c r="J138" s="135"/>
      <c r="K138" s="21" t="s">
        <v>2803</v>
      </c>
      <c r="L138" s="14" t="s">
        <v>183</v>
      </c>
      <c r="M138" s="84"/>
      <c r="N138" s="84"/>
      <c r="O138" s="14" t="s">
        <v>247</v>
      </c>
      <c r="P138" s="14" t="s">
        <v>185</v>
      </c>
      <c r="Q138" s="10" t="s">
        <v>2804</v>
      </c>
      <c r="R138" s="84"/>
      <c r="S138" s="84"/>
      <c r="T138" s="85"/>
      <c r="U138" s="84"/>
      <c r="V138" s="84"/>
    </row>
    <row r="139" spans="1:22" ht="38.25">
      <c r="A139" s="136"/>
      <c r="B139" s="136"/>
      <c r="C139" s="182"/>
      <c r="D139" s="183"/>
      <c r="E139" s="183"/>
      <c r="F139" s="183"/>
      <c r="G139" s="183"/>
      <c r="H139" s="183"/>
      <c r="I139" s="183"/>
      <c r="J139" s="135"/>
      <c r="K139" s="21" t="s">
        <v>2149</v>
      </c>
      <c r="L139" s="14" t="s">
        <v>2150</v>
      </c>
      <c r="M139" s="84"/>
      <c r="N139" s="84"/>
      <c r="O139" s="14" t="s">
        <v>2151</v>
      </c>
      <c r="P139" s="14" t="s">
        <v>185</v>
      </c>
      <c r="Q139" s="10" t="s">
        <v>2805</v>
      </c>
      <c r="R139" s="84"/>
      <c r="S139" s="84"/>
      <c r="T139" s="85"/>
      <c r="U139" s="84"/>
      <c r="V139" s="84"/>
    </row>
    <row r="140" spans="1:22" ht="38.25">
      <c r="A140" s="136"/>
      <c r="B140" s="136"/>
      <c r="C140" s="182"/>
      <c r="D140" s="183"/>
      <c r="E140" s="183"/>
      <c r="F140" s="183"/>
      <c r="G140" s="183"/>
      <c r="H140" s="183"/>
      <c r="I140" s="183"/>
      <c r="J140" s="135"/>
      <c r="K140" s="21" t="s">
        <v>2586</v>
      </c>
      <c r="L140" s="14" t="s">
        <v>183</v>
      </c>
      <c r="M140" s="84"/>
      <c r="N140" s="84"/>
      <c r="O140" s="14" t="s">
        <v>2664</v>
      </c>
      <c r="P140" s="14" t="s">
        <v>185</v>
      </c>
      <c r="Q140" s="10" t="s">
        <v>2806</v>
      </c>
      <c r="R140" s="84"/>
      <c r="S140" s="84"/>
      <c r="T140" s="85"/>
      <c r="U140" s="84"/>
      <c r="V140" s="84"/>
    </row>
    <row r="141" spans="1:22" ht="51">
      <c r="A141" s="137"/>
      <c r="B141" s="137"/>
      <c r="C141" s="184"/>
      <c r="D141" s="134"/>
      <c r="E141" s="134"/>
      <c r="F141" s="134"/>
      <c r="G141" s="134"/>
      <c r="H141" s="134"/>
      <c r="I141" s="134"/>
      <c r="J141" s="133"/>
      <c r="K141" s="21" t="s">
        <v>2807</v>
      </c>
      <c r="L141" s="14" t="s">
        <v>183</v>
      </c>
      <c r="M141" s="84"/>
      <c r="N141" s="84"/>
      <c r="O141" s="14" t="s">
        <v>2808</v>
      </c>
      <c r="P141" s="14" t="s">
        <v>185</v>
      </c>
      <c r="Q141" s="10" t="s">
        <v>2796</v>
      </c>
      <c r="R141" s="84"/>
      <c r="S141" s="84"/>
      <c r="T141" s="85"/>
      <c r="U141" s="84"/>
      <c r="V141" s="84"/>
    </row>
  </sheetData>
  <mergeCells count="154">
    <mergeCell ref="C130:V130"/>
    <mergeCell ref="D93:D100"/>
    <mergeCell ref="E93:E100"/>
    <mergeCell ref="F93:F100"/>
    <mergeCell ref="G93:G100"/>
    <mergeCell ref="C101:C104"/>
    <mergeCell ref="D101:D104"/>
    <mergeCell ref="E101:E104"/>
    <mergeCell ref="F101:F104"/>
    <mergeCell ref="C105:V105"/>
    <mergeCell ref="G101:G104"/>
    <mergeCell ref="C122:J129"/>
    <mergeCell ref="C136:J141"/>
    <mergeCell ref="A3:A141"/>
    <mergeCell ref="B3:B141"/>
    <mergeCell ref="D3:D8"/>
    <mergeCell ref="E3:E8"/>
    <mergeCell ref="F3:F8"/>
    <mergeCell ref="G3:G8"/>
    <mergeCell ref="G9:G14"/>
    <mergeCell ref="E79:E84"/>
    <mergeCell ref="F79:F84"/>
    <mergeCell ref="G79:G84"/>
    <mergeCell ref="C85:C88"/>
    <mergeCell ref="D85:D88"/>
    <mergeCell ref="E85:E88"/>
    <mergeCell ref="F85:F88"/>
    <mergeCell ref="G85:G88"/>
    <mergeCell ref="C89:C92"/>
    <mergeCell ref="D89:D92"/>
    <mergeCell ref="E89:E92"/>
    <mergeCell ref="F89:F92"/>
    <mergeCell ref="G89:G92"/>
    <mergeCell ref="C93:C100"/>
    <mergeCell ref="C66:C70"/>
    <mergeCell ref="D66:D70"/>
    <mergeCell ref="E66:E70"/>
    <mergeCell ref="F66:F70"/>
    <mergeCell ref="C79:C84"/>
    <mergeCell ref="D79:D84"/>
    <mergeCell ref="G66:G70"/>
    <mergeCell ref="C71:C78"/>
    <mergeCell ref="D71:D78"/>
    <mergeCell ref="E71:E78"/>
    <mergeCell ref="F71:F78"/>
    <mergeCell ref="G71:G78"/>
    <mergeCell ref="C55:C60"/>
    <mergeCell ref="D55:D60"/>
    <mergeCell ref="E55:E60"/>
    <mergeCell ref="F55:F60"/>
    <mergeCell ref="G55:G60"/>
    <mergeCell ref="C61:C65"/>
    <mergeCell ref="D61:D65"/>
    <mergeCell ref="E61:E65"/>
    <mergeCell ref="F61:F65"/>
    <mergeCell ref="G61:G65"/>
    <mergeCell ref="H15:H22"/>
    <mergeCell ref="I15:I22"/>
    <mergeCell ref="J15:J22"/>
    <mergeCell ref="K15:K16"/>
    <mergeCell ref="C23:C26"/>
    <mergeCell ref="D23:D26"/>
    <mergeCell ref="H49:H54"/>
    <mergeCell ref="I49:I54"/>
    <mergeCell ref="J49:J54"/>
    <mergeCell ref="G43:G48"/>
    <mergeCell ref="C49:C54"/>
    <mergeCell ref="D49:D54"/>
    <mergeCell ref="E49:E54"/>
    <mergeCell ref="F49:F54"/>
    <mergeCell ref="G49:G54"/>
    <mergeCell ref="H3:H8"/>
    <mergeCell ref="I3:I8"/>
    <mergeCell ref="J3:J8"/>
    <mergeCell ref="C9:C14"/>
    <mergeCell ref="D9:D14"/>
    <mergeCell ref="E9:E14"/>
    <mergeCell ref="F9:F14"/>
    <mergeCell ref="H9:H14"/>
    <mergeCell ref="I9:I14"/>
    <mergeCell ref="J9:J14"/>
    <mergeCell ref="H101:H104"/>
    <mergeCell ref="I101:I104"/>
    <mergeCell ref="J101:J104"/>
    <mergeCell ref="H85:H88"/>
    <mergeCell ref="I85:I88"/>
    <mergeCell ref="J85:J88"/>
    <mergeCell ref="H89:H92"/>
    <mergeCell ref="I89:I92"/>
    <mergeCell ref="J89:J92"/>
    <mergeCell ref="H93:H100"/>
    <mergeCell ref="H71:H78"/>
    <mergeCell ref="I71:I78"/>
    <mergeCell ref="J71:J78"/>
    <mergeCell ref="K71:K72"/>
    <mergeCell ref="H79:H84"/>
    <mergeCell ref="I79:I84"/>
    <mergeCell ref="J79:J84"/>
    <mergeCell ref="I93:I100"/>
    <mergeCell ref="J93:J100"/>
    <mergeCell ref="K93:K94"/>
    <mergeCell ref="I66:I70"/>
    <mergeCell ref="J66:J70"/>
    <mergeCell ref="H55:H60"/>
    <mergeCell ref="I55:I60"/>
    <mergeCell ref="J55:J60"/>
    <mergeCell ref="H61:H65"/>
    <mergeCell ref="I61:I65"/>
    <mergeCell ref="J61:J65"/>
    <mergeCell ref="H66:H70"/>
    <mergeCell ref="I43:I48"/>
    <mergeCell ref="J43:J48"/>
    <mergeCell ref="H32:H36"/>
    <mergeCell ref="I32:I36"/>
    <mergeCell ref="J32:J36"/>
    <mergeCell ref="H37:H42"/>
    <mergeCell ref="I37:I42"/>
    <mergeCell ref="J37:J42"/>
    <mergeCell ref="H43:H48"/>
    <mergeCell ref="C37:C42"/>
    <mergeCell ref="D37:D42"/>
    <mergeCell ref="E37:E42"/>
    <mergeCell ref="F37:F42"/>
    <mergeCell ref="G37:G42"/>
    <mergeCell ref="C43:C48"/>
    <mergeCell ref="D43:D48"/>
    <mergeCell ref="E43:E48"/>
    <mergeCell ref="F43:F48"/>
    <mergeCell ref="C3:C8"/>
    <mergeCell ref="C15:C22"/>
    <mergeCell ref="G23:G26"/>
    <mergeCell ref="C27:C31"/>
    <mergeCell ref="D27:D31"/>
    <mergeCell ref="E27:E31"/>
    <mergeCell ref="F27:F31"/>
    <mergeCell ref="G27:G31"/>
    <mergeCell ref="C32:C36"/>
    <mergeCell ref="D32:D36"/>
    <mergeCell ref="E32:E36"/>
    <mergeCell ref="F32:F36"/>
    <mergeCell ref="G32:G36"/>
    <mergeCell ref="D15:D22"/>
    <mergeCell ref="E15:E22"/>
    <mergeCell ref="F15:F22"/>
    <mergeCell ref="G15:G22"/>
    <mergeCell ref="J27:J31"/>
    <mergeCell ref="K27:K28"/>
    <mergeCell ref="E23:E26"/>
    <mergeCell ref="F23:F26"/>
    <mergeCell ref="H23:H26"/>
    <mergeCell ref="I23:I26"/>
    <mergeCell ref="J23:J26"/>
    <mergeCell ref="H27:H31"/>
    <mergeCell ref="I27:I31"/>
  </mergeCells>
  <conditionalFormatting sqref="R3 Q3:Q6 T4 Q9:Q12 Q15:Q20 R16 T17 G23 R23 Q23:Q40 T24 R28 T29 R32 T33 R37 T38 R43 Q43:Q46 T44 R49 Q49:Q52 T50 Q55:Q58 Q61:Q68 R66 T67 Q71:Q76 R72 T73 R79 Q79:Q82 T80 R85 Q85:Q98 T86 R89 T90 R94 T95 R101 Q101:Q104 T102 R106:R121 Q106:Q127 T122 R131:R135 Q131:Q141 T136">
    <cfRule type="containsBlanks" dxfId="2" priority="1">
      <formula>LEN(TRIM(Q3))=0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900FF"/>
    <outlinePr summaryBelow="0" summaryRight="0"/>
  </sheetPr>
  <dimension ref="A1:W81"/>
  <sheetViews>
    <sheetView workbookViewId="0">
      <pane ySplit="2" topLeftCell="A3" activePane="bottomLeft" state="frozen"/>
      <selection pane="bottomLeft" activeCell="B3" sqref="B3:B81"/>
    </sheetView>
  </sheetViews>
  <sheetFormatPr defaultColWidth="12.5703125" defaultRowHeight="15.75" customHeight="1"/>
  <cols>
    <col min="1" max="1" width="9.28515625" customWidth="1"/>
    <col min="2" max="2" width="10.28515625" customWidth="1"/>
    <col min="3" max="3" width="7.42578125" customWidth="1"/>
    <col min="4" max="4" width="15.7109375" customWidth="1"/>
    <col min="5" max="5" width="19.85546875" customWidth="1"/>
    <col min="6" max="6" width="6.7109375" customWidth="1"/>
    <col min="7" max="7" width="9.42578125" customWidth="1"/>
    <col min="8" max="8" width="11.28515625" customWidth="1"/>
    <col min="9" max="9" width="10.85546875" customWidth="1"/>
    <col min="10" max="10" width="13.7109375" customWidth="1"/>
    <col min="11" max="11" width="14.28515625" customWidth="1"/>
    <col min="12" max="12" width="14.5703125" customWidth="1"/>
    <col min="13" max="13" width="7" customWidth="1"/>
    <col min="14" max="14" width="7.42578125" customWidth="1"/>
    <col min="15" max="15" width="18" customWidth="1"/>
    <col min="16" max="16" width="8.85546875" customWidth="1"/>
    <col min="17" max="17" width="62.85546875" customWidth="1"/>
    <col min="20" max="20" width="63.42578125" customWidth="1"/>
    <col min="21" max="21" width="31.28515625" customWidth="1"/>
  </cols>
  <sheetData>
    <row r="1" spans="1:23" ht="12.75">
      <c r="A1" s="33" t="s">
        <v>2809</v>
      </c>
      <c r="B1" s="34"/>
      <c r="C1" s="34"/>
      <c r="D1" s="34"/>
      <c r="E1" s="42"/>
      <c r="F1" s="34"/>
      <c r="G1" s="34"/>
      <c r="H1" s="34"/>
      <c r="I1" s="34"/>
      <c r="J1" s="34"/>
      <c r="K1" s="42"/>
      <c r="L1" s="34"/>
      <c r="M1" s="34"/>
      <c r="N1" s="34"/>
      <c r="O1" s="34"/>
      <c r="P1" s="34"/>
      <c r="Q1" s="42"/>
      <c r="R1" s="34"/>
      <c r="S1" s="34"/>
      <c r="T1" s="42"/>
      <c r="U1" s="34"/>
      <c r="V1" s="34"/>
      <c r="W1" s="34"/>
    </row>
    <row r="2" spans="1:23" ht="51">
      <c r="A2" s="35" t="s">
        <v>35</v>
      </c>
      <c r="B2" s="35" t="s">
        <v>36</v>
      </c>
      <c r="C2" s="35" t="s">
        <v>155</v>
      </c>
      <c r="D2" s="35" t="s">
        <v>156</v>
      </c>
      <c r="E2" s="35" t="s">
        <v>157</v>
      </c>
      <c r="F2" s="35" t="s">
        <v>2373</v>
      </c>
      <c r="G2" s="35" t="s">
        <v>158</v>
      </c>
      <c r="H2" s="35" t="s">
        <v>159</v>
      </c>
      <c r="I2" s="35" t="s">
        <v>160</v>
      </c>
      <c r="J2" s="35" t="s">
        <v>161</v>
      </c>
      <c r="K2" s="35" t="s">
        <v>162</v>
      </c>
      <c r="L2" s="35" t="s">
        <v>163</v>
      </c>
      <c r="M2" s="35" t="s">
        <v>164</v>
      </c>
      <c r="N2" s="35" t="s">
        <v>165</v>
      </c>
      <c r="O2" s="35" t="s">
        <v>166</v>
      </c>
      <c r="P2" s="35" t="s">
        <v>167</v>
      </c>
      <c r="Q2" s="35" t="s">
        <v>168</v>
      </c>
      <c r="R2" s="35" t="s">
        <v>169</v>
      </c>
      <c r="S2" s="35" t="s">
        <v>170</v>
      </c>
      <c r="T2" s="35" t="s">
        <v>171</v>
      </c>
      <c r="U2" s="35" t="s">
        <v>172</v>
      </c>
      <c r="V2" s="35" t="s">
        <v>173</v>
      </c>
      <c r="W2" s="34"/>
    </row>
    <row r="3" spans="1:23" ht="76.5">
      <c r="A3" s="142" t="s">
        <v>19</v>
      </c>
      <c r="B3" s="142" t="s">
        <v>27</v>
      </c>
      <c r="C3" s="142" t="s">
        <v>2194</v>
      </c>
      <c r="D3" s="145" t="s">
        <v>2195</v>
      </c>
      <c r="E3" s="152" t="s">
        <v>2810</v>
      </c>
      <c r="F3" s="142" t="s">
        <v>256</v>
      </c>
      <c r="G3" s="142" t="s">
        <v>2197</v>
      </c>
      <c r="H3" s="142" t="s">
        <v>813</v>
      </c>
      <c r="I3" s="142" t="s">
        <v>548</v>
      </c>
      <c r="J3" s="142" t="s">
        <v>255</v>
      </c>
      <c r="K3" s="10" t="s">
        <v>245</v>
      </c>
      <c r="L3" s="13" t="s">
        <v>2205</v>
      </c>
      <c r="M3" s="13">
        <v>90</v>
      </c>
      <c r="N3" s="13">
        <v>100</v>
      </c>
      <c r="O3" s="13" t="s">
        <v>2317</v>
      </c>
      <c r="P3" s="13" t="s">
        <v>256</v>
      </c>
      <c r="Q3" s="10" t="s">
        <v>2811</v>
      </c>
      <c r="R3" s="13" t="s">
        <v>2812</v>
      </c>
      <c r="S3" s="13" t="s">
        <v>259</v>
      </c>
      <c r="T3" s="10" t="s">
        <v>2813</v>
      </c>
      <c r="U3" s="13" t="str">
        <f>CONCATENATE(Masuri!A4, ", ", Masuri!A5, ", ", Masuri!A6, ", ", Masuri!A8, ", ", Masuri!A10, ", ", Masuri!A11, ", ",Masuri!A12, ", ", Masuri!A23, ", ", Masuri!A27, ", ", Masuri!A30, ", ", Masuri!A31, ", ", Masuri!A32, ", ", Masuri!A34, ", ", Masuri!A35)</f>
        <v>M2, M3, M4, M5, M7, M8, M9, M20, M24, M27, M28, M29, M31, M32</v>
      </c>
      <c r="V3" s="13"/>
      <c r="W3" s="26"/>
    </row>
    <row r="4" spans="1:23" ht="25.5">
      <c r="A4" s="136"/>
      <c r="B4" s="136"/>
      <c r="C4" s="136"/>
      <c r="D4" s="136"/>
      <c r="E4" s="136"/>
      <c r="F4" s="136"/>
      <c r="G4" s="136"/>
      <c r="H4" s="136"/>
      <c r="I4" s="136"/>
      <c r="J4" s="136"/>
      <c r="K4" s="10" t="s">
        <v>182</v>
      </c>
      <c r="L4" s="13" t="s">
        <v>183</v>
      </c>
      <c r="M4" s="13" t="s">
        <v>0</v>
      </c>
      <c r="N4" s="13" t="s">
        <v>0</v>
      </c>
      <c r="O4" s="13" t="s">
        <v>2814</v>
      </c>
      <c r="P4" s="13" t="s">
        <v>185</v>
      </c>
      <c r="Q4" s="10" t="s">
        <v>2815</v>
      </c>
      <c r="R4" s="13"/>
      <c r="S4" s="13"/>
      <c r="T4" s="10"/>
      <c r="U4" s="13"/>
      <c r="V4" s="13"/>
      <c r="W4" s="26"/>
    </row>
    <row r="5" spans="1:23" ht="38.25">
      <c r="A5" s="136"/>
      <c r="B5" s="136"/>
      <c r="C5" s="136"/>
      <c r="D5" s="136"/>
      <c r="E5" s="136"/>
      <c r="F5" s="136"/>
      <c r="G5" s="136"/>
      <c r="H5" s="136"/>
      <c r="I5" s="136"/>
      <c r="J5" s="136"/>
      <c r="K5" s="10" t="s">
        <v>2379</v>
      </c>
      <c r="L5" s="13" t="s">
        <v>2380</v>
      </c>
      <c r="M5" s="13" t="s">
        <v>0</v>
      </c>
      <c r="N5" s="13" t="s">
        <v>0</v>
      </c>
      <c r="O5" s="13" t="s">
        <v>2309</v>
      </c>
      <c r="P5" s="13" t="s">
        <v>256</v>
      </c>
      <c r="Q5" s="44" t="s">
        <v>2758</v>
      </c>
      <c r="R5" s="13" t="s">
        <v>258</v>
      </c>
      <c r="S5" s="13" t="s">
        <v>259</v>
      </c>
      <c r="T5" s="108" t="s">
        <v>2816</v>
      </c>
      <c r="U5" s="13" t="str">
        <f>CONCATENATE(Masuri!A4, ", ", Masuri!A5, ", ", Masuri!A6, ", ", Masuri!A8, ", ", Masuri!A10, ", ", Masuri!A11, ", ",Masuri!A12, ", ", Masuri!A23, ", ", Masuri!A27, ", ", Masuri!A30, ", ", Masuri!A31, ", ", Masuri!A32, ", ", Masuri!A34, ", ", Masuri!A35)</f>
        <v>M2, M3, M4, M5, M7, M8, M9, M20, M24, M27, M28, M29, M31, M32</v>
      </c>
      <c r="V5" s="13"/>
      <c r="W5" s="26"/>
    </row>
    <row r="6" spans="1:23" ht="63.75">
      <c r="A6" s="136"/>
      <c r="B6" s="136"/>
      <c r="C6" s="137"/>
      <c r="D6" s="137"/>
      <c r="E6" s="137"/>
      <c r="F6" s="137"/>
      <c r="G6" s="137"/>
      <c r="H6" s="137"/>
      <c r="I6" s="137"/>
      <c r="J6" s="137"/>
      <c r="K6" s="10" t="s">
        <v>2145</v>
      </c>
      <c r="L6" s="13" t="s">
        <v>2191</v>
      </c>
      <c r="M6" s="13" t="s">
        <v>0</v>
      </c>
      <c r="N6" s="13" t="s">
        <v>0</v>
      </c>
      <c r="O6" s="13" t="s">
        <v>2173</v>
      </c>
      <c r="P6" s="13" t="s">
        <v>185</v>
      </c>
      <c r="Q6" s="44" t="s">
        <v>2382</v>
      </c>
      <c r="R6" s="13"/>
      <c r="S6" s="13"/>
      <c r="T6" s="10"/>
      <c r="U6" s="13"/>
      <c r="V6" s="13"/>
      <c r="W6" s="26"/>
    </row>
    <row r="7" spans="1:23" ht="89.25">
      <c r="A7" s="136"/>
      <c r="B7" s="136"/>
      <c r="C7" s="142" t="s">
        <v>2817</v>
      </c>
      <c r="D7" s="145" t="s">
        <v>2818</v>
      </c>
      <c r="E7" s="152" t="s">
        <v>2819</v>
      </c>
      <c r="F7" s="142" t="s">
        <v>256</v>
      </c>
      <c r="G7" s="142" t="s">
        <v>2820</v>
      </c>
      <c r="H7" s="142" t="s">
        <v>850</v>
      </c>
      <c r="I7" s="142" t="s">
        <v>548</v>
      </c>
      <c r="J7" s="142" t="s">
        <v>255</v>
      </c>
      <c r="K7" s="152" t="s">
        <v>245</v>
      </c>
      <c r="L7" s="13" t="s">
        <v>2375</v>
      </c>
      <c r="M7" s="13">
        <v>20</v>
      </c>
      <c r="N7" s="13">
        <v>35</v>
      </c>
      <c r="O7" s="13" t="s">
        <v>622</v>
      </c>
      <c r="P7" s="13" t="s">
        <v>256</v>
      </c>
      <c r="Q7" s="10" t="s">
        <v>2821</v>
      </c>
      <c r="R7" s="13">
        <v>1</v>
      </c>
      <c r="S7" s="6" t="s">
        <v>309</v>
      </c>
      <c r="T7" s="10" t="s">
        <v>2822</v>
      </c>
      <c r="U7" s="13" t="str">
        <f>CONCATENATE(Masuri!A4, ", ", Masuri!A5, ", ", Masuri!A6, ", ", Masuri!A8, ", ", Masuri!A10, ", ", Masuri!A11, ", ", Masuri!A12, ", ", Masuri!A13, ", ", Masuri!A27, ", ", Masuri!A28, ", ", Masuri!A30, ", ", Masuri!A31, ", ", Masuri!A32, ", ", Masuri!A34, ", ",Masuri!A35, ", ",Masuri!A36)</f>
        <v>M2, M3, M4, M5, M7, M8, M9, M10, M24, M25, M27, M28, M29, M31, M32, M33</v>
      </c>
      <c r="V7" s="13"/>
      <c r="W7" s="26"/>
    </row>
    <row r="8" spans="1:23" ht="53.25" customHeight="1">
      <c r="A8" s="136"/>
      <c r="B8" s="136"/>
      <c r="C8" s="136"/>
      <c r="D8" s="136"/>
      <c r="E8" s="136"/>
      <c r="F8" s="136"/>
      <c r="G8" s="136"/>
      <c r="H8" s="136"/>
      <c r="I8" s="136"/>
      <c r="J8" s="136"/>
      <c r="K8" s="137"/>
      <c r="L8" s="13" t="s">
        <v>2743</v>
      </c>
      <c r="M8" s="13">
        <v>400</v>
      </c>
      <c r="N8" s="13">
        <v>700</v>
      </c>
      <c r="O8" s="13" t="s">
        <v>2823</v>
      </c>
      <c r="P8" s="13" t="s">
        <v>256</v>
      </c>
      <c r="Q8" s="10" t="s">
        <v>2821</v>
      </c>
      <c r="R8" s="13" t="s">
        <v>258</v>
      </c>
      <c r="S8" s="13" t="s">
        <v>259</v>
      </c>
      <c r="T8" s="10" t="s">
        <v>2824</v>
      </c>
      <c r="U8" s="93" t="str">
        <f>CONCATENATE(Masuri!A4, ", ", Masuri!A5, ", ", Masuri!A6, ", ", Masuri!A8, ", ", Masuri!A10, ", ", Masuri!A11, ", ", Masuri!A12, ", ", Masuri!A13, ", ", Masuri!A27, ", ", Masuri!A28, ", ", Masuri!A30, ", ", Masuri!A31, ", ", Masuri!A32, ", ", Masuri!A34, ", ",Masuri!A35, ", ",Masuri!A36)</f>
        <v>M2, M3, M4, M5, M7, M8, M9, M10, M24, M25, M27, M28, M29, M31, M32, M33</v>
      </c>
      <c r="V8" s="13"/>
      <c r="W8" s="26"/>
    </row>
    <row r="9" spans="1:23" ht="63.75">
      <c r="A9" s="136"/>
      <c r="B9" s="136"/>
      <c r="C9" s="136"/>
      <c r="D9" s="136"/>
      <c r="E9" s="136"/>
      <c r="F9" s="136"/>
      <c r="G9" s="136"/>
      <c r="H9" s="136"/>
      <c r="I9" s="136"/>
      <c r="J9" s="136"/>
      <c r="K9" s="10" t="s">
        <v>2379</v>
      </c>
      <c r="L9" s="13" t="s">
        <v>2380</v>
      </c>
      <c r="M9" s="13" t="s">
        <v>0</v>
      </c>
      <c r="N9" s="13" t="s">
        <v>0</v>
      </c>
      <c r="O9" s="13" t="s">
        <v>2309</v>
      </c>
      <c r="P9" s="13" t="s">
        <v>256</v>
      </c>
      <c r="Q9" s="44" t="s">
        <v>2758</v>
      </c>
      <c r="R9" s="13" t="s">
        <v>258</v>
      </c>
      <c r="S9" s="6" t="s">
        <v>309</v>
      </c>
      <c r="T9" s="108" t="s">
        <v>2825</v>
      </c>
      <c r="U9" s="13" t="str">
        <f>CONCATENATE(Masuri!A4, ", ", Masuri!A5, ", ", Masuri!A6, ", ", Masuri!A8, ", ", Masuri!A10, ", ", Masuri!A11, ", ", Masuri!A12, ", ", Masuri!A13, ", ", Masuri!A27, ", ", Masuri!A28, ", ", Masuri!A30, ", ", Masuri!A31, ", ", Masuri!A32, ", ", Masuri!A34, ", ",Masuri!A35, ", ",Masuri!A36)</f>
        <v>M2, M3, M4, M5, M7, M8, M9, M10, M24, M25, M27, M28, M29, M31, M32, M33</v>
      </c>
      <c r="V9" s="13"/>
      <c r="W9" s="114"/>
    </row>
    <row r="10" spans="1:23" ht="63.75">
      <c r="A10" s="136"/>
      <c r="B10" s="136"/>
      <c r="C10" s="136"/>
      <c r="D10" s="136"/>
      <c r="E10" s="136"/>
      <c r="F10" s="136"/>
      <c r="G10" s="136"/>
      <c r="H10" s="136"/>
      <c r="I10" s="136"/>
      <c r="J10" s="136"/>
      <c r="K10" s="10" t="s">
        <v>2145</v>
      </c>
      <c r="L10" s="13" t="s">
        <v>2191</v>
      </c>
      <c r="M10" s="13" t="s">
        <v>0</v>
      </c>
      <c r="N10" s="13" t="s">
        <v>0</v>
      </c>
      <c r="O10" s="13" t="s">
        <v>2173</v>
      </c>
      <c r="P10" s="13" t="s">
        <v>185</v>
      </c>
      <c r="Q10" s="44" t="s">
        <v>2382</v>
      </c>
      <c r="R10" s="13"/>
      <c r="S10" s="13"/>
      <c r="T10" s="10"/>
      <c r="U10" s="13"/>
      <c r="V10" s="13"/>
      <c r="W10" s="114"/>
    </row>
    <row r="11" spans="1:23" ht="25.5">
      <c r="A11" s="136"/>
      <c r="B11" s="136"/>
      <c r="C11" s="136"/>
      <c r="D11" s="136"/>
      <c r="E11" s="136"/>
      <c r="F11" s="136"/>
      <c r="G11" s="136"/>
      <c r="H11" s="136"/>
      <c r="I11" s="136"/>
      <c r="J11" s="136"/>
      <c r="K11" s="10" t="s">
        <v>182</v>
      </c>
      <c r="L11" s="13" t="s">
        <v>183</v>
      </c>
      <c r="M11" s="13" t="s">
        <v>0</v>
      </c>
      <c r="N11" s="13" t="s">
        <v>0</v>
      </c>
      <c r="O11" s="13" t="s">
        <v>2826</v>
      </c>
      <c r="P11" s="13" t="s">
        <v>185</v>
      </c>
      <c r="Q11" s="10" t="s">
        <v>2827</v>
      </c>
      <c r="R11" s="13"/>
      <c r="S11" s="13"/>
      <c r="T11" s="10"/>
      <c r="U11" s="13"/>
      <c r="V11" s="13"/>
      <c r="W11" s="114"/>
    </row>
    <row r="12" spans="1:23" ht="51">
      <c r="A12" s="136"/>
      <c r="B12" s="136"/>
      <c r="C12" s="136"/>
      <c r="D12" s="136"/>
      <c r="E12" s="136"/>
      <c r="F12" s="136"/>
      <c r="G12" s="136"/>
      <c r="H12" s="136"/>
      <c r="I12" s="136"/>
      <c r="J12" s="136"/>
      <c r="K12" s="10" t="s">
        <v>2450</v>
      </c>
      <c r="L12" s="13" t="s">
        <v>183</v>
      </c>
      <c r="M12" s="13" t="s">
        <v>0</v>
      </c>
      <c r="N12" s="13" t="s">
        <v>0</v>
      </c>
      <c r="O12" s="13" t="s">
        <v>2828</v>
      </c>
      <c r="P12" s="13" t="s">
        <v>185</v>
      </c>
      <c r="Q12" s="10" t="s">
        <v>2829</v>
      </c>
      <c r="R12" s="13"/>
      <c r="S12" s="13"/>
      <c r="T12" s="10"/>
      <c r="U12" s="13"/>
      <c r="V12" s="13"/>
      <c r="W12" s="114"/>
    </row>
    <row r="13" spans="1:23" ht="38.25">
      <c r="A13" s="136"/>
      <c r="B13" s="136"/>
      <c r="C13" s="137"/>
      <c r="D13" s="137"/>
      <c r="E13" s="137"/>
      <c r="F13" s="137"/>
      <c r="G13" s="137"/>
      <c r="H13" s="137"/>
      <c r="I13" s="137"/>
      <c r="J13" s="137"/>
      <c r="K13" s="10" t="s">
        <v>2453</v>
      </c>
      <c r="L13" s="13" t="s">
        <v>183</v>
      </c>
      <c r="M13" s="13" t="s">
        <v>0</v>
      </c>
      <c r="N13" s="13" t="s">
        <v>0</v>
      </c>
      <c r="O13" s="13" t="s">
        <v>2830</v>
      </c>
      <c r="P13" s="13" t="s">
        <v>185</v>
      </c>
      <c r="Q13" s="10" t="s">
        <v>2831</v>
      </c>
      <c r="R13" s="13"/>
      <c r="S13" s="13"/>
      <c r="T13" s="10"/>
      <c r="U13" s="13"/>
      <c r="V13" s="13"/>
      <c r="W13" s="114"/>
    </row>
    <row r="14" spans="1:23" ht="63.75">
      <c r="A14" s="136"/>
      <c r="B14" s="136"/>
      <c r="C14" s="142" t="s">
        <v>2225</v>
      </c>
      <c r="D14" s="145" t="s">
        <v>2226</v>
      </c>
      <c r="E14" s="152" t="s">
        <v>2819</v>
      </c>
      <c r="F14" s="142" t="s">
        <v>256</v>
      </c>
      <c r="G14" s="142" t="s">
        <v>2820</v>
      </c>
      <c r="H14" s="142" t="s">
        <v>1406</v>
      </c>
      <c r="I14" s="142" t="s">
        <v>548</v>
      </c>
      <c r="J14" s="142" t="s">
        <v>255</v>
      </c>
      <c r="K14" s="10" t="s">
        <v>245</v>
      </c>
      <c r="L14" s="13" t="s">
        <v>2832</v>
      </c>
      <c r="M14" s="13">
        <v>200</v>
      </c>
      <c r="N14" s="13">
        <v>300</v>
      </c>
      <c r="O14" s="13" t="s">
        <v>1203</v>
      </c>
      <c r="P14" s="13" t="s">
        <v>256</v>
      </c>
      <c r="Q14" s="10" t="s">
        <v>2833</v>
      </c>
      <c r="R14" s="13" t="s">
        <v>2834</v>
      </c>
      <c r="S14" s="13" t="s">
        <v>2835</v>
      </c>
      <c r="T14" s="10" t="s">
        <v>2836</v>
      </c>
      <c r="U14" s="13" t="str">
        <f>CONCATENATE(Masuri!A4, ", ", Masuri!A5, ", ", Masuri!A6, ", ", Masuri!A8, ", ", Masuri!A10, ", ", Masuri!A11, ", ", Masuri!A12, ", ", Masuri!A14, ", ",Masuri!A27, ", ", Masuri!A30, ", ", Masuri!A31, ", ", Masuri!A34, ", ", Masuri!A35)</f>
        <v>M2, M3, M4, M5, M7, M8, M9, M11, M24, M27, M28, M31, M32</v>
      </c>
      <c r="V14" s="13"/>
      <c r="W14" s="114"/>
    </row>
    <row r="15" spans="1:23" ht="38.25">
      <c r="A15" s="136"/>
      <c r="B15" s="136"/>
      <c r="C15" s="136"/>
      <c r="D15" s="136"/>
      <c r="E15" s="136"/>
      <c r="F15" s="136"/>
      <c r="G15" s="136"/>
      <c r="H15" s="136"/>
      <c r="I15" s="136"/>
      <c r="J15" s="136"/>
      <c r="K15" s="10" t="s">
        <v>2379</v>
      </c>
      <c r="L15" s="13" t="s">
        <v>2380</v>
      </c>
      <c r="M15" s="13" t="s">
        <v>0</v>
      </c>
      <c r="N15" s="13" t="s">
        <v>0</v>
      </c>
      <c r="O15" s="13" t="s">
        <v>2309</v>
      </c>
      <c r="P15" s="13" t="s">
        <v>256</v>
      </c>
      <c r="Q15" s="10" t="s">
        <v>2758</v>
      </c>
      <c r="R15" s="13" t="s">
        <v>258</v>
      </c>
      <c r="S15" s="13" t="s">
        <v>259</v>
      </c>
      <c r="T15" s="108" t="s">
        <v>2837</v>
      </c>
      <c r="U15" s="13" t="str">
        <f>CONCATENATE(Masuri!A4, ", ", Masuri!A5, ", ", Masuri!A6, ", ", Masuri!A8, ", ", Masuri!A10, ", ", Masuri!A11, ", ", Masuri!A12, ", ", Masuri!A14, ", ",Masuri!A27, ", ", Masuri!A30, ", ", Masuri!A31, ", ", Masuri!A34, ", ", Masuri!A35)</f>
        <v>M2, M3, M4, M5, M7, M8, M9, M11, M24, M27, M28, M31, M32</v>
      </c>
      <c r="V15" s="13"/>
      <c r="W15" s="26"/>
    </row>
    <row r="16" spans="1:23" ht="63.75">
      <c r="A16" s="136"/>
      <c r="B16" s="136"/>
      <c r="C16" s="136"/>
      <c r="D16" s="136"/>
      <c r="E16" s="136"/>
      <c r="F16" s="136"/>
      <c r="G16" s="136"/>
      <c r="H16" s="136"/>
      <c r="I16" s="136"/>
      <c r="J16" s="136"/>
      <c r="K16" s="10" t="s">
        <v>2145</v>
      </c>
      <c r="L16" s="13" t="s">
        <v>2191</v>
      </c>
      <c r="M16" s="13" t="s">
        <v>0</v>
      </c>
      <c r="N16" s="13" t="s">
        <v>0</v>
      </c>
      <c r="O16" s="13" t="s">
        <v>2173</v>
      </c>
      <c r="P16" s="13" t="s">
        <v>185</v>
      </c>
      <c r="Q16" s="10" t="s">
        <v>2382</v>
      </c>
      <c r="R16" s="13"/>
      <c r="S16" s="13"/>
      <c r="T16" s="10"/>
      <c r="U16" s="13"/>
      <c r="V16" s="13"/>
      <c r="W16" s="26"/>
    </row>
    <row r="17" spans="1:23" ht="25.5">
      <c r="A17" s="136"/>
      <c r="B17" s="136"/>
      <c r="C17" s="136"/>
      <c r="D17" s="136"/>
      <c r="E17" s="136"/>
      <c r="F17" s="136"/>
      <c r="G17" s="136"/>
      <c r="H17" s="136"/>
      <c r="I17" s="136"/>
      <c r="J17" s="136"/>
      <c r="K17" s="10" t="s">
        <v>182</v>
      </c>
      <c r="L17" s="13" t="s">
        <v>183</v>
      </c>
      <c r="M17" s="13" t="s">
        <v>0</v>
      </c>
      <c r="N17" s="13" t="s">
        <v>0</v>
      </c>
      <c r="O17" s="13" t="s">
        <v>2838</v>
      </c>
      <c r="P17" s="13" t="s">
        <v>185</v>
      </c>
      <c r="Q17" s="10" t="s">
        <v>2827</v>
      </c>
      <c r="R17" s="13"/>
      <c r="S17" s="13"/>
      <c r="T17" s="10"/>
      <c r="U17" s="13"/>
      <c r="V17" s="13"/>
      <c r="W17" s="26"/>
    </row>
    <row r="18" spans="1:23" ht="51">
      <c r="A18" s="136"/>
      <c r="B18" s="136"/>
      <c r="C18" s="136"/>
      <c r="D18" s="136"/>
      <c r="E18" s="136"/>
      <c r="F18" s="136"/>
      <c r="G18" s="136"/>
      <c r="H18" s="136"/>
      <c r="I18" s="136"/>
      <c r="J18" s="136"/>
      <c r="K18" s="10" t="s">
        <v>2839</v>
      </c>
      <c r="L18" s="13" t="s">
        <v>2840</v>
      </c>
      <c r="M18" s="13" t="s">
        <v>0</v>
      </c>
      <c r="N18" s="13" t="s">
        <v>0</v>
      </c>
      <c r="O18" s="13" t="s">
        <v>247</v>
      </c>
      <c r="P18" s="13" t="s">
        <v>185</v>
      </c>
      <c r="Q18" s="10" t="s">
        <v>2406</v>
      </c>
      <c r="R18" s="13"/>
      <c r="S18" s="13"/>
      <c r="T18" s="10"/>
      <c r="U18" s="13"/>
      <c r="V18" s="13"/>
      <c r="W18" s="26"/>
    </row>
    <row r="19" spans="1:23" ht="38.25">
      <c r="A19" s="136"/>
      <c r="B19" s="136"/>
      <c r="C19" s="136"/>
      <c r="D19" s="136"/>
      <c r="E19" s="136"/>
      <c r="F19" s="136"/>
      <c r="G19" s="136"/>
      <c r="H19" s="136"/>
      <c r="I19" s="136"/>
      <c r="J19" s="136"/>
      <c r="K19" s="10" t="s">
        <v>2841</v>
      </c>
      <c r="L19" s="13" t="s">
        <v>2840</v>
      </c>
      <c r="M19" s="13" t="s">
        <v>0</v>
      </c>
      <c r="N19" s="13" t="s">
        <v>0</v>
      </c>
      <c r="O19" s="13" t="s">
        <v>247</v>
      </c>
      <c r="P19" s="13" t="s">
        <v>185</v>
      </c>
      <c r="Q19" s="10" t="s">
        <v>2406</v>
      </c>
      <c r="R19" s="13"/>
      <c r="S19" s="13"/>
      <c r="T19" s="10"/>
      <c r="U19" s="13"/>
      <c r="V19" s="13"/>
      <c r="W19" s="26"/>
    </row>
    <row r="20" spans="1:23" ht="38.25">
      <c r="A20" s="136"/>
      <c r="B20" s="136"/>
      <c r="C20" s="137"/>
      <c r="D20" s="137"/>
      <c r="E20" s="137"/>
      <c r="F20" s="137"/>
      <c r="G20" s="137"/>
      <c r="H20" s="137"/>
      <c r="I20" s="137"/>
      <c r="J20" s="137"/>
      <c r="K20" s="10" t="s">
        <v>2842</v>
      </c>
      <c r="L20" s="13" t="s">
        <v>2843</v>
      </c>
      <c r="M20" s="13" t="s">
        <v>0</v>
      </c>
      <c r="N20" s="13" t="s">
        <v>0</v>
      </c>
      <c r="O20" s="13" t="s">
        <v>2844</v>
      </c>
      <c r="P20" s="13" t="s">
        <v>185</v>
      </c>
      <c r="Q20" s="44" t="s">
        <v>2845</v>
      </c>
      <c r="R20" s="13"/>
      <c r="S20" s="13"/>
      <c r="T20" s="10"/>
      <c r="U20" s="13"/>
      <c r="V20" s="13"/>
      <c r="W20" s="26"/>
    </row>
    <row r="21" spans="1:23" ht="63.75">
      <c r="A21" s="136"/>
      <c r="B21" s="136"/>
      <c r="C21" s="142" t="s">
        <v>2199</v>
      </c>
      <c r="D21" s="145" t="s">
        <v>2200</v>
      </c>
      <c r="E21" s="152" t="s">
        <v>2846</v>
      </c>
      <c r="F21" s="142" t="s">
        <v>256</v>
      </c>
      <c r="G21" s="142" t="s">
        <v>2820</v>
      </c>
      <c r="H21" s="142" t="s">
        <v>850</v>
      </c>
      <c r="I21" s="142" t="s">
        <v>548</v>
      </c>
      <c r="J21" s="142" t="s">
        <v>255</v>
      </c>
      <c r="K21" s="10" t="s">
        <v>245</v>
      </c>
      <c r="L21" s="13" t="s">
        <v>2847</v>
      </c>
      <c r="M21" s="13">
        <v>100</v>
      </c>
      <c r="N21" s="13">
        <v>250</v>
      </c>
      <c r="O21" s="13" t="s">
        <v>2621</v>
      </c>
      <c r="P21" s="13" t="s">
        <v>256</v>
      </c>
      <c r="Q21" s="10" t="s">
        <v>2848</v>
      </c>
      <c r="R21" s="14" t="s">
        <v>2849</v>
      </c>
      <c r="S21" s="13" t="s">
        <v>259</v>
      </c>
      <c r="T21" s="10" t="s">
        <v>2850</v>
      </c>
      <c r="U21" s="13" t="str">
        <f>CONCATENATE(Masuri!A4, ", ", Masuri!A5, ", ", Masuri!A6, ", ", Masuri!A8, ", ", Masuri!A10, ", ", Masuri!A11, ", ", Masuri!A12, ", ", Masuri!A27, ", ",Masuri!A28, ", ",Masuri!A30, ", ",Masuri!A31, ", ",Masuri!A34, ", ",Masuri!A35)</f>
        <v>M2, M3, M4, M5, M7, M8, M9, M24, M25, M27, M28, M31, M32</v>
      </c>
      <c r="V21" s="13"/>
      <c r="W21" s="26"/>
    </row>
    <row r="22" spans="1:23" ht="25.5">
      <c r="A22" s="136"/>
      <c r="B22" s="136"/>
      <c r="C22" s="136"/>
      <c r="D22" s="136"/>
      <c r="E22" s="136"/>
      <c r="F22" s="136"/>
      <c r="G22" s="136"/>
      <c r="H22" s="136"/>
      <c r="I22" s="136"/>
      <c r="J22" s="136"/>
      <c r="K22" s="10" t="s">
        <v>182</v>
      </c>
      <c r="L22" s="13" t="s">
        <v>183</v>
      </c>
      <c r="M22" s="13" t="s">
        <v>0</v>
      </c>
      <c r="N22" s="13" t="s">
        <v>0</v>
      </c>
      <c r="O22" s="13" t="s">
        <v>2851</v>
      </c>
      <c r="P22" s="13" t="s">
        <v>185</v>
      </c>
      <c r="Q22" s="10" t="s">
        <v>2406</v>
      </c>
      <c r="R22" s="13"/>
      <c r="S22" s="13"/>
      <c r="T22" s="10"/>
      <c r="U22" s="13"/>
      <c r="V22" s="13"/>
      <c r="W22" s="26"/>
    </row>
    <row r="23" spans="1:23" ht="38.25">
      <c r="A23" s="136"/>
      <c r="B23" s="136"/>
      <c r="C23" s="136"/>
      <c r="D23" s="136"/>
      <c r="E23" s="136"/>
      <c r="F23" s="136"/>
      <c r="G23" s="136"/>
      <c r="H23" s="136"/>
      <c r="I23" s="136"/>
      <c r="J23" s="136"/>
      <c r="K23" s="10" t="s">
        <v>2379</v>
      </c>
      <c r="L23" s="13" t="s">
        <v>2380</v>
      </c>
      <c r="M23" s="13" t="s">
        <v>0</v>
      </c>
      <c r="N23" s="13" t="s">
        <v>0</v>
      </c>
      <c r="O23" s="13" t="s">
        <v>2309</v>
      </c>
      <c r="P23" s="13" t="s">
        <v>256</v>
      </c>
      <c r="Q23" s="10" t="s">
        <v>2758</v>
      </c>
      <c r="R23" s="13" t="s">
        <v>258</v>
      </c>
      <c r="S23" s="13" t="s">
        <v>259</v>
      </c>
      <c r="T23" s="108" t="s">
        <v>2837</v>
      </c>
      <c r="U23" s="13" t="str">
        <f>CONCATENATE(Masuri!A4, ", ", Masuri!A5, ", ", Masuri!A6, ", ", Masuri!A8, ", ", Masuri!A10, ", ", Masuri!A11, ", ", Masuri!A12, ", ", Masuri!A27, ", ",Masuri!A28, ", ",Masuri!A30, ", ",Masuri!A31, ", ",Masuri!A34, ", ",Masuri!A35)</f>
        <v>M2, M3, M4, M5, M7, M8, M9, M24, M25, M27, M28, M31, M32</v>
      </c>
      <c r="V23" s="13"/>
      <c r="W23" s="26"/>
    </row>
    <row r="24" spans="1:23" ht="63.75">
      <c r="A24" s="136"/>
      <c r="B24" s="136"/>
      <c r="C24" s="137"/>
      <c r="D24" s="137"/>
      <c r="E24" s="137"/>
      <c r="F24" s="137"/>
      <c r="G24" s="137"/>
      <c r="H24" s="137"/>
      <c r="I24" s="137"/>
      <c r="J24" s="137"/>
      <c r="K24" s="10" t="s">
        <v>2145</v>
      </c>
      <c r="L24" s="13" t="s">
        <v>2191</v>
      </c>
      <c r="M24" s="13" t="s">
        <v>0</v>
      </c>
      <c r="N24" s="13" t="s">
        <v>0</v>
      </c>
      <c r="O24" s="13" t="s">
        <v>2173</v>
      </c>
      <c r="P24" s="13" t="s">
        <v>185</v>
      </c>
      <c r="Q24" s="10" t="s">
        <v>2382</v>
      </c>
      <c r="R24" s="13"/>
      <c r="S24" s="13"/>
      <c r="T24" s="10"/>
      <c r="U24" s="13"/>
      <c r="V24" s="13"/>
      <c r="W24" s="26"/>
    </row>
    <row r="25" spans="1:23" ht="102">
      <c r="A25" s="136"/>
      <c r="B25" s="136"/>
      <c r="C25" s="142" t="s">
        <v>2215</v>
      </c>
      <c r="D25" s="145" t="s">
        <v>2216</v>
      </c>
      <c r="E25" s="152" t="s">
        <v>2852</v>
      </c>
      <c r="F25" s="142" t="s">
        <v>256</v>
      </c>
      <c r="G25" s="142" t="s">
        <v>2820</v>
      </c>
      <c r="H25" s="142" t="s">
        <v>850</v>
      </c>
      <c r="I25" s="142" t="s">
        <v>548</v>
      </c>
      <c r="J25" s="142" t="s">
        <v>255</v>
      </c>
      <c r="K25" s="10" t="s">
        <v>245</v>
      </c>
      <c r="L25" s="13" t="s">
        <v>2505</v>
      </c>
      <c r="M25" s="13">
        <v>35</v>
      </c>
      <c r="N25" s="13">
        <v>50</v>
      </c>
      <c r="O25" s="13" t="s">
        <v>2853</v>
      </c>
      <c r="P25" s="13" t="s">
        <v>256</v>
      </c>
      <c r="Q25" s="10" t="s">
        <v>2854</v>
      </c>
      <c r="R25" s="13">
        <v>12</v>
      </c>
      <c r="S25" s="6" t="s">
        <v>309</v>
      </c>
      <c r="T25" s="10" t="s">
        <v>2855</v>
      </c>
      <c r="U25" s="13" t="str">
        <f>CONCATENATE(Masuri!A4, ", ", Masuri!A5, ", ", Masuri!A6, ", ", Masuri!A8, ", ", Masuri!A10, ", ", Masuri!A11, ", ", Masuri!A12, ", ", Masuri!A14, ", ", Masuri!A23, ", ", Masuri!A27, ", ", Masuri!A30, ", ", Masuri!A31, ", ",Masuri!A34, ", ", Masuri!A35)</f>
        <v>M2, M3, M4, M5, M7, M8, M9, M11, M20, M24, M27, M28, M31, M32</v>
      </c>
      <c r="V25" s="13"/>
      <c r="W25" s="26"/>
    </row>
    <row r="26" spans="1:23" ht="38.25">
      <c r="A26" s="136"/>
      <c r="B26" s="136"/>
      <c r="C26" s="136"/>
      <c r="D26" s="136"/>
      <c r="E26" s="136"/>
      <c r="F26" s="136"/>
      <c r="G26" s="136"/>
      <c r="H26" s="136"/>
      <c r="I26" s="136"/>
      <c r="J26" s="136"/>
      <c r="K26" s="10" t="s">
        <v>2379</v>
      </c>
      <c r="L26" s="13" t="s">
        <v>2380</v>
      </c>
      <c r="M26" s="13" t="s">
        <v>0</v>
      </c>
      <c r="N26" s="13" t="s">
        <v>0</v>
      </c>
      <c r="O26" s="13" t="s">
        <v>2309</v>
      </c>
      <c r="P26" s="13" t="s">
        <v>256</v>
      </c>
      <c r="Q26" s="10" t="s">
        <v>2758</v>
      </c>
      <c r="R26" s="13" t="s">
        <v>258</v>
      </c>
      <c r="S26" s="6" t="s">
        <v>309</v>
      </c>
      <c r="T26" s="108" t="s">
        <v>2856</v>
      </c>
      <c r="U26" s="13" t="str">
        <f>CONCATENATE(Masuri!A4, ", ", Masuri!A5, ", ", Masuri!A6, ", ", Masuri!A8, ", ", Masuri!A10, ", ", Masuri!A11, ", ", Masuri!A12, ", ", Masuri!A14, ", ", Masuri!A23, ", ", Masuri!A27, ", ", Masuri!A30, ", ", Masuri!A31, ", ",Masuri!A34, ", ", Masuri!A35)</f>
        <v>M2, M3, M4, M5, M7, M8, M9, M11, M20, M24, M27, M28, M31, M32</v>
      </c>
      <c r="V26" s="13"/>
      <c r="W26" s="26"/>
    </row>
    <row r="27" spans="1:23" ht="63.75">
      <c r="A27" s="136"/>
      <c r="B27" s="136"/>
      <c r="C27" s="136"/>
      <c r="D27" s="136"/>
      <c r="E27" s="136"/>
      <c r="F27" s="136"/>
      <c r="G27" s="136"/>
      <c r="H27" s="136"/>
      <c r="I27" s="136"/>
      <c r="J27" s="136"/>
      <c r="K27" s="10" t="s">
        <v>2145</v>
      </c>
      <c r="L27" s="13" t="s">
        <v>2191</v>
      </c>
      <c r="M27" s="13" t="s">
        <v>0</v>
      </c>
      <c r="N27" s="13" t="s">
        <v>0</v>
      </c>
      <c r="O27" s="13" t="s">
        <v>2173</v>
      </c>
      <c r="P27" s="13" t="s">
        <v>185</v>
      </c>
      <c r="Q27" s="10" t="s">
        <v>2382</v>
      </c>
      <c r="R27" s="13"/>
      <c r="S27" s="13"/>
      <c r="T27" s="10"/>
      <c r="U27" s="13"/>
      <c r="V27" s="13"/>
      <c r="W27" s="26"/>
    </row>
    <row r="28" spans="1:23" ht="25.5">
      <c r="A28" s="136"/>
      <c r="B28" s="136"/>
      <c r="C28" s="137"/>
      <c r="D28" s="137"/>
      <c r="E28" s="137"/>
      <c r="F28" s="137"/>
      <c r="G28" s="137"/>
      <c r="H28" s="137"/>
      <c r="I28" s="137"/>
      <c r="J28" s="137"/>
      <c r="K28" s="10" t="s">
        <v>182</v>
      </c>
      <c r="L28" s="13" t="s">
        <v>183</v>
      </c>
      <c r="M28" s="13" t="s">
        <v>0</v>
      </c>
      <c r="N28" s="13" t="s">
        <v>0</v>
      </c>
      <c r="O28" s="13" t="s">
        <v>2814</v>
      </c>
      <c r="P28" s="13" t="s">
        <v>185</v>
      </c>
      <c r="Q28" s="10" t="s">
        <v>2406</v>
      </c>
      <c r="R28" s="13"/>
      <c r="S28" s="13"/>
      <c r="T28" s="10"/>
      <c r="U28" s="13"/>
      <c r="V28" s="13"/>
      <c r="W28" s="26"/>
    </row>
    <row r="29" spans="1:23" ht="63.75">
      <c r="A29" s="136"/>
      <c r="B29" s="136"/>
      <c r="C29" s="142" t="s">
        <v>2857</v>
      </c>
      <c r="D29" s="145" t="s">
        <v>2858</v>
      </c>
      <c r="E29" s="152" t="s">
        <v>2810</v>
      </c>
      <c r="F29" s="142" t="s">
        <v>256</v>
      </c>
      <c r="G29" s="142" t="s">
        <v>2820</v>
      </c>
      <c r="H29" s="142" t="s">
        <v>850</v>
      </c>
      <c r="I29" s="142" t="s">
        <v>548</v>
      </c>
      <c r="J29" s="142" t="s">
        <v>255</v>
      </c>
      <c r="K29" s="10" t="s">
        <v>245</v>
      </c>
      <c r="L29" s="13" t="s">
        <v>2859</v>
      </c>
      <c r="M29" s="13">
        <v>220</v>
      </c>
      <c r="N29" s="13">
        <v>260</v>
      </c>
      <c r="O29" s="13" t="s">
        <v>2860</v>
      </c>
      <c r="P29" s="13" t="s">
        <v>256</v>
      </c>
      <c r="Q29" s="10" t="s">
        <v>2861</v>
      </c>
      <c r="R29" s="13" t="s">
        <v>2862</v>
      </c>
      <c r="S29" s="13" t="s">
        <v>259</v>
      </c>
      <c r="T29" s="44" t="s">
        <v>2863</v>
      </c>
      <c r="U29" s="13" t="str">
        <f>CONCATENATE(Masuri!A4, ", ", Masuri!A5, ", ", Masuri!A6, ", ", Masuri!A8, ", ", Masuri!A10, ", ", Masuri!A11, ", ", Masuri!A12, ", ", Masuri!A27, ", ", Masuri!A30, ", ", Masuri!A31, ", ", Masuri!A34, ", ", Masuri!A35)</f>
        <v>M2, M3, M4, M5, M7, M8, M9, M24, M27, M28, M31, M32</v>
      </c>
      <c r="V29" s="13"/>
      <c r="W29" s="26"/>
    </row>
    <row r="30" spans="1:23" ht="38.25">
      <c r="A30" s="136"/>
      <c r="B30" s="136"/>
      <c r="C30" s="136"/>
      <c r="D30" s="136"/>
      <c r="E30" s="136"/>
      <c r="F30" s="136"/>
      <c r="G30" s="136"/>
      <c r="H30" s="136"/>
      <c r="I30" s="136"/>
      <c r="J30" s="136"/>
      <c r="K30" s="10" t="s">
        <v>2379</v>
      </c>
      <c r="L30" s="13" t="s">
        <v>2380</v>
      </c>
      <c r="M30" s="13" t="s">
        <v>0</v>
      </c>
      <c r="N30" s="13" t="s">
        <v>0</v>
      </c>
      <c r="O30" s="13" t="s">
        <v>2309</v>
      </c>
      <c r="P30" s="13" t="s">
        <v>256</v>
      </c>
      <c r="Q30" s="10" t="s">
        <v>2758</v>
      </c>
      <c r="R30" s="13" t="s">
        <v>258</v>
      </c>
      <c r="S30" s="13" t="s">
        <v>259</v>
      </c>
      <c r="T30" s="44" t="s">
        <v>2837</v>
      </c>
      <c r="U30" s="13" t="str">
        <f>CONCATENATE(Masuri!A4, ", ", Masuri!A5, ", ", Masuri!A6, ", ", Masuri!A8, ", ", Masuri!A10, ", ", Masuri!A11, ", ", Masuri!A12, ", ", Masuri!A27, ", ", Masuri!A30, ", ", Masuri!A31, ", ", Masuri!A34, ", ", Masuri!A35)</f>
        <v>M2, M3, M4, M5, M7, M8, M9, M24, M27, M28, M31, M32</v>
      </c>
      <c r="V30" s="13"/>
      <c r="W30" s="26"/>
    </row>
    <row r="31" spans="1:23" ht="63.75">
      <c r="A31" s="136"/>
      <c r="B31" s="136"/>
      <c r="C31" s="136"/>
      <c r="D31" s="136"/>
      <c r="E31" s="136"/>
      <c r="F31" s="136"/>
      <c r="G31" s="136"/>
      <c r="H31" s="136"/>
      <c r="I31" s="136"/>
      <c r="J31" s="136"/>
      <c r="K31" s="10" t="s">
        <v>2145</v>
      </c>
      <c r="L31" s="13" t="s">
        <v>2191</v>
      </c>
      <c r="M31" s="13" t="s">
        <v>0</v>
      </c>
      <c r="N31" s="13" t="s">
        <v>0</v>
      </c>
      <c r="O31" s="13" t="s">
        <v>2173</v>
      </c>
      <c r="P31" s="13" t="s">
        <v>185</v>
      </c>
      <c r="Q31" s="10" t="s">
        <v>2382</v>
      </c>
      <c r="R31" s="13"/>
      <c r="S31" s="13"/>
      <c r="T31" s="10"/>
      <c r="U31" s="13"/>
      <c r="V31" s="13"/>
      <c r="W31" s="26"/>
    </row>
    <row r="32" spans="1:23" ht="25.5">
      <c r="A32" s="136"/>
      <c r="B32" s="136"/>
      <c r="C32" s="136"/>
      <c r="D32" s="136"/>
      <c r="E32" s="136"/>
      <c r="F32" s="136"/>
      <c r="G32" s="136"/>
      <c r="H32" s="136"/>
      <c r="I32" s="136"/>
      <c r="J32" s="136"/>
      <c r="K32" s="10" t="s">
        <v>182</v>
      </c>
      <c r="L32" s="13" t="s">
        <v>183</v>
      </c>
      <c r="M32" s="13" t="s">
        <v>0</v>
      </c>
      <c r="N32" s="13" t="s">
        <v>0</v>
      </c>
      <c r="O32" s="13" t="s">
        <v>2864</v>
      </c>
      <c r="P32" s="13" t="s">
        <v>185</v>
      </c>
      <c r="Q32" s="10" t="s">
        <v>2406</v>
      </c>
      <c r="R32" s="13"/>
      <c r="S32" s="13"/>
      <c r="T32" s="10"/>
      <c r="U32" s="13"/>
      <c r="V32" s="13"/>
      <c r="W32" s="26"/>
    </row>
    <row r="33" spans="1:23" ht="25.5">
      <c r="A33" s="136"/>
      <c r="B33" s="136"/>
      <c r="C33" s="136"/>
      <c r="D33" s="136"/>
      <c r="E33" s="136"/>
      <c r="F33" s="136"/>
      <c r="G33" s="136"/>
      <c r="H33" s="136"/>
      <c r="I33" s="136"/>
      <c r="J33" s="136"/>
      <c r="K33" s="10" t="s">
        <v>2865</v>
      </c>
      <c r="L33" s="13" t="s">
        <v>2866</v>
      </c>
      <c r="M33" s="13" t="s">
        <v>0</v>
      </c>
      <c r="N33" s="13" t="s">
        <v>0</v>
      </c>
      <c r="O33" s="13" t="s">
        <v>543</v>
      </c>
      <c r="P33" s="13" t="s">
        <v>185</v>
      </c>
      <c r="Q33" s="10" t="s">
        <v>2406</v>
      </c>
      <c r="R33" s="13"/>
      <c r="S33" s="13"/>
      <c r="T33" s="10"/>
      <c r="U33" s="13"/>
      <c r="V33" s="13"/>
      <c r="W33" s="26"/>
    </row>
    <row r="34" spans="1:23" ht="25.5">
      <c r="A34" s="136"/>
      <c r="B34" s="136"/>
      <c r="C34" s="137"/>
      <c r="D34" s="137"/>
      <c r="E34" s="137"/>
      <c r="F34" s="137"/>
      <c r="G34" s="137"/>
      <c r="H34" s="137"/>
      <c r="I34" s="137"/>
      <c r="J34" s="137"/>
      <c r="K34" s="10" t="s">
        <v>495</v>
      </c>
      <c r="L34" s="13" t="s">
        <v>774</v>
      </c>
      <c r="M34" s="13" t="s">
        <v>0</v>
      </c>
      <c r="N34" s="13" t="s">
        <v>0</v>
      </c>
      <c r="O34" s="13" t="s">
        <v>201</v>
      </c>
      <c r="P34" s="13" t="s">
        <v>185</v>
      </c>
      <c r="Q34" s="10" t="s">
        <v>2406</v>
      </c>
      <c r="R34" s="13"/>
      <c r="S34" s="13"/>
      <c r="T34" s="10"/>
      <c r="U34" s="13"/>
      <c r="V34" s="13"/>
      <c r="W34" s="26"/>
    </row>
    <row r="35" spans="1:23" ht="76.5">
      <c r="A35" s="136"/>
      <c r="B35" s="136"/>
      <c r="C35" s="142" t="s">
        <v>2235</v>
      </c>
      <c r="D35" s="145" t="s">
        <v>2236</v>
      </c>
      <c r="E35" s="152" t="s">
        <v>2810</v>
      </c>
      <c r="F35" s="142" t="s">
        <v>256</v>
      </c>
      <c r="G35" s="142" t="s">
        <v>2820</v>
      </c>
      <c r="H35" s="142" t="s">
        <v>850</v>
      </c>
      <c r="I35" s="142" t="s">
        <v>180</v>
      </c>
      <c r="J35" s="142" t="s">
        <v>181</v>
      </c>
      <c r="K35" s="10" t="s">
        <v>245</v>
      </c>
      <c r="L35" s="13" t="s">
        <v>2867</v>
      </c>
      <c r="M35" s="13">
        <v>30</v>
      </c>
      <c r="N35" s="13">
        <v>50</v>
      </c>
      <c r="O35" s="13" t="s">
        <v>264</v>
      </c>
      <c r="P35" s="13" t="s">
        <v>256</v>
      </c>
      <c r="Q35" s="10" t="s">
        <v>2861</v>
      </c>
      <c r="R35" s="13" t="s">
        <v>2868</v>
      </c>
      <c r="S35" s="13" t="s">
        <v>259</v>
      </c>
      <c r="T35" s="44" t="s">
        <v>2869</v>
      </c>
      <c r="U35" s="13" t="str">
        <f>CONCATENATE(Masuri!A4, ", ", Masuri!A5, ", ", Masuri!A6, ", ", Masuri!A8, ", ", Masuri!A10, ", ", Masuri!A11, ", ", Masuri!A12, ", ", Masuri!A27, ", ", Masuri!A30, ", ", Masuri!A31, ", ", Masuri!A34, ", ", Masuri!A35)</f>
        <v>M2, M3, M4, M5, M7, M8, M9, M24, M27, M28, M31, M32</v>
      </c>
      <c r="V35" s="13"/>
      <c r="W35" s="26"/>
    </row>
    <row r="36" spans="1:23" ht="38.25">
      <c r="A36" s="136"/>
      <c r="B36" s="136"/>
      <c r="C36" s="136"/>
      <c r="D36" s="136"/>
      <c r="E36" s="136"/>
      <c r="F36" s="136"/>
      <c r="G36" s="136"/>
      <c r="H36" s="136"/>
      <c r="I36" s="136"/>
      <c r="J36" s="136"/>
      <c r="K36" s="10" t="s">
        <v>2379</v>
      </c>
      <c r="L36" s="13" t="s">
        <v>2380</v>
      </c>
      <c r="M36" s="13" t="s">
        <v>0</v>
      </c>
      <c r="N36" s="13" t="s">
        <v>0</v>
      </c>
      <c r="O36" s="13" t="s">
        <v>2309</v>
      </c>
      <c r="P36" s="13" t="s">
        <v>256</v>
      </c>
      <c r="Q36" s="10" t="s">
        <v>2758</v>
      </c>
      <c r="R36" s="13" t="s">
        <v>258</v>
      </c>
      <c r="S36" s="13" t="s">
        <v>259</v>
      </c>
      <c r="T36" s="44" t="s">
        <v>2837</v>
      </c>
      <c r="U36" s="13" t="str">
        <f>CONCATENATE(Masuri!A4, ", ", Masuri!A5, ", ", Masuri!A6, ", ", Masuri!A8, ", ", Masuri!A10, ", ", Masuri!A11, ", ", Masuri!A12, ", ", Masuri!A14, ", ", Masuri!A27, ", ", Masuri!A30, ", ", Masuri!A31, ", ", Masuri!A34, ", ", Masuri!A35)</f>
        <v>M2, M3, M4, M5, M7, M8, M9, M11, M24, M27, M28, M31, M32</v>
      </c>
      <c r="V36" s="13"/>
      <c r="W36" s="26"/>
    </row>
    <row r="37" spans="1:23" ht="63.75">
      <c r="A37" s="136"/>
      <c r="B37" s="136"/>
      <c r="C37" s="136"/>
      <c r="D37" s="136"/>
      <c r="E37" s="136"/>
      <c r="F37" s="136"/>
      <c r="G37" s="136"/>
      <c r="H37" s="136"/>
      <c r="I37" s="136"/>
      <c r="J37" s="136"/>
      <c r="K37" s="10" t="s">
        <v>2145</v>
      </c>
      <c r="L37" s="13" t="s">
        <v>2191</v>
      </c>
      <c r="M37" s="13" t="s">
        <v>0</v>
      </c>
      <c r="N37" s="13" t="s">
        <v>0</v>
      </c>
      <c r="O37" s="13" t="s">
        <v>2173</v>
      </c>
      <c r="P37" s="13" t="s">
        <v>185</v>
      </c>
      <c r="Q37" s="10" t="s">
        <v>2382</v>
      </c>
      <c r="R37" s="13"/>
      <c r="S37" s="13"/>
      <c r="T37" s="10"/>
      <c r="U37" s="13"/>
      <c r="V37" s="13"/>
      <c r="W37" s="26"/>
    </row>
    <row r="38" spans="1:23" ht="25.5">
      <c r="A38" s="136"/>
      <c r="B38" s="136"/>
      <c r="C38" s="136"/>
      <c r="D38" s="136"/>
      <c r="E38" s="136"/>
      <c r="F38" s="136"/>
      <c r="G38" s="136"/>
      <c r="H38" s="136"/>
      <c r="I38" s="136"/>
      <c r="J38" s="136"/>
      <c r="K38" s="10" t="s">
        <v>182</v>
      </c>
      <c r="L38" s="13" t="s">
        <v>183</v>
      </c>
      <c r="M38" s="13" t="s">
        <v>0</v>
      </c>
      <c r="N38" s="13" t="s">
        <v>0</v>
      </c>
      <c r="O38" s="13" t="s">
        <v>2864</v>
      </c>
      <c r="P38" s="13" t="s">
        <v>185</v>
      </c>
      <c r="Q38" s="10" t="s">
        <v>2406</v>
      </c>
      <c r="R38" s="13"/>
      <c r="S38" s="13"/>
      <c r="T38" s="10"/>
      <c r="U38" s="13"/>
      <c r="V38" s="13"/>
      <c r="W38" s="26"/>
    </row>
    <row r="39" spans="1:23" ht="25.5">
      <c r="A39" s="136"/>
      <c r="B39" s="136"/>
      <c r="C39" s="136"/>
      <c r="D39" s="136"/>
      <c r="E39" s="136"/>
      <c r="F39" s="136"/>
      <c r="G39" s="136"/>
      <c r="H39" s="136"/>
      <c r="I39" s="136"/>
      <c r="J39" s="136"/>
      <c r="K39" s="10" t="s">
        <v>2865</v>
      </c>
      <c r="L39" s="13" t="s">
        <v>2866</v>
      </c>
      <c r="M39" s="13" t="s">
        <v>0</v>
      </c>
      <c r="N39" s="13" t="s">
        <v>0</v>
      </c>
      <c r="O39" s="13" t="s">
        <v>543</v>
      </c>
      <c r="P39" s="13" t="s">
        <v>185</v>
      </c>
      <c r="Q39" s="10" t="s">
        <v>2406</v>
      </c>
      <c r="R39" s="13"/>
      <c r="S39" s="13"/>
      <c r="T39" s="10"/>
      <c r="U39" s="13"/>
      <c r="V39" s="13"/>
      <c r="W39" s="26"/>
    </row>
    <row r="40" spans="1:23" ht="25.5">
      <c r="A40" s="136"/>
      <c r="B40" s="136"/>
      <c r="C40" s="137"/>
      <c r="D40" s="137"/>
      <c r="E40" s="137"/>
      <c r="F40" s="137"/>
      <c r="G40" s="137"/>
      <c r="H40" s="137"/>
      <c r="I40" s="137"/>
      <c r="J40" s="137"/>
      <c r="K40" s="10" t="s">
        <v>495</v>
      </c>
      <c r="L40" s="13" t="s">
        <v>774</v>
      </c>
      <c r="M40" s="13" t="s">
        <v>0</v>
      </c>
      <c r="N40" s="13" t="s">
        <v>0</v>
      </c>
      <c r="O40" s="13" t="s">
        <v>201</v>
      </c>
      <c r="P40" s="13" t="s">
        <v>185</v>
      </c>
      <c r="Q40" s="10" t="s">
        <v>2406</v>
      </c>
      <c r="R40" s="13"/>
      <c r="S40" s="13"/>
      <c r="T40" s="10"/>
      <c r="U40" s="13"/>
      <c r="V40" s="13"/>
      <c r="W40" s="26"/>
    </row>
    <row r="41" spans="1:23" ht="76.5">
      <c r="A41" s="136"/>
      <c r="B41" s="136"/>
      <c r="C41" s="142" t="s">
        <v>2870</v>
      </c>
      <c r="D41" s="145" t="s">
        <v>2871</v>
      </c>
      <c r="E41" s="152" t="s">
        <v>2852</v>
      </c>
      <c r="F41" s="142" t="s">
        <v>256</v>
      </c>
      <c r="G41" s="142" t="s">
        <v>2820</v>
      </c>
      <c r="H41" s="142" t="s">
        <v>850</v>
      </c>
      <c r="I41" s="142" t="s">
        <v>548</v>
      </c>
      <c r="J41" s="142" t="s">
        <v>255</v>
      </c>
      <c r="K41" s="10" t="s">
        <v>245</v>
      </c>
      <c r="L41" s="13" t="s">
        <v>2832</v>
      </c>
      <c r="M41" s="13">
        <v>100</v>
      </c>
      <c r="N41" s="13">
        <v>130</v>
      </c>
      <c r="O41" s="13" t="s">
        <v>2551</v>
      </c>
      <c r="P41" s="13" t="s">
        <v>256</v>
      </c>
      <c r="Q41" s="10" t="s">
        <v>2821</v>
      </c>
      <c r="R41" s="13" t="s">
        <v>2872</v>
      </c>
      <c r="S41" s="13" t="s">
        <v>259</v>
      </c>
      <c r="T41" s="10" t="s">
        <v>2873</v>
      </c>
      <c r="U41" s="13" t="str">
        <f>CONCATENATE(Masuri!A4, ", ", Masuri!A5, ", ", Masuri!A6, ", ", Masuri!A8, ", ", Masuri!A10, ", ", Masuri!A11, ", ", Masuri!A12, ", ", Masuri!A27, ", ", Masuri!A30, ", ", Masuri!A31, ", ", Masuri!A34, ", ", Masuri!A35)</f>
        <v>M2, M3, M4, M5, M7, M8, M9, M24, M27, M28, M31, M32</v>
      </c>
      <c r="V41" s="13"/>
      <c r="W41" s="26"/>
    </row>
    <row r="42" spans="1:23" ht="38.25">
      <c r="A42" s="136"/>
      <c r="B42" s="136"/>
      <c r="C42" s="136"/>
      <c r="D42" s="136"/>
      <c r="E42" s="136"/>
      <c r="F42" s="136"/>
      <c r="G42" s="136"/>
      <c r="H42" s="136"/>
      <c r="I42" s="136"/>
      <c r="J42" s="136"/>
      <c r="K42" s="10" t="s">
        <v>2379</v>
      </c>
      <c r="L42" s="13" t="s">
        <v>2380</v>
      </c>
      <c r="M42" s="13" t="s">
        <v>0</v>
      </c>
      <c r="N42" s="13" t="s">
        <v>0</v>
      </c>
      <c r="O42" s="13" t="s">
        <v>2309</v>
      </c>
      <c r="P42" s="13" t="s">
        <v>256</v>
      </c>
      <c r="Q42" s="10" t="s">
        <v>2758</v>
      </c>
      <c r="R42" s="13" t="s">
        <v>258</v>
      </c>
      <c r="S42" s="13" t="s">
        <v>259</v>
      </c>
      <c r="T42" s="44" t="s">
        <v>2837</v>
      </c>
      <c r="U42" s="13" t="str">
        <f>CONCATENATE(Masuri!A4, ", ", Masuri!A5, ", ", Masuri!A6, ", ", Masuri!A8, ", ", Masuri!A10, ", ", Masuri!A11, ", ", Masuri!A12, ", ", Masuri!A27, ", ", Masuri!A30, ", ", Masuri!A31, ", ", Masuri!A34, ", ", Masuri!A35)</f>
        <v>M2, M3, M4, M5, M7, M8, M9, M24, M27, M28, M31, M32</v>
      </c>
      <c r="V42" s="13"/>
      <c r="W42" s="26"/>
    </row>
    <row r="43" spans="1:23" ht="63.75">
      <c r="A43" s="136"/>
      <c r="B43" s="136"/>
      <c r="C43" s="136"/>
      <c r="D43" s="136"/>
      <c r="E43" s="136"/>
      <c r="F43" s="136"/>
      <c r="G43" s="136"/>
      <c r="H43" s="136"/>
      <c r="I43" s="136"/>
      <c r="J43" s="136"/>
      <c r="K43" s="10" t="s">
        <v>2145</v>
      </c>
      <c r="L43" s="13" t="s">
        <v>2191</v>
      </c>
      <c r="M43" s="13" t="s">
        <v>0</v>
      </c>
      <c r="N43" s="13" t="s">
        <v>0</v>
      </c>
      <c r="O43" s="13" t="s">
        <v>2173</v>
      </c>
      <c r="P43" s="13" t="s">
        <v>185</v>
      </c>
      <c r="Q43" s="10" t="s">
        <v>2382</v>
      </c>
      <c r="R43" s="13"/>
      <c r="S43" s="13"/>
      <c r="T43" s="44"/>
      <c r="U43" s="13"/>
      <c r="V43" s="13"/>
      <c r="W43" s="26"/>
    </row>
    <row r="44" spans="1:23" ht="25.5">
      <c r="A44" s="136"/>
      <c r="B44" s="136"/>
      <c r="C44" s="136"/>
      <c r="D44" s="136"/>
      <c r="E44" s="136"/>
      <c r="F44" s="136"/>
      <c r="G44" s="136"/>
      <c r="H44" s="136"/>
      <c r="I44" s="136"/>
      <c r="J44" s="136"/>
      <c r="K44" s="10" t="s">
        <v>182</v>
      </c>
      <c r="L44" s="13" t="s">
        <v>183</v>
      </c>
      <c r="M44" s="13" t="s">
        <v>0</v>
      </c>
      <c r="N44" s="13" t="s">
        <v>0</v>
      </c>
      <c r="O44" s="13" t="s">
        <v>2851</v>
      </c>
      <c r="P44" s="13" t="s">
        <v>185</v>
      </c>
      <c r="Q44" s="10" t="s">
        <v>2406</v>
      </c>
      <c r="R44" s="13"/>
      <c r="S44" s="13"/>
      <c r="T44" s="44"/>
      <c r="U44" s="13"/>
      <c r="V44" s="13"/>
      <c r="W44" s="26"/>
    </row>
    <row r="45" spans="1:23" ht="51">
      <c r="A45" s="136"/>
      <c r="B45" s="136"/>
      <c r="C45" s="137"/>
      <c r="D45" s="137"/>
      <c r="E45" s="137"/>
      <c r="F45" s="137"/>
      <c r="G45" s="137"/>
      <c r="H45" s="137"/>
      <c r="I45" s="137"/>
      <c r="J45" s="137"/>
      <c r="K45" s="10" t="s">
        <v>2874</v>
      </c>
      <c r="L45" s="13" t="s">
        <v>425</v>
      </c>
      <c r="M45" s="13" t="s">
        <v>0</v>
      </c>
      <c r="N45" s="13" t="s">
        <v>0</v>
      </c>
      <c r="O45" s="13" t="s">
        <v>2875</v>
      </c>
      <c r="P45" s="13" t="s">
        <v>185</v>
      </c>
      <c r="Q45" s="10" t="s">
        <v>2876</v>
      </c>
      <c r="R45" s="13"/>
      <c r="S45" s="13"/>
      <c r="T45" s="44"/>
      <c r="U45" s="13"/>
      <c r="V45" s="13"/>
      <c r="W45" s="26"/>
    </row>
    <row r="46" spans="1:23" ht="89.25">
      <c r="A46" s="136"/>
      <c r="B46" s="136"/>
      <c r="C46" s="142" t="s">
        <v>2252</v>
      </c>
      <c r="D46" s="145" t="s">
        <v>2253</v>
      </c>
      <c r="E46" s="152" t="s">
        <v>2810</v>
      </c>
      <c r="F46" s="142" t="s">
        <v>256</v>
      </c>
      <c r="G46" s="142" t="s">
        <v>2820</v>
      </c>
      <c r="H46" s="142" t="s">
        <v>850</v>
      </c>
      <c r="I46" s="142" t="s">
        <v>180</v>
      </c>
      <c r="J46" s="142" t="s">
        <v>181</v>
      </c>
      <c r="K46" s="10" t="s">
        <v>245</v>
      </c>
      <c r="L46" s="13" t="s">
        <v>2205</v>
      </c>
      <c r="M46" s="13">
        <v>300</v>
      </c>
      <c r="N46" s="13">
        <v>500</v>
      </c>
      <c r="O46" s="13" t="s">
        <v>2579</v>
      </c>
      <c r="P46" s="13" t="s">
        <v>256</v>
      </c>
      <c r="Q46" s="10" t="s">
        <v>2861</v>
      </c>
      <c r="R46" s="13" t="s">
        <v>2877</v>
      </c>
      <c r="S46" s="115" t="s">
        <v>259</v>
      </c>
      <c r="T46" s="10" t="s">
        <v>2878</v>
      </c>
      <c r="U46" s="13" t="str">
        <f>CONCATENATE(Masuri!A4, ", ", Masuri!A5, ", ", Masuri!A6, ", ", Masuri!A8, ", ", Masuri!A10, ", ", Masuri!A11, ", ", Masuri!A12, ", ", Masuri!A27, ", ", Masuri!A30, ", ", Masuri!A31, ", ", Masuri!A34, ", ", Masuri!A35)</f>
        <v>M2, M3, M4, M5, M7, M8, M9, M24, M27, M28, M31, M32</v>
      </c>
      <c r="V46" s="13"/>
      <c r="W46" s="26"/>
    </row>
    <row r="47" spans="1:23" ht="38.25">
      <c r="A47" s="136"/>
      <c r="B47" s="136"/>
      <c r="C47" s="136"/>
      <c r="D47" s="136"/>
      <c r="E47" s="136"/>
      <c r="F47" s="136"/>
      <c r="G47" s="136"/>
      <c r="H47" s="136"/>
      <c r="I47" s="136"/>
      <c r="J47" s="136"/>
      <c r="K47" s="10" t="s">
        <v>2379</v>
      </c>
      <c r="L47" s="13" t="s">
        <v>2380</v>
      </c>
      <c r="M47" s="13" t="s">
        <v>0</v>
      </c>
      <c r="N47" s="13" t="s">
        <v>0</v>
      </c>
      <c r="O47" s="13" t="s">
        <v>2309</v>
      </c>
      <c r="P47" s="13" t="s">
        <v>256</v>
      </c>
      <c r="Q47" s="10" t="s">
        <v>2758</v>
      </c>
      <c r="R47" s="13" t="s">
        <v>258</v>
      </c>
      <c r="S47" s="13" t="s">
        <v>259</v>
      </c>
      <c r="T47" s="44" t="s">
        <v>2837</v>
      </c>
      <c r="U47" s="13" t="str">
        <f>CONCATENATE(Masuri!A4, ", ", Masuri!A5, ", ", Masuri!A6, ", ", Masuri!A8, ", ", Masuri!A10, ", ", Masuri!A11, ", ", Masuri!A12, ", ", Masuri!A27, ", ", Masuri!A30, ", ", Masuri!A31, ", ", Masuri!A34, ", ", Masuri!A35)</f>
        <v>M2, M3, M4, M5, M7, M8, M9, M24, M27, M28, M31, M32</v>
      </c>
      <c r="V47" s="13"/>
      <c r="W47" s="26"/>
    </row>
    <row r="48" spans="1:23" ht="63.75">
      <c r="A48" s="136"/>
      <c r="B48" s="136"/>
      <c r="C48" s="136"/>
      <c r="D48" s="136"/>
      <c r="E48" s="136"/>
      <c r="F48" s="136"/>
      <c r="G48" s="136"/>
      <c r="H48" s="136"/>
      <c r="I48" s="136"/>
      <c r="J48" s="136"/>
      <c r="K48" s="10" t="s">
        <v>2145</v>
      </c>
      <c r="L48" s="13" t="s">
        <v>2191</v>
      </c>
      <c r="M48" s="13" t="s">
        <v>0</v>
      </c>
      <c r="N48" s="13" t="s">
        <v>0</v>
      </c>
      <c r="O48" s="13" t="s">
        <v>2173</v>
      </c>
      <c r="P48" s="13" t="s">
        <v>185</v>
      </c>
      <c r="Q48" s="10" t="s">
        <v>2382</v>
      </c>
      <c r="R48" s="115"/>
      <c r="S48" s="115"/>
      <c r="T48" s="116"/>
      <c r="U48" s="13"/>
      <c r="V48" s="13"/>
      <c r="W48" s="26"/>
    </row>
    <row r="49" spans="1:23" ht="25.5">
      <c r="A49" s="136"/>
      <c r="B49" s="136"/>
      <c r="C49" s="136"/>
      <c r="D49" s="136"/>
      <c r="E49" s="136"/>
      <c r="F49" s="136"/>
      <c r="G49" s="136"/>
      <c r="H49" s="136"/>
      <c r="I49" s="136"/>
      <c r="J49" s="136"/>
      <c r="K49" s="10" t="s">
        <v>182</v>
      </c>
      <c r="L49" s="13" t="s">
        <v>183</v>
      </c>
      <c r="M49" s="13" t="s">
        <v>0</v>
      </c>
      <c r="N49" s="13" t="s">
        <v>0</v>
      </c>
      <c r="O49" s="13" t="s">
        <v>2864</v>
      </c>
      <c r="P49" s="13" t="s">
        <v>185</v>
      </c>
      <c r="Q49" s="10" t="s">
        <v>2406</v>
      </c>
      <c r="R49" s="115"/>
      <c r="S49" s="115"/>
      <c r="T49" s="116"/>
      <c r="U49" s="13"/>
      <c r="V49" s="13"/>
      <c r="W49" s="26"/>
    </row>
    <row r="50" spans="1:23" ht="38.25">
      <c r="A50" s="136"/>
      <c r="B50" s="136"/>
      <c r="C50" s="136"/>
      <c r="D50" s="136"/>
      <c r="E50" s="136"/>
      <c r="F50" s="136"/>
      <c r="G50" s="136"/>
      <c r="H50" s="136"/>
      <c r="I50" s="136"/>
      <c r="J50" s="136"/>
      <c r="K50" s="10" t="s">
        <v>2879</v>
      </c>
      <c r="L50" s="13" t="s">
        <v>2880</v>
      </c>
      <c r="M50" s="13" t="s">
        <v>0</v>
      </c>
      <c r="N50" s="13" t="s">
        <v>0</v>
      </c>
      <c r="O50" s="13" t="s">
        <v>1598</v>
      </c>
      <c r="P50" s="13" t="s">
        <v>185</v>
      </c>
      <c r="Q50" s="10" t="s">
        <v>2881</v>
      </c>
      <c r="R50" s="115"/>
      <c r="S50" s="115"/>
      <c r="T50" s="116"/>
      <c r="U50" s="13"/>
      <c r="V50" s="13"/>
      <c r="W50" s="26"/>
    </row>
    <row r="51" spans="1:23" ht="25.5">
      <c r="A51" s="136"/>
      <c r="B51" s="136"/>
      <c r="C51" s="137"/>
      <c r="D51" s="137"/>
      <c r="E51" s="137"/>
      <c r="F51" s="137"/>
      <c r="G51" s="137"/>
      <c r="H51" s="137"/>
      <c r="I51" s="137"/>
      <c r="J51" s="137"/>
      <c r="K51" s="10" t="s">
        <v>2865</v>
      </c>
      <c r="L51" s="13" t="s">
        <v>2866</v>
      </c>
      <c r="M51" s="13" t="s">
        <v>0</v>
      </c>
      <c r="N51" s="13" t="s">
        <v>0</v>
      </c>
      <c r="O51" s="13" t="s">
        <v>543</v>
      </c>
      <c r="P51" s="13" t="s">
        <v>185</v>
      </c>
      <c r="Q51" s="10" t="s">
        <v>2406</v>
      </c>
      <c r="R51" s="115"/>
      <c r="S51" s="115"/>
      <c r="T51" s="116"/>
      <c r="U51" s="13"/>
      <c r="V51" s="13"/>
      <c r="W51" s="26"/>
    </row>
    <row r="52" spans="1:23" ht="89.25">
      <c r="A52" s="136"/>
      <c r="B52" s="136"/>
      <c r="C52" s="142" t="s">
        <v>2207</v>
      </c>
      <c r="D52" s="145" t="s">
        <v>2208</v>
      </c>
      <c r="E52" s="152" t="s">
        <v>2852</v>
      </c>
      <c r="F52" s="142" t="s">
        <v>256</v>
      </c>
      <c r="G52" s="142" t="s">
        <v>2820</v>
      </c>
      <c r="H52" s="142" t="s">
        <v>850</v>
      </c>
      <c r="I52" s="142" t="s">
        <v>180</v>
      </c>
      <c r="J52" s="142" t="s">
        <v>181</v>
      </c>
      <c r="K52" s="10" t="s">
        <v>245</v>
      </c>
      <c r="L52" s="13" t="s">
        <v>2205</v>
      </c>
      <c r="M52" s="13">
        <v>600</v>
      </c>
      <c r="N52" s="13">
        <v>800</v>
      </c>
      <c r="O52" s="13" t="s">
        <v>2767</v>
      </c>
      <c r="P52" s="6" t="s">
        <v>256</v>
      </c>
      <c r="Q52" s="10" t="s">
        <v>2821</v>
      </c>
      <c r="R52" s="115" t="s">
        <v>2882</v>
      </c>
      <c r="S52" s="117" t="s">
        <v>309</v>
      </c>
      <c r="T52" s="116" t="s">
        <v>2883</v>
      </c>
      <c r="U52" s="13" t="str">
        <f>CONCATENATE(Masuri!A4, ", ", Masuri!A5, ", ", Masuri!A6, ", ",, Masuri!A8, ", ", Masuri!A10, ", ", Masuri!A11, ", ", Masuri!A12, ", ", Masuri!A15, ", ",Masuri!A23, ", ", Masuri!A27, ", ", Masuri!A28, ", ",Masuri!A30, ", ", Masuri!A31, ", ", Masuri!A32, ", ", Masuri!A34, ", ", Masuri!A35)</f>
        <v>M2, M3, M4, M5, M7, M8, M9, M12, M20, M24, M25, M27, M28, M29, M31, M32</v>
      </c>
      <c r="V52" s="13"/>
      <c r="W52" s="26"/>
    </row>
    <row r="53" spans="1:23" ht="25.5">
      <c r="A53" s="136"/>
      <c r="B53" s="136"/>
      <c r="C53" s="136"/>
      <c r="D53" s="136"/>
      <c r="E53" s="136"/>
      <c r="F53" s="136"/>
      <c r="G53" s="136"/>
      <c r="H53" s="136"/>
      <c r="I53" s="136"/>
      <c r="J53" s="136"/>
      <c r="K53" s="10" t="s">
        <v>182</v>
      </c>
      <c r="L53" s="13" t="s">
        <v>183</v>
      </c>
      <c r="M53" s="13" t="s">
        <v>0</v>
      </c>
      <c r="N53" s="13" t="s">
        <v>0</v>
      </c>
      <c r="O53" s="13" t="s">
        <v>2814</v>
      </c>
      <c r="P53" s="13" t="s">
        <v>185</v>
      </c>
      <c r="Q53" s="10" t="s">
        <v>2406</v>
      </c>
      <c r="R53" s="115"/>
      <c r="S53" s="115"/>
      <c r="T53" s="116"/>
      <c r="U53" s="13"/>
      <c r="V53" s="13"/>
      <c r="W53" s="26"/>
    </row>
    <row r="54" spans="1:23" ht="51">
      <c r="A54" s="136"/>
      <c r="B54" s="136"/>
      <c r="C54" s="136"/>
      <c r="D54" s="136"/>
      <c r="E54" s="136"/>
      <c r="F54" s="136"/>
      <c r="G54" s="136"/>
      <c r="H54" s="136"/>
      <c r="I54" s="136"/>
      <c r="J54" s="136"/>
      <c r="K54" s="10" t="s">
        <v>2379</v>
      </c>
      <c r="L54" s="13" t="s">
        <v>2380</v>
      </c>
      <c r="M54" s="13" t="s">
        <v>0</v>
      </c>
      <c r="N54" s="13" t="s">
        <v>0</v>
      </c>
      <c r="O54" s="13" t="s">
        <v>2309</v>
      </c>
      <c r="P54" s="13" t="s">
        <v>256</v>
      </c>
      <c r="Q54" s="10" t="s">
        <v>2758</v>
      </c>
      <c r="R54" s="13" t="s">
        <v>258</v>
      </c>
      <c r="S54" s="6" t="s">
        <v>309</v>
      </c>
      <c r="T54" s="44" t="s">
        <v>2884</v>
      </c>
      <c r="U54" s="13" t="str">
        <f>CONCATENATE(Masuri!A4, ", ", Masuri!A5, ", ", Masuri!A6, ", ",, Masuri!A8, ", ", Masuri!A10, ", ", Masuri!A11, ", ", Masuri!A12, ", ", Masuri!A15, ", ",Masuri!A23, ", ", Masuri!A27, ", ", Masuri!A28, ", ",Masuri!A30, ", ", Masuri!A31, ", ", Masuri!A32, ", ", Masuri!A34, ", ", Masuri!A35)</f>
        <v>M2, M3, M4, M5, M7, M8, M9, M12, M20, M24, M25, M27, M28, M29, M31, M32</v>
      </c>
      <c r="V54" s="13"/>
      <c r="W54" s="26"/>
    </row>
    <row r="55" spans="1:23" ht="63.75">
      <c r="A55" s="136"/>
      <c r="B55" s="136"/>
      <c r="C55" s="137"/>
      <c r="D55" s="137"/>
      <c r="E55" s="137"/>
      <c r="F55" s="137"/>
      <c r="G55" s="137"/>
      <c r="H55" s="137"/>
      <c r="I55" s="137"/>
      <c r="J55" s="137"/>
      <c r="K55" s="10" t="s">
        <v>2145</v>
      </c>
      <c r="L55" s="13" t="s">
        <v>2191</v>
      </c>
      <c r="M55" s="13" t="s">
        <v>0</v>
      </c>
      <c r="N55" s="13" t="s">
        <v>0</v>
      </c>
      <c r="O55" s="13" t="s">
        <v>2173</v>
      </c>
      <c r="P55" s="13" t="s">
        <v>185</v>
      </c>
      <c r="Q55" s="10" t="s">
        <v>2382</v>
      </c>
      <c r="R55" s="115"/>
      <c r="S55" s="115"/>
      <c r="T55" s="116"/>
      <c r="U55" s="13"/>
      <c r="V55" s="13"/>
      <c r="W55" s="26"/>
    </row>
    <row r="56" spans="1:23" ht="114.75">
      <c r="A56" s="136"/>
      <c r="B56" s="136"/>
      <c r="C56" s="142" t="s">
        <v>2211</v>
      </c>
      <c r="D56" s="145" t="s">
        <v>2212</v>
      </c>
      <c r="E56" s="152" t="s">
        <v>2852</v>
      </c>
      <c r="F56" s="142" t="s">
        <v>256</v>
      </c>
      <c r="G56" s="142" t="s">
        <v>2820</v>
      </c>
      <c r="H56" s="142" t="s">
        <v>850</v>
      </c>
      <c r="I56" s="142" t="s">
        <v>180</v>
      </c>
      <c r="J56" s="142" t="s">
        <v>181</v>
      </c>
      <c r="K56" s="10" t="s">
        <v>245</v>
      </c>
      <c r="L56" s="13" t="s">
        <v>2205</v>
      </c>
      <c r="M56" s="13">
        <v>30</v>
      </c>
      <c r="N56" s="13">
        <v>40</v>
      </c>
      <c r="O56" s="13" t="s">
        <v>1371</v>
      </c>
      <c r="P56" s="6" t="s">
        <v>256</v>
      </c>
      <c r="Q56" s="10" t="s">
        <v>2821</v>
      </c>
      <c r="R56" s="115" t="s">
        <v>2885</v>
      </c>
      <c r="S56" s="117" t="s">
        <v>309</v>
      </c>
      <c r="T56" s="116" t="s">
        <v>2886</v>
      </c>
      <c r="U56" s="13" t="str">
        <f>CONCATENATE(Masuri!A4, ", ", Masuri!A5, ", ", Masuri!A6, ", ",, Masuri!A8, ", ", Masuri!A10, ", ", Masuri!A11, ", ", Masuri!A12, ", ", Masuri!A15, ", ",Masuri!A23, ", ", Masuri!A27, ", ", Masuri!A28, ", ",Masuri!A30, ", ", Masuri!A31, ", ", Masuri!A32, ", ", Masuri!A34, ", ", Masuri!A35)</f>
        <v>M2, M3, M4, M5, M7, M8, M9, M12, M20, M24, M25, M27, M28, M29, M31, M32</v>
      </c>
      <c r="V56" s="13"/>
      <c r="W56" s="26"/>
    </row>
    <row r="57" spans="1:23" ht="25.5">
      <c r="A57" s="136"/>
      <c r="B57" s="136"/>
      <c r="C57" s="136"/>
      <c r="D57" s="136"/>
      <c r="E57" s="136"/>
      <c r="F57" s="136"/>
      <c r="G57" s="136"/>
      <c r="H57" s="136"/>
      <c r="I57" s="136"/>
      <c r="J57" s="136"/>
      <c r="K57" s="10" t="s">
        <v>182</v>
      </c>
      <c r="L57" s="13" t="s">
        <v>183</v>
      </c>
      <c r="M57" s="13" t="s">
        <v>0</v>
      </c>
      <c r="N57" s="13" t="s">
        <v>0</v>
      </c>
      <c r="O57" s="13" t="s">
        <v>2851</v>
      </c>
      <c r="P57" s="13" t="s">
        <v>185</v>
      </c>
      <c r="Q57" s="10" t="s">
        <v>2406</v>
      </c>
      <c r="R57" s="115"/>
      <c r="S57" s="115"/>
      <c r="T57" s="108"/>
      <c r="U57" s="13"/>
      <c r="V57" s="13"/>
      <c r="W57" s="26"/>
    </row>
    <row r="58" spans="1:23" ht="38.25">
      <c r="A58" s="136"/>
      <c r="B58" s="136"/>
      <c r="C58" s="136"/>
      <c r="D58" s="136"/>
      <c r="E58" s="136"/>
      <c r="F58" s="136"/>
      <c r="G58" s="136"/>
      <c r="H58" s="136"/>
      <c r="I58" s="136"/>
      <c r="J58" s="136"/>
      <c r="K58" s="10" t="s">
        <v>2379</v>
      </c>
      <c r="L58" s="13" t="s">
        <v>2380</v>
      </c>
      <c r="M58" s="13" t="s">
        <v>0</v>
      </c>
      <c r="N58" s="13" t="s">
        <v>0</v>
      </c>
      <c r="O58" s="13" t="s">
        <v>2309</v>
      </c>
      <c r="P58" s="13" t="s">
        <v>256</v>
      </c>
      <c r="Q58" s="10" t="s">
        <v>2758</v>
      </c>
      <c r="R58" s="13" t="s">
        <v>258</v>
      </c>
      <c r="S58" s="6" t="s">
        <v>309</v>
      </c>
      <c r="T58" s="44" t="s">
        <v>2887</v>
      </c>
      <c r="U58" s="13" t="str">
        <f>CONCATENATE(Masuri!A4, ", ", Masuri!A5, ", ", Masuri!A6, ", ",, Masuri!A8, ", ", Masuri!A10, ", ", Masuri!A11, ", ", Masuri!A12, ", ", Masuri!A15, ", ",Masuri!A23, ", ", Masuri!A27, ", ", Masuri!A28, ", ",Masuri!A30, ", ", Masuri!A31, ", ", Masuri!A32, ", ", Masuri!A34, ", ", Masuri!A35)</f>
        <v>M2, M3, M4, M5, M7, M8, M9, M12, M20, M24, M25, M27, M28, M29, M31, M32</v>
      </c>
      <c r="V58" s="13"/>
      <c r="W58" s="26"/>
    </row>
    <row r="59" spans="1:23" ht="63.75">
      <c r="A59" s="136"/>
      <c r="B59" s="136"/>
      <c r="C59" s="137"/>
      <c r="D59" s="137"/>
      <c r="E59" s="137"/>
      <c r="F59" s="137"/>
      <c r="G59" s="137"/>
      <c r="H59" s="137"/>
      <c r="I59" s="137"/>
      <c r="J59" s="137"/>
      <c r="K59" s="10" t="s">
        <v>2145</v>
      </c>
      <c r="L59" s="13" t="s">
        <v>2191</v>
      </c>
      <c r="M59" s="13" t="s">
        <v>0</v>
      </c>
      <c r="N59" s="13" t="s">
        <v>0</v>
      </c>
      <c r="O59" s="13" t="s">
        <v>2173</v>
      </c>
      <c r="P59" s="13" t="s">
        <v>185</v>
      </c>
      <c r="Q59" s="10" t="s">
        <v>2382</v>
      </c>
      <c r="R59" s="115"/>
      <c r="S59" s="115"/>
      <c r="T59" s="17"/>
      <c r="U59" s="13"/>
      <c r="V59" s="13"/>
      <c r="W59" s="26"/>
    </row>
    <row r="60" spans="1:23" ht="51">
      <c r="A60" s="136"/>
      <c r="B60" s="136"/>
      <c r="C60" s="142" t="s">
        <v>2260</v>
      </c>
      <c r="D60" s="145" t="s">
        <v>2261</v>
      </c>
      <c r="E60" s="152" t="s">
        <v>2810</v>
      </c>
      <c r="F60" s="142" t="s">
        <v>256</v>
      </c>
      <c r="G60" s="142" t="s">
        <v>2820</v>
      </c>
      <c r="H60" s="142" t="s">
        <v>850</v>
      </c>
      <c r="I60" s="142" t="s">
        <v>180</v>
      </c>
      <c r="J60" s="142" t="s">
        <v>181</v>
      </c>
      <c r="K60" s="10" t="s">
        <v>245</v>
      </c>
      <c r="L60" s="13" t="s">
        <v>2205</v>
      </c>
      <c r="M60" s="13">
        <v>250</v>
      </c>
      <c r="N60" s="13">
        <v>400</v>
      </c>
      <c r="O60" s="13" t="s">
        <v>2888</v>
      </c>
      <c r="P60" s="6" t="s">
        <v>256</v>
      </c>
      <c r="Q60" s="10" t="s">
        <v>2821</v>
      </c>
      <c r="R60" s="115" t="s">
        <v>2889</v>
      </c>
      <c r="S60" s="13" t="s">
        <v>259</v>
      </c>
      <c r="T60" s="116" t="s">
        <v>2890</v>
      </c>
      <c r="U60" s="13" t="str">
        <f>CONCATENATE(Masuri!A4, ", ", Masuri!A5, ", ", Masuri!A6, ", ", Masuri!A8, ", ", Masuri!A10, ", ", Masuri!A11, ", ", Masuri!A12, ", ", Masuri!A27, ", ", Masuri!A30, ", ", Masuri!A31, ", ", Masuri!A34, ", ", Masuri!A35)</f>
        <v>M2, M3, M4, M5, M7, M8, M9, M24, M27, M28, M31, M32</v>
      </c>
      <c r="V60" s="13"/>
      <c r="W60" s="26"/>
    </row>
    <row r="61" spans="1:23" ht="38.25">
      <c r="A61" s="136"/>
      <c r="B61" s="136"/>
      <c r="C61" s="136"/>
      <c r="D61" s="136"/>
      <c r="E61" s="136"/>
      <c r="F61" s="136"/>
      <c r="G61" s="136"/>
      <c r="H61" s="136"/>
      <c r="I61" s="136"/>
      <c r="J61" s="136"/>
      <c r="K61" s="10" t="s">
        <v>2379</v>
      </c>
      <c r="L61" s="13" t="s">
        <v>2380</v>
      </c>
      <c r="M61" s="13" t="s">
        <v>0</v>
      </c>
      <c r="N61" s="13" t="s">
        <v>0</v>
      </c>
      <c r="O61" s="13" t="s">
        <v>2309</v>
      </c>
      <c r="P61" s="13" t="s">
        <v>256</v>
      </c>
      <c r="Q61" s="10" t="s">
        <v>2758</v>
      </c>
      <c r="R61" s="13" t="s">
        <v>258</v>
      </c>
      <c r="S61" s="13" t="s">
        <v>259</v>
      </c>
      <c r="T61" s="44" t="s">
        <v>2837</v>
      </c>
      <c r="U61" s="13" t="str">
        <f>CONCATENATE(Masuri!A4, ", ", Masuri!A5, ", ", Masuri!A6, ", ", Masuri!A8, ", ", Masuri!A10, ", ", Masuri!A11, ", ", Masuri!A12, ", ", Masuri!A27, ", ", Masuri!A30, ", ", Masuri!A31, ", ", Masuri!A34, ", ",Masuri!A35)</f>
        <v>M2, M3, M4, M5, M7, M8, M9, M24, M27, M28, M31, M32</v>
      </c>
      <c r="V61" s="13"/>
      <c r="W61" s="26"/>
    </row>
    <row r="62" spans="1:23" ht="63.75">
      <c r="A62" s="136"/>
      <c r="B62" s="136"/>
      <c r="C62" s="136"/>
      <c r="D62" s="136"/>
      <c r="E62" s="136"/>
      <c r="F62" s="136"/>
      <c r="G62" s="136"/>
      <c r="H62" s="136"/>
      <c r="I62" s="136"/>
      <c r="J62" s="136"/>
      <c r="K62" s="10" t="s">
        <v>2145</v>
      </c>
      <c r="L62" s="13" t="s">
        <v>2191</v>
      </c>
      <c r="M62" s="13" t="s">
        <v>0</v>
      </c>
      <c r="N62" s="13" t="s">
        <v>0</v>
      </c>
      <c r="O62" s="13" t="s">
        <v>2173</v>
      </c>
      <c r="P62" s="13" t="s">
        <v>185</v>
      </c>
      <c r="Q62" s="10" t="s">
        <v>2382</v>
      </c>
      <c r="R62" s="13"/>
      <c r="S62" s="13"/>
      <c r="T62" s="10"/>
      <c r="U62" s="13"/>
      <c r="V62" s="13"/>
      <c r="W62" s="26"/>
    </row>
    <row r="63" spans="1:23" ht="25.5">
      <c r="A63" s="136"/>
      <c r="B63" s="136"/>
      <c r="C63" s="136"/>
      <c r="D63" s="136"/>
      <c r="E63" s="136"/>
      <c r="F63" s="136"/>
      <c r="G63" s="136"/>
      <c r="H63" s="136"/>
      <c r="I63" s="136"/>
      <c r="J63" s="136"/>
      <c r="K63" s="10" t="s">
        <v>182</v>
      </c>
      <c r="L63" s="13" t="s">
        <v>183</v>
      </c>
      <c r="M63" s="13" t="s">
        <v>0</v>
      </c>
      <c r="N63" s="13" t="s">
        <v>0</v>
      </c>
      <c r="O63" s="13" t="s">
        <v>2864</v>
      </c>
      <c r="P63" s="13" t="s">
        <v>185</v>
      </c>
      <c r="Q63" s="10" t="s">
        <v>2406</v>
      </c>
      <c r="R63" s="13"/>
      <c r="S63" s="13"/>
      <c r="T63" s="10"/>
      <c r="U63" s="13"/>
      <c r="V63" s="13"/>
      <c r="W63" s="26"/>
    </row>
    <row r="64" spans="1:23" ht="51">
      <c r="A64" s="136"/>
      <c r="B64" s="136"/>
      <c r="C64" s="137"/>
      <c r="D64" s="137"/>
      <c r="E64" s="137"/>
      <c r="F64" s="137"/>
      <c r="G64" s="137"/>
      <c r="H64" s="137"/>
      <c r="I64" s="137"/>
      <c r="J64" s="137"/>
      <c r="K64" s="10" t="s">
        <v>2874</v>
      </c>
      <c r="L64" s="13" t="s">
        <v>425</v>
      </c>
      <c r="M64" s="13" t="s">
        <v>0</v>
      </c>
      <c r="N64" s="13" t="s">
        <v>0</v>
      </c>
      <c r="O64" s="13" t="s">
        <v>2875</v>
      </c>
      <c r="P64" s="13" t="s">
        <v>185</v>
      </c>
      <c r="Q64" s="10" t="s">
        <v>2876</v>
      </c>
      <c r="R64" s="13"/>
      <c r="S64" s="13"/>
      <c r="T64" s="10"/>
      <c r="U64" s="13"/>
      <c r="V64" s="13"/>
      <c r="W64" s="26"/>
    </row>
    <row r="65" spans="1:23" ht="89.25">
      <c r="A65" s="136"/>
      <c r="B65" s="136"/>
      <c r="C65" s="142" t="s">
        <v>2263</v>
      </c>
      <c r="D65" s="145" t="s">
        <v>2264</v>
      </c>
      <c r="E65" s="152" t="s">
        <v>2891</v>
      </c>
      <c r="F65" s="142" t="s">
        <v>256</v>
      </c>
      <c r="G65" s="142" t="s">
        <v>2820</v>
      </c>
      <c r="H65" s="142" t="s">
        <v>850</v>
      </c>
      <c r="I65" s="142" t="s">
        <v>180</v>
      </c>
      <c r="J65" s="142" t="s">
        <v>181</v>
      </c>
      <c r="K65" s="152" t="s">
        <v>245</v>
      </c>
      <c r="L65" s="13" t="s">
        <v>2832</v>
      </c>
      <c r="M65" s="13">
        <v>25</v>
      </c>
      <c r="N65" s="13">
        <v>40</v>
      </c>
      <c r="O65" s="13" t="s">
        <v>2892</v>
      </c>
      <c r="P65" s="6" t="s">
        <v>256</v>
      </c>
      <c r="Q65" s="10" t="s">
        <v>2821</v>
      </c>
      <c r="R65" s="13" t="s">
        <v>2893</v>
      </c>
      <c r="S65" s="13" t="s">
        <v>259</v>
      </c>
      <c r="T65" s="116" t="s">
        <v>2894</v>
      </c>
      <c r="U65" s="13" t="str">
        <f>CONCATENATE(Masuri!A4, ", ", Masuri!A5, ", ", Masuri!A6, ", ", Masuri!A8, ", ", Masuri!A10, ", ", Masuri!A11, ", ", Masuri!A12, ", ", Masuri!A13, ", ", Masuri!A27, ", ", Masuri!A28, ", ", Masuri!A30, ", ", Masuri!A31, ", ",Masuri!A34, ", ",Masuri!A35)</f>
        <v>M2, M3, M4, M5, M7, M8, M9, M10, M24, M25, M27, M28, M31, M32</v>
      </c>
      <c r="V65" s="13"/>
      <c r="W65" s="26"/>
    </row>
    <row r="66" spans="1:23" ht="63.75">
      <c r="A66" s="136"/>
      <c r="B66" s="136"/>
      <c r="C66" s="136"/>
      <c r="D66" s="136"/>
      <c r="E66" s="136"/>
      <c r="F66" s="136"/>
      <c r="G66" s="136"/>
      <c r="H66" s="136"/>
      <c r="I66" s="136"/>
      <c r="J66" s="136"/>
      <c r="K66" s="137"/>
      <c r="L66" s="13" t="s">
        <v>2895</v>
      </c>
      <c r="M66" s="13">
        <v>500</v>
      </c>
      <c r="N66" s="13">
        <v>1000</v>
      </c>
      <c r="O66" s="13" t="s">
        <v>1048</v>
      </c>
      <c r="P66" s="6" t="s">
        <v>256</v>
      </c>
      <c r="Q66" s="10" t="s">
        <v>2821</v>
      </c>
      <c r="R66" s="13" t="s">
        <v>258</v>
      </c>
      <c r="S66" s="13" t="s">
        <v>259</v>
      </c>
      <c r="T66" s="10" t="s">
        <v>2896</v>
      </c>
      <c r="U66" s="13" t="str">
        <f>CONCATENATE(Masuri!A4, ", ", Masuri!A5, ", ", Masuri!A6, ", ", Masuri!A8, ", ", Masuri!A10, ", ", Masuri!A11, ", ", Masuri!A12, ", ", Masuri!A13, ", ", Masuri!A27, ", ",Masuri!A28, ", ",Masuri!A30, ", ",Masuri!A31, ", ",Masuri!A34, ", ",Masuri!A35)</f>
        <v>M2, M3, M4, M5, M7, M8, M9, M10, M24, M25, M27, M28, M31, M32</v>
      </c>
      <c r="V66" s="13"/>
      <c r="W66" s="26"/>
    </row>
    <row r="67" spans="1:23" ht="38.25">
      <c r="A67" s="136"/>
      <c r="B67" s="136"/>
      <c r="C67" s="136"/>
      <c r="D67" s="136"/>
      <c r="E67" s="136"/>
      <c r="F67" s="136"/>
      <c r="G67" s="136"/>
      <c r="H67" s="136"/>
      <c r="I67" s="136"/>
      <c r="J67" s="136"/>
      <c r="K67" s="10" t="s">
        <v>2379</v>
      </c>
      <c r="L67" s="13" t="s">
        <v>2380</v>
      </c>
      <c r="M67" s="13" t="s">
        <v>0</v>
      </c>
      <c r="N67" s="13" t="s">
        <v>0</v>
      </c>
      <c r="O67" s="13" t="s">
        <v>2309</v>
      </c>
      <c r="P67" s="13" t="s">
        <v>256</v>
      </c>
      <c r="Q67" s="10" t="s">
        <v>2758</v>
      </c>
      <c r="R67" s="13" t="s">
        <v>258</v>
      </c>
      <c r="S67" s="13" t="s">
        <v>259</v>
      </c>
      <c r="T67" s="44" t="s">
        <v>2837</v>
      </c>
      <c r="U67" s="13" t="str">
        <f>CONCATENATE(Masuri!A4, ", ", Masuri!A5, ", ", Masuri!A6, ", ", Masuri!A8, ", ", Masuri!A10, ", ", Masuri!A11, ", ", Masuri!A12, ", ", Masuri!A13, ", ", Masuri!A27, ", ", Masuri!A28, ", ", Masuri!A30, ", ", Masuri!A31, ", ",Masuri!A34, ", ",Masuri!A35)</f>
        <v>M2, M3, M4, M5, M7, M8, M9, M10, M24, M25, M27, M28, M31, M32</v>
      </c>
      <c r="V67" s="13"/>
      <c r="W67" s="26"/>
    </row>
    <row r="68" spans="1:23" ht="63.75">
      <c r="A68" s="136"/>
      <c r="B68" s="136"/>
      <c r="C68" s="136"/>
      <c r="D68" s="136"/>
      <c r="E68" s="136"/>
      <c r="F68" s="136"/>
      <c r="G68" s="136"/>
      <c r="H68" s="136"/>
      <c r="I68" s="136"/>
      <c r="J68" s="136"/>
      <c r="K68" s="10" t="s">
        <v>2145</v>
      </c>
      <c r="L68" s="13" t="s">
        <v>2191</v>
      </c>
      <c r="M68" s="13" t="s">
        <v>0</v>
      </c>
      <c r="N68" s="13" t="s">
        <v>0</v>
      </c>
      <c r="O68" s="13" t="s">
        <v>2173</v>
      </c>
      <c r="P68" s="13" t="s">
        <v>185</v>
      </c>
      <c r="Q68" s="10" t="s">
        <v>2382</v>
      </c>
      <c r="R68" s="13"/>
      <c r="S68" s="13"/>
      <c r="T68" s="10"/>
      <c r="U68" s="13"/>
      <c r="V68" s="13"/>
      <c r="W68" s="26"/>
    </row>
    <row r="69" spans="1:23" ht="25.5">
      <c r="A69" s="136"/>
      <c r="B69" s="136"/>
      <c r="C69" s="136"/>
      <c r="D69" s="136"/>
      <c r="E69" s="136"/>
      <c r="F69" s="136"/>
      <c r="G69" s="136"/>
      <c r="H69" s="136"/>
      <c r="I69" s="136"/>
      <c r="J69" s="136"/>
      <c r="K69" s="10" t="s">
        <v>182</v>
      </c>
      <c r="L69" s="13" t="s">
        <v>183</v>
      </c>
      <c r="M69" s="13" t="s">
        <v>0</v>
      </c>
      <c r="N69" s="13" t="s">
        <v>0</v>
      </c>
      <c r="O69" s="13" t="s">
        <v>2864</v>
      </c>
      <c r="P69" s="13" t="s">
        <v>185</v>
      </c>
      <c r="Q69" s="10" t="s">
        <v>2406</v>
      </c>
      <c r="R69" s="13"/>
      <c r="S69" s="13"/>
      <c r="T69" s="10"/>
      <c r="U69" s="13"/>
      <c r="V69" s="13"/>
      <c r="W69" s="26"/>
    </row>
    <row r="70" spans="1:23" ht="25.5">
      <c r="A70" s="136"/>
      <c r="B70" s="136"/>
      <c r="C70" s="136"/>
      <c r="D70" s="136"/>
      <c r="E70" s="136"/>
      <c r="F70" s="136"/>
      <c r="G70" s="136"/>
      <c r="H70" s="136"/>
      <c r="I70" s="136"/>
      <c r="J70" s="136"/>
      <c r="K70" s="10" t="s">
        <v>2897</v>
      </c>
      <c r="L70" s="13" t="s">
        <v>183</v>
      </c>
      <c r="M70" s="13" t="s">
        <v>0</v>
      </c>
      <c r="N70" s="13" t="s">
        <v>0</v>
      </c>
      <c r="O70" s="13" t="s">
        <v>2898</v>
      </c>
      <c r="P70" s="13" t="s">
        <v>185</v>
      </c>
      <c r="Q70" s="44" t="s">
        <v>2899</v>
      </c>
      <c r="R70" s="13"/>
      <c r="S70" s="13"/>
      <c r="T70" s="10"/>
      <c r="U70" s="13"/>
      <c r="V70" s="13"/>
      <c r="W70" s="26"/>
    </row>
    <row r="71" spans="1:23" ht="25.5">
      <c r="A71" s="136"/>
      <c r="B71" s="136"/>
      <c r="C71" s="137"/>
      <c r="D71" s="137"/>
      <c r="E71" s="137"/>
      <c r="F71" s="137"/>
      <c r="G71" s="137"/>
      <c r="H71" s="137"/>
      <c r="I71" s="137"/>
      <c r="J71" s="137"/>
      <c r="K71" s="10" t="s">
        <v>2900</v>
      </c>
      <c r="L71" s="13" t="s">
        <v>183</v>
      </c>
      <c r="M71" s="13" t="s">
        <v>0</v>
      </c>
      <c r="N71" s="13" t="s">
        <v>0</v>
      </c>
      <c r="O71" s="13" t="s">
        <v>2830</v>
      </c>
      <c r="P71" s="13" t="s">
        <v>185</v>
      </c>
      <c r="Q71" s="44" t="s">
        <v>2901</v>
      </c>
      <c r="R71" s="13"/>
      <c r="S71" s="13"/>
      <c r="T71" s="10"/>
      <c r="U71" s="13"/>
      <c r="V71" s="13"/>
      <c r="W71" s="26"/>
    </row>
    <row r="72" spans="1:23" ht="102">
      <c r="A72" s="136"/>
      <c r="B72" s="136"/>
      <c r="C72" s="142" t="s">
        <v>2902</v>
      </c>
      <c r="D72" s="145" t="s">
        <v>2903</v>
      </c>
      <c r="E72" s="152" t="s">
        <v>2810</v>
      </c>
      <c r="F72" s="142" t="s">
        <v>256</v>
      </c>
      <c r="G72" s="142" t="s">
        <v>2820</v>
      </c>
      <c r="H72" s="142" t="s">
        <v>850</v>
      </c>
      <c r="I72" s="142" t="s">
        <v>180</v>
      </c>
      <c r="J72" s="142" t="s">
        <v>181</v>
      </c>
      <c r="K72" s="10" t="s">
        <v>245</v>
      </c>
      <c r="L72" s="13" t="s">
        <v>2867</v>
      </c>
      <c r="M72" s="13">
        <v>25</v>
      </c>
      <c r="N72" s="13">
        <v>40</v>
      </c>
      <c r="O72" s="13" t="s">
        <v>1588</v>
      </c>
      <c r="P72" s="6" t="s">
        <v>256</v>
      </c>
      <c r="Q72" s="10" t="s">
        <v>2821</v>
      </c>
      <c r="R72" s="13" t="s">
        <v>2904</v>
      </c>
      <c r="S72" s="6" t="s">
        <v>309</v>
      </c>
      <c r="T72" s="10" t="s">
        <v>2905</v>
      </c>
      <c r="U72" s="13" t="str">
        <f>CONCATENATE(Masuri!A4, ", ", Masuri!A5, ", ", Masuri!A6, ", ", Masuri!A8, ", ", Masuri!A10, ", ", Masuri!A11, ", ", Masuri!A12, ", ", Masuri!A27, ", ", Masuri!A30, ", ", Masuri!A31, ", ", Masuri!A34, ", ", Masuri!A35)</f>
        <v>M2, M3, M4, M5, M7, M8, M9, M24, M27, M28, M31, M32</v>
      </c>
      <c r="V72" s="13"/>
      <c r="W72" s="26"/>
    </row>
    <row r="73" spans="1:23" ht="63.75">
      <c r="A73" s="136"/>
      <c r="B73" s="136"/>
      <c r="C73" s="136"/>
      <c r="D73" s="136"/>
      <c r="E73" s="136"/>
      <c r="F73" s="136"/>
      <c r="G73" s="136"/>
      <c r="H73" s="136"/>
      <c r="I73" s="136"/>
      <c r="J73" s="136"/>
      <c r="K73" s="10" t="s">
        <v>2379</v>
      </c>
      <c r="L73" s="13" t="s">
        <v>2380</v>
      </c>
      <c r="M73" s="13" t="s">
        <v>0</v>
      </c>
      <c r="N73" s="13" t="s">
        <v>0</v>
      </c>
      <c r="O73" s="13" t="s">
        <v>2309</v>
      </c>
      <c r="P73" s="13" t="s">
        <v>256</v>
      </c>
      <c r="Q73" s="10" t="s">
        <v>2758</v>
      </c>
      <c r="R73" s="13" t="s">
        <v>258</v>
      </c>
      <c r="S73" s="6" t="s">
        <v>309</v>
      </c>
      <c r="T73" s="44" t="s">
        <v>2906</v>
      </c>
      <c r="U73" s="13" t="str">
        <f>CONCATENATE(Masuri!A4, ", ", Masuri!A5, ", ", Masuri!A6, ", ", Masuri!A8, ", ", Masuri!A10, ", ", Masuri!A11, ", ", Masuri!A12, ", ", Masuri!A27, ", ", Masuri!A30, ", ", Masuri!A31, ", ", Masuri!A34, ", ", Masuri!A35)</f>
        <v>M2, M3, M4, M5, M7, M8, M9, M24, M27, M28, M31, M32</v>
      </c>
      <c r="V73" s="13"/>
      <c r="W73" s="26"/>
    </row>
    <row r="74" spans="1:23" ht="63.75">
      <c r="A74" s="136"/>
      <c r="B74" s="136"/>
      <c r="C74" s="136"/>
      <c r="D74" s="136"/>
      <c r="E74" s="136"/>
      <c r="F74" s="136"/>
      <c r="G74" s="136"/>
      <c r="H74" s="136"/>
      <c r="I74" s="136"/>
      <c r="J74" s="136"/>
      <c r="K74" s="10" t="s">
        <v>2145</v>
      </c>
      <c r="L74" s="13" t="s">
        <v>2191</v>
      </c>
      <c r="M74" s="13" t="s">
        <v>0</v>
      </c>
      <c r="N74" s="13" t="s">
        <v>0</v>
      </c>
      <c r="O74" s="13" t="s">
        <v>2173</v>
      </c>
      <c r="P74" s="13" t="s">
        <v>185</v>
      </c>
      <c r="Q74" s="10" t="s">
        <v>2382</v>
      </c>
      <c r="R74" s="13"/>
      <c r="S74" s="13"/>
      <c r="T74" s="10"/>
      <c r="U74" s="13"/>
      <c r="V74" s="13"/>
      <c r="W74" s="26"/>
    </row>
    <row r="75" spans="1:23" ht="25.5">
      <c r="A75" s="136"/>
      <c r="B75" s="136"/>
      <c r="C75" s="136"/>
      <c r="D75" s="136"/>
      <c r="E75" s="136"/>
      <c r="F75" s="136"/>
      <c r="G75" s="136"/>
      <c r="H75" s="136"/>
      <c r="I75" s="136"/>
      <c r="J75" s="136"/>
      <c r="K75" s="10" t="s">
        <v>182</v>
      </c>
      <c r="L75" s="13" t="s">
        <v>183</v>
      </c>
      <c r="M75" s="13" t="s">
        <v>0</v>
      </c>
      <c r="N75" s="13" t="s">
        <v>0</v>
      </c>
      <c r="O75" s="13" t="s">
        <v>2864</v>
      </c>
      <c r="P75" s="13" t="s">
        <v>185</v>
      </c>
      <c r="Q75" s="10" t="s">
        <v>2406</v>
      </c>
      <c r="R75" s="13"/>
      <c r="S75" s="13"/>
      <c r="T75" s="10"/>
      <c r="U75" s="13"/>
      <c r="V75" s="13"/>
      <c r="W75" s="26"/>
    </row>
    <row r="76" spans="1:23" ht="25.5">
      <c r="A76" s="136"/>
      <c r="B76" s="136"/>
      <c r="C76" s="136"/>
      <c r="D76" s="136"/>
      <c r="E76" s="136"/>
      <c r="F76" s="136"/>
      <c r="G76" s="136"/>
      <c r="H76" s="136"/>
      <c r="I76" s="136"/>
      <c r="J76" s="136"/>
      <c r="K76" s="10" t="s">
        <v>2865</v>
      </c>
      <c r="L76" s="13" t="s">
        <v>2866</v>
      </c>
      <c r="M76" s="13" t="s">
        <v>0</v>
      </c>
      <c r="N76" s="13" t="s">
        <v>0</v>
      </c>
      <c r="O76" s="13" t="s">
        <v>543</v>
      </c>
      <c r="P76" s="13" t="s">
        <v>185</v>
      </c>
      <c r="Q76" s="10" t="s">
        <v>2406</v>
      </c>
      <c r="R76" s="13"/>
      <c r="S76" s="13"/>
      <c r="T76" s="10"/>
      <c r="U76" s="13"/>
      <c r="V76" s="13"/>
      <c r="W76" s="26"/>
    </row>
    <row r="77" spans="1:23" ht="25.5">
      <c r="A77" s="136"/>
      <c r="B77" s="136"/>
      <c r="C77" s="137"/>
      <c r="D77" s="137"/>
      <c r="E77" s="137"/>
      <c r="F77" s="137"/>
      <c r="G77" s="137"/>
      <c r="H77" s="137"/>
      <c r="I77" s="137"/>
      <c r="J77" s="137"/>
      <c r="K77" s="10" t="s">
        <v>495</v>
      </c>
      <c r="L77" s="13" t="s">
        <v>774</v>
      </c>
      <c r="M77" s="13" t="s">
        <v>0</v>
      </c>
      <c r="N77" s="13" t="s">
        <v>0</v>
      </c>
      <c r="O77" s="13" t="s">
        <v>201</v>
      </c>
      <c r="P77" s="13" t="s">
        <v>185</v>
      </c>
      <c r="Q77" s="10" t="s">
        <v>2907</v>
      </c>
      <c r="R77" s="13"/>
      <c r="S77" s="13"/>
      <c r="T77" s="10"/>
      <c r="U77" s="13"/>
      <c r="V77" s="13"/>
      <c r="W77" s="26"/>
    </row>
    <row r="78" spans="1:23" ht="51">
      <c r="A78" s="136"/>
      <c r="B78" s="136"/>
      <c r="C78" s="142" t="s">
        <v>2908</v>
      </c>
      <c r="D78" s="145" t="s">
        <v>2909</v>
      </c>
      <c r="E78" s="152" t="s">
        <v>2810</v>
      </c>
      <c r="F78" s="142" t="s">
        <v>256</v>
      </c>
      <c r="G78" s="142" t="s">
        <v>2820</v>
      </c>
      <c r="H78" s="142" t="s">
        <v>850</v>
      </c>
      <c r="I78" s="142" t="s">
        <v>180</v>
      </c>
      <c r="J78" s="142" t="s">
        <v>181</v>
      </c>
      <c r="K78" s="10" t="s">
        <v>245</v>
      </c>
      <c r="L78" s="13" t="s">
        <v>2867</v>
      </c>
      <c r="M78" s="13">
        <v>3</v>
      </c>
      <c r="N78" s="13">
        <v>7</v>
      </c>
      <c r="O78" s="13" t="s">
        <v>543</v>
      </c>
      <c r="P78" s="6" t="s">
        <v>256</v>
      </c>
      <c r="Q78" s="10" t="s">
        <v>2821</v>
      </c>
      <c r="R78" s="14" t="s">
        <v>258</v>
      </c>
      <c r="S78" s="6" t="s">
        <v>309</v>
      </c>
      <c r="T78" s="10" t="s">
        <v>2910</v>
      </c>
      <c r="U78" s="13" t="str">
        <f>CONCATENATE(Masuri!A4, ", ", Masuri!A5, ", ", Masuri!A6, ", ", Masuri!A8, ", ", Masuri!A10, ", ", Masuri!A11, ", ", Masuri!A12, ", ", Masuri!A13, ", ", Masuri!A14, ", ",Masuri!A27, ", ",Masuri!A28, ", ",Masuri!A30, ", ",Masuri!A31, ", ",Masuri!A34, ", ",Masuri!A35)</f>
        <v>M2, M3, M4, M5, M7, M8, M9, M10, M11, M24, M25, M27, M28, M31, M32</v>
      </c>
      <c r="V78" s="13"/>
      <c r="W78" s="26"/>
    </row>
    <row r="79" spans="1:23" ht="76.5">
      <c r="A79" s="136"/>
      <c r="B79" s="136"/>
      <c r="C79" s="136"/>
      <c r="D79" s="136"/>
      <c r="E79" s="136"/>
      <c r="F79" s="136"/>
      <c r="G79" s="136"/>
      <c r="H79" s="136"/>
      <c r="I79" s="136"/>
      <c r="J79" s="136"/>
      <c r="K79" s="10" t="s">
        <v>2379</v>
      </c>
      <c r="L79" s="13" t="s">
        <v>2380</v>
      </c>
      <c r="M79" s="13" t="s">
        <v>0</v>
      </c>
      <c r="N79" s="13" t="s">
        <v>0</v>
      </c>
      <c r="O79" s="13" t="s">
        <v>2309</v>
      </c>
      <c r="P79" s="13" t="s">
        <v>256</v>
      </c>
      <c r="Q79" s="10" t="s">
        <v>2758</v>
      </c>
      <c r="R79" s="13" t="s">
        <v>258</v>
      </c>
      <c r="S79" s="6" t="s">
        <v>309</v>
      </c>
      <c r="T79" s="44" t="s">
        <v>2911</v>
      </c>
      <c r="U79" s="13" t="str">
        <f>CONCATENATE(Masuri!A4, ", ", Masuri!A5, ", ", Masuri!A6, ", ", Masuri!A8, ", ", Masuri!A10, ", ", Masuri!A11, ", ", Masuri!A12, ", ", Masuri!A13, ", ", Masuri!A14, ", ",Masuri!A27, ", ",Masuri!A28, ", ",Masuri!A30, ", ",Masuri!A31, ", ",Masuri!A34, ", ",Masuri!A35)</f>
        <v>M2, M3, M4, M5, M7, M8, M9, M10, M11, M24, M25, M27, M28, M31, M32</v>
      </c>
      <c r="V79" s="13"/>
      <c r="W79" s="26"/>
    </row>
    <row r="80" spans="1:23" ht="63.75">
      <c r="A80" s="136"/>
      <c r="B80" s="136"/>
      <c r="C80" s="136"/>
      <c r="D80" s="136"/>
      <c r="E80" s="136"/>
      <c r="F80" s="136"/>
      <c r="G80" s="136"/>
      <c r="H80" s="136"/>
      <c r="I80" s="136"/>
      <c r="J80" s="136"/>
      <c r="K80" s="10" t="s">
        <v>2145</v>
      </c>
      <c r="L80" s="13" t="s">
        <v>2191</v>
      </c>
      <c r="M80" s="13" t="s">
        <v>0</v>
      </c>
      <c r="N80" s="13" t="s">
        <v>0</v>
      </c>
      <c r="O80" s="13" t="s">
        <v>2173</v>
      </c>
      <c r="P80" s="13" t="s">
        <v>185</v>
      </c>
      <c r="Q80" s="10" t="s">
        <v>2382</v>
      </c>
      <c r="R80" s="13"/>
      <c r="S80" s="13"/>
      <c r="T80" s="10"/>
      <c r="U80" s="13"/>
      <c r="V80" s="13"/>
      <c r="W80" s="13"/>
    </row>
    <row r="81" spans="1:23" ht="25.5">
      <c r="A81" s="137"/>
      <c r="B81" s="137"/>
      <c r="C81" s="137"/>
      <c r="D81" s="137"/>
      <c r="E81" s="137"/>
      <c r="F81" s="137"/>
      <c r="G81" s="137"/>
      <c r="H81" s="137"/>
      <c r="I81" s="137"/>
      <c r="J81" s="137"/>
      <c r="K81" s="10" t="s">
        <v>182</v>
      </c>
      <c r="L81" s="13" t="s">
        <v>183</v>
      </c>
      <c r="M81" s="13" t="s">
        <v>0</v>
      </c>
      <c r="N81" s="13" t="s">
        <v>0</v>
      </c>
      <c r="O81" s="13" t="s">
        <v>2864</v>
      </c>
      <c r="P81" s="13" t="s">
        <v>185</v>
      </c>
      <c r="Q81" s="10" t="s">
        <v>2406</v>
      </c>
      <c r="R81" s="13"/>
      <c r="S81" s="13"/>
      <c r="T81" s="10"/>
      <c r="U81" s="13"/>
      <c r="V81" s="13"/>
      <c r="W81" s="13"/>
    </row>
  </sheetData>
  <mergeCells count="124">
    <mergeCell ref="F56:F59"/>
    <mergeCell ref="G56:G59"/>
    <mergeCell ref="C60:C64"/>
    <mergeCell ref="D60:D64"/>
    <mergeCell ref="E60:E64"/>
    <mergeCell ref="F60:F64"/>
    <mergeCell ref="C78:C81"/>
    <mergeCell ref="D78:D81"/>
    <mergeCell ref="E78:E81"/>
    <mergeCell ref="F78:F81"/>
    <mergeCell ref="G78:G81"/>
    <mergeCell ref="A3:A81"/>
    <mergeCell ref="B3:B81"/>
    <mergeCell ref="D3:D6"/>
    <mergeCell ref="E3:E6"/>
    <mergeCell ref="F3:F6"/>
    <mergeCell ref="G3:G6"/>
    <mergeCell ref="G7:G13"/>
    <mergeCell ref="D46:D51"/>
    <mergeCell ref="E46:E51"/>
    <mergeCell ref="F46:F51"/>
    <mergeCell ref="G46:G51"/>
    <mergeCell ref="C52:C55"/>
    <mergeCell ref="D52:D55"/>
    <mergeCell ref="E52:E55"/>
    <mergeCell ref="F52:F55"/>
    <mergeCell ref="G52:G55"/>
    <mergeCell ref="C56:C59"/>
    <mergeCell ref="D56:D59"/>
    <mergeCell ref="E56:E59"/>
    <mergeCell ref="G60:G64"/>
    <mergeCell ref="C65:C71"/>
    <mergeCell ref="D65:D71"/>
    <mergeCell ref="E65:E71"/>
    <mergeCell ref="F65:F71"/>
    <mergeCell ref="G65:G71"/>
    <mergeCell ref="C72:C77"/>
    <mergeCell ref="D72:D77"/>
    <mergeCell ref="E72:E77"/>
    <mergeCell ref="F72:F77"/>
    <mergeCell ref="G72:G77"/>
    <mergeCell ref="C41:C45"/>
    <mergeCell ref="D41:D45"/>
    <mergeCell ref="E41:E45"/>
    <mergeCell ref="F41:F45"/>
    <mergeCell ref="G41:G45"/>
    <mergeCell ref="C46:C51"/>
    <mergeCell ref="G29:G34"/>
    <mergeCell ref="C35:C40"/>
    <mergeCell ref="D35:D40"/>
    <mergeCell ref="E35:E40"/>
    <mergeCell ref="F35:F40"/>
    <mergeCell ref="G35:G40"/>
    <mergeCell ref="C3:C6"/>
    <mergeCell ref="C14:C20"/>
    <mergeCell ref="G21:G24"/>
    <mergeCell ref="C25:C28"/>
    <mergeCell ref="D25:D28"/>
    <mergeCell ref="E25:E28"/>
    <mergeCell ref="F25:F28"/>
    <mergeCell ref="G25:G28"/>
    <mergeCell ref="C29:C34"/>
    <mergeCell ref="D29:D34"/>
    <mergeCell ref="E29:E34"/>
    <mergeCell ref="F29:F34"/>
    <mergeCell ref="C21:C24"/>
    <mergeCell ref="D21:D24"/>
    <mergeCell ref="E21:E24"/>
    <mergeCell ref="F21:F24"/>
    <mergeCell ref="H21:H24"/>
    <mergeCell ref="I21:I24"/>
    <mergeCell ref="J21:J24"/>
    <mergeCell ref="I25:I28"/>
    <mergeCell ref="J25:J28"/>
    <mergeCell ref="C7:C13"/>
    <mergeCell ref="D7:D13"/>
    <mergeCell ref="E7:E13"/>
    <mergeCell ref="F7:F13"/>
    <mergeCell ref="H7:H13"/>
    <mergeCell ref="I7:I13"/>
    <mergeCell ref="J7:J13"/>
    <mergeCell ref="K7:K8"/>
    <mergeCell ref="D14:D20"/>
    <mergeCell ref="E14:E20"/>
    <mergeCell ref="F14:F20"/>
    <mergeCell ref="G14:G20"/>
    <mergeCell ref="H14:H20"/>
    <mergeCell ref="I14:I20"/>
    <mergeCell ref="J14:J20"/>
    <mergeCell ref="H56:H59"/>
    <mergeCell ref="I56:I59"/>
    <mergeCell ref="J56:J59"/>
    <mergeCell ref="H60:H64"/>
    <mergeCell ref="I60:I64"/>
    <mergeCell ref="J60:J64"/>
    <mergeCell ref="H65:H71"/>
    <mergeCell ref="H3:H6"/>
    <mergeCell ref="I3:I6"/>
    <mergeCell ref="J3:J6"/>
    <mergeCell ref="I65:I71"/>
    <mergeCell ref="J65:J71"/>
    <mergeCell ref="K65:K66"/>
    <mergeCell ref="H72:H77"/>
    <mergeCell ref="I72:I77"/>
    <mergeCell ref="J72:J77"/>
    <mergeCell ref="H78:H81"/>
    <mergeCell ref="I78:I81"/>
    <mergeCell ref="J78:J81"/>
    <mergeCell ref="H25:H28"/>
    <mergeCell ref="H29:H34"/>
    <mergeCell ref="I29:I34"/>
    <mergeCell ref="J29:J34"/>
    <mergeCell ref="H35:H40"/>
    <mergeCell ref="I35:I40"/>
    <mergeCell ref="J35:J40"/>
    <mergeCell ref="I52:I55"/>
    <mergeCell ref="J52:J55"/>
    <mergeCell ref="H41:H45"/>
    <mergeCell ref="I41:I45"/>
    <mergeCell ref="J41:J45"/>
    <mergeCell ref="H46:H51"/>
    <mergeCell ref="I46:I51"/>
    <mergeCell ref="J46:J51"/>
    <mergeCell ref="H52:H55"/>
  </mergeCells>
  <conditionalFormatting sqref="K1:K79 A1:J81 L1:W81">
    <cfRule type="containsBlanks" dxfId="1" priority="1">
      <formula>LEN(TRIM(A1))=0</formula>
    </cfRule>
  </conditionalFormatting>
  <conditionalFormatting sqref="P1:P81 Q80:Q81">
    <cfRule type="containsText" dxfId="0" priority="2" operator="containsText" text="Da">
      <formula>NOT(ISERROR(SEARCH(("Da"),(P1))))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00FF"/>
    <outlinePr summaryBelow="0" summaryRight="0"/>
  </sheetPr>
  <dimension ref="A1:U73"/>
  <sheetViews>
    <sheetView workbookViewId="0">
      <pane xSplit="4" ySplit="2" topLeftCell="E75" activePane="bottomRight" state="frozen"/>
      <selection pane="topRight" activeCell="E1" sqref="E1"/>
      <selection pane="bottomLeft" activeCell="A3" sqref="A3"/>
      <selection pane="bottomRight" activeCell="E3" sqref="E3:E16"/>
    </sheetView>
  </sheetViews>
  <sheetFormatPr defaultColWidth="12.5703125" defaultRowHeight="12.75"/>
  <cols>
    <col min="1" max="1" width="10.28515625" customWidth="1"/>
    <col min="2" max="2" width="13.140625" customWidth="1"/>
    <col min="3" max="3" width="7.42578125" customWidth="1"/>
    <col min="4" max="4" width="21.140625" customWidth="1"/>
    <col min="5" max="5" width="28.28515625" customWidth="1"/>
    <col min="6" max="6" width="12.85546875" customWidth="1"/>
    <col min="7" max="7" width="11.28515625" customWidth="1"/>
    <col min="8" max="8" width="10.85546875" customWidth="1"/>
    <col min="9" max="9" width="10.42578125" customWidth="1"/>
    <col min="10" max="10" width="21.140625" customWidth="1"/>
    <col min="11" max="11" width="13.42578125" customWidth="1"/>
    <col min="12" max="12" width="7" customWidth="1"/>
    <col min="13" max="13" width="7.42578125" customWidth="1"/>
    <col min="14" max="14" width="12.7109375" customWidth="1"/>
    <col min="15" max="15" width="8.85546875" customWidth="1"/>
    <col min="16" max="16" width="80.42578125" customWidth="1"/>
    <col min="19" max="19" width="127.7109375" customWidth="1"/>
    <col min="20" max="20" width="31.28515625" customWidth="1"/>
  </cols>
  <sheetData>
    <row r="1" spans="1:21">
      <c r="A1" s="33" t="s">
        <v>12</v>
      </c>
      <c r="B1" s="34"/>
      <c r="C1" s="34"/>
      <c r="D1" s="34"/>
      <c r="E1" s="34"/>
      <c r="F1" s="34"/>
      <c r="G1" s="34"/>
      <c r="H1" s="34"/>
      <c r="I1" s="34"/>
      <c r="J1" s="42"/>
      <c r="K1" s="42"/>
      <c r="L1" s="34"/>
      <c r="M1" s="34"/>
      <c r="N1" s="34"/>
      <c r="O1" s="34"/>
      <c r="P1" s="42"/>
      <c r="Q1" s="34"/>
      <c r="R1" s="34"/>
      <c r="S1" s="42"/>
      <c r="T1" s="34"/>
      <c r="U1" s="34"/>
    </row>
    <row r="2" spans="1:21" ht="51">
      <c r="A2" s="35" t="s">
        <v>35</v>
      </c>
      <c r="B2" s="35" t="s">
        <v>36</v>
      </c>
      <c r="C2" s="35" t="s">
        <v>155</v>
      </c>
      <c r="D2" s="35" t="s">
        <v>337</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127.5">
      <c r="A3" s="142" t="s">
        <v>12</v>
      </c>
      <c r="B3" s="142" t="s">
        <v>338</v>
      </c>
      <c r="C3" s="142">
        <v>6964</v>
      </c>
      <c r="D3" s="145" t="s">
        <v>339</v>
      </c>
      <c r="E3" s="142" t="s">
        <v>340</v>
      </c>
      <c r="F3" s="142" t="s">
        <v>341</v>
      </c>
      <c r="G3" s="142" t="s">
        <v>206</v>
      </c>
      <c r="H3" s="142" t="s">
        <v>254</v>
      </c>
      <c r="I3" s="142" t="s">
        <v>255</v>
      </c>
      <c r="J3" s="43" t="s">
        <v>245</v>
      </c>
      <c r="K3" s="10" t="s">
        <v>246</v>
      </c>
      <c r="L3" s="13"/>
      <c r="M3" s="13"/>
      <c r="N3" s="13" t="s">
        <v>342</v>
      </c>
      <c r="O3" s="13" t="s">
        <v>256</v>
      </c>
      <c r="P3" s="10" t="s">
        <v>343</v>
      </c>
      <c r="Q3" s="13" t="s">
        <v>258</v>
      </c>
      <c r="R3" s="13" t="s">
        <v>259</v>
      </c>
      <c r="S3" s="10" t="s">
        <v>344</v>
      </c>
      <c r="T3" s="13" t="str">
        <f>CONCATENATE(Masuri!A4, " , ", Masuri!A5, " , ", Masuri!A6, " , ", Masuri!A8, " , ", Masuri!A10, " , ", Masuri!A11, " , ", Masuri!A17, " , ", Masuri!A18, " , ", Masuri!A19, " , ", Masuri!A21, " , ", Masuri!A34)</f>
        <v>M2 , M3 , M4 , M5 , M7 , M8 , M14 , M15 , M16 , M18 , M31</v>
      </c>
      <c r="U3" s="13"/>
    </row>
    <row r="4" spans="1:21" ht="38.25">
      <c r="A4" s="136"/>
      <c r="B4" s="136"/>
      <c r="C4" s="136"/>
      <c r="D4" s="136"/>
      <c r="E4" s="136"/>
      <c r="F4" s="136"/>
      <c r="G4" s="136"/>
      <c r="H4" s="136"/>
      <c r="I4" s="136"/>
      <c r="J4" s="43" t="s">
        <v>345</v>
      </c>
      <c r="K4" s="10" t="s">
        <v>346</v>
      </c>
      <c r="L4" s="13"/>
      <c r="M4" s="13"/>
      <c r="N4" s="13" t="s">
        <v>342</v>
      </c>
      <c r="O4" s="13" t="s">
        <v>256</v>
      </c>
      <c r="P4" s="10" t="s">
        <v>347</v>
      </c>
      <c r="Q4" s="13" t="s">
        <v>258</v>
      </c>
      <c r="R4" s="13" t="s">
        <v>259</v>
      </c>
      <c r="S4" s="10" t="s">
        <v>348</v>
      </c>
      <c r="T4" s="13" t="str">
        <f>CONCATENATE(Masuri!A4, " , ", Masuri!A5, " , ", Masuri!A6, " , ", Masuri!A8, " , ", Masuri!A10, " , ", Masuri!A11, " , ", Masuri!A17, " , ", Masuri!A18, " , ", Masuri!A19, " , ", Masuri!A21, " , ", Masuri!A34)</f>
        <v>M2 , M3 , M4 , M5 , M7 , M8 , M14 , M15 , M16 , M18 , M31</v>
      </c>
      <c r="U4" s="13"/>
    </row>
    <row r="5" spans="1:21" ht="38.25">
      <c r="A5" s="136"/>
      <c r="B5" s="136"/>
      <c r="C5" s="136"/>
      <c r="D5" s="136"/>
      <c r="E5" s="136"/>
      <c r="F5" s="136"/>
      <c r="G5" s="136"/>
      <c r="H5" s="136"/>
      <c r="I5" s="136"/>
      <c r="J5" s="43" t="s">
        <v>349</v>
      </c>
      <c r="K5" s="10" t="s">
        <v>350</v>
      </c>
      <c r="L5" s="13"/>
      <c r="M5" s="13"/>
      <c r="N5" s="13" t="s">
        <v>351</v>
      </c>
      <c r="O5" s="13" t="s">
        <v>185</v>
      </c>
      <c r="P5" s="10" t="s">
        <v>352</v>
      </c>
      <c r="Q5" s="13"/>
      <c r="R5" s="13"/>
      <c r="S5" s="10"/>
      <c r="T5" s="13"/>
      <c r="U5" s="13"/>
    </row>
    <row r="6" spans="1:21" ht="51">
      <c r="A6" s="136"/>
      <c r="B6" s="136"/>
      <c r="C6" s="136"/>
      <c r="D6" s="136"/>
      <c r="E6" s="136"/>
      <c r="F6" s="136"/>
      <c r="G6" s="136"/>
      <c r="H6" s="136"/>
      <c r="I6" s="136"/>
      <c r="J6" s="43" t="s">
        <v>353</v>
      </c>
      <c r="K6" s="10" t="s">
        <v>354</v>
      </c>
      <c r="L6" s="13"/>
      <c r="M6" s="13"/>
      <c r="N6" s="13" t="s">
        <v>342</v>
      </c>
      <c r="O6" s="13" t="s">
        <v>185</v>
      </c>
      <c r="P6" s="10" t="s">
        <v>355</v>
      </c>
      <c r="Q6" s="13"/>
      <c r="R6" s="13"/>
      <c r="S6" s="10"/>
      <c r="T6" s="13"/>
      <c r="U6" s="13"/>
    </row>
    <row r="7" spans="1:21" ht="89.25">
      <c r="A7" s="136"/>
      <c r="B7" s="136"/>
      <c r="C7" s="136"/>
      <c r="D7" s="136"/>
      <c r="E7" s="136"/>
      <c r="F7" s="136"/>
      <c r="G7" s="136"/>
      <c r="H7" s="136"/>
      <c r="I7" s="136"/>
      <c r="J7" s="43" t="s">
        <v>356</v>
      </c>
      <c r="K7" s="10" t="s">
        <v>357</v>
      </c>
      <c r="L7" s="13"/>
      <c r="M7" s="13"/>
      <c r="N7" s="13" t="s">
        <v>358</v>
      </c>
      <c r="O7" s="13" t="s">
        <v>185</v>
      </c>
      <c r="P7" s="36" t="s">
        <v>359</v>
      </c>
      <c r="Q7" s="13"/>
      <c r="R7" s="13"/>
      <c r="S7" s="10"/>
      <c r="T7" s="13"/>
      <c r="U7" s="13"/>
    </row>
    <row r="8" spans="1:21" ht="51">
      <c r="A8" s="136"/>
      <c r="B8" s="136"/>
      <c r="C8" s="136"/>
      <c r="D8" s="136"/>
      <c r="E8" s="136"/>
      <c r="F8" s="136"/>
      <c r="G8" s="136"/>
      <c r="H8" s="136"/>
      <c r="I8" s="136"/>
      <c r="J8" s="43" t="s">
        <v>360</v>
      </c>
      <c r="K8" s="10" t="s">
        <v>328</v>
      </c>
      <c r="L8" s="13"/>
      <c r="M8" s="13"/>
      <c r="N8" s="13">
        <v>0</v>
      </c>
      <c r="O8" s="13" t="s">
        <v>185</v>
      </c>
      <c r="P8" s="10" t="s">
        <v>361</v>
      </c>
      <c r="Q8" s="13"/>
      <c r="R8" s="13"/>
      <c r="S8" s="10"/>
      <c r="T8" s="13"/>
      <c r="U8" s="13"/>
    </row>
    <row r="9" spans="1:21" ht="51">
      <c r="A9" s="136"/>
      <c r="B9" s="136"/>
      <c r="C9" s="136"/>
      <c r="D9" s="136"/>
      <c r="E9" s="136"/>
      <c r="F9" s="136"/>
      <c r="G9" s="136"/>
      <c r="H9" s="136"/>
      <c r="I9" s="136"/>
      <c r="J9" s="43" t="s">
        <v>362</v>
      </c>
      <c r="K9" s="10" t="s">
        <v>363</v>
      </c>
      <c r="L9" s="13"/>
      <c r="M9" s="13"/>
      <c r="N9" s="13">
        <v>0</v>
      </c>
      <c r="O9" s="13" t="s">
        <v>185</v>
      </c>
      <c r="P9" s="10" t="s">
        <v>364</v>
      </c>
      <c r="Q9" s="13"/>
      <c r="R9" s="13"/>
      <c r="S9" s="10"/>
      <c r="T9" s="13"/>
      <c r="U9" s="13"/>
    </row>
    <row r="10" spans="1:21" ht="63.75">
      <c r="A10" s="136"/>
      <c r="B10" s="136"/>
      <c r="C10" s="136"/>
      <c r="D10" s="136"/>
      <c r="E10" s="136"/>
      <c r="F10" s="136"/>
      <c r="G10" s="136"/>
      <c r="H10" s="136"/>
      <c r="I10" s="136"/>
      <c r="J10" s="43" t="s">
        <v>365</v>
      </c>
      <c r="K10" s="10" t="s">
        <v>366</v>
      </c>
      <c r="L10" s="13"/>
      <c r="M10" s="13"/>
      <c r="N10" s="13">
        <v>0</v>
      </c>
      <c r="O10" s="13" t="s">
        <v>185</v>
      </c>
      <c r="P10" s="10" t="s">
        <v>367</v>
      </c>
      <c r="Q10" s="13"/>
      <c r="R10" s="13"/>
      <c r="S10" s="10"/>
      <c r="T10" s="13"/>
      <c r="U10" s="13"/>
    </row>
    <row r="11" spans="1:21" ht="76.5">
      <c r="A11" s="136"/>
      <c r="B11" s="136"/>
      <c r="C11" s="136"/>
      <c r="D11" s="136"/>
      <c r="E11" s="136"/>
      <c r="F11" s="136"/>
      <c r="G11" s="136"/>
      <c r="H11" s="136"/>
      <c r="I11" s="136"/>
      <c r="J11" s="43" t="s">
        <v>368</v>
      </c>
      <c r="K11" s="10" t="s">
        <v>369</v>
      </c>
      <c r="L11" s="13"/>
      <c r="M11" s="13"/>
      <c r="N11" s="13" t="s">
        <v>370</v>
      </c>
      <c r="O11" s="13" t="s">
        <v>185</v>
      </c>
      <c r="P11" s="10" t="s">
        <v>371</v>
      </c>
      <c r="Q11" s="13"/>
      <c r="R11" s="13"/>
      <c r="S11" s="44"/>
      <c r="T11" s="13"/>
      <c r="U11" s="13"/>
    </row>
    <row r="12" spans="1:21" ht="63.75">
      <c r="A12" s="136"/>
      <c r="B12" s="136"/>
      <c r="C12" s="136"/>
      <c r="D12" s="136"/>
      <c r="E12" s="136"/>
      <c r="F12" s="136"/>
      <c r="G12" s="136"/>
      <c r="H12" s="136"/>
      <c r="I12" s="136"/>
      <c r="J12" s="43" t="s">
        <v>372</v>
      </c>
      <c r="K12" s="10" t="s">
        <v>373</v>
      </c>
      <c r="L12" s="13"/>
      <c r="M12" s="13"/>
      <c r="N12" s="13" t="s">
        <v>374</v>
      </c>
      <c r="O12" s="13" t="s">
        <v>256</v>
      </c>
      <c r="P12" s="44" t="s">
        <v>375</v>
      </c>
      <c r="Q12" s="13" t="s">
        <v>258</v>
      </c>
      <c r="R12" s="13" t="s">
        <v>259</v>
      </c>
      <c r="S12" s="44" t="s">
        <v>376</v>
      </c>
      <c r="T12" s="13" t="str">
        <f>CONCATENATE(Masuri!A4, " , ", Masuri!A5, " , ", Masuri!A6, " , ", Masuri!A8, " , ", Masuri!A10, " , ", Masuri!A11, " , ", Masuri!A17, " , ", Masuri!A18, " , ", Masuri!A19, " , ", Masuri!A21, " , ", Masuri!A34)</f>
        <v>M2 , M3 , M4 , M5 , M7 , M8 , M14 , M15 , M16 , M18 , M31</v>
      </c>
      <c r="U12" s="13"/>
    </row>
    <row r="13" spans="1:21" ht="63.75">
      <c r="A13" s="136"/>
      <c r="B13" s="136"/>
      <c r="C13" s="136"/>
      <c r="D13" s="136"/>
      <c r="E13" s="136"/>
      <c r="F13" s="136"/>
      <c r="G13" s="136"/>
      <c r="H13" s="136"/>
      <c r="I13" s="136"/>
      <c r="J13" s="43" t="s">
        <v>377</v>
      </c>
      <c r="K13" s="10" t="s">
        <v>373</v>
      </c>
      <c r="L13" s="13"/>
      <c r="M13" s="13"/>
      <c r="N13" s="13" t="s">
        <v>374</v>
      </c>
      <c r="O13" s="13" t="s">
        <v>256</v>
      </c>
      <c r="P13" s="44" t="s">
        <v>378</v>
      </c>
      <c r="Q13" s="13" t="s">
        <v>258</v>
      </c>
      <c r="R13" s="13" t="s">
        <v>259</v>
      </c>
      <c r="S13" s="44" t="s">
        <v>376</v>
      </c>
      <c r="T13" s="13" t="str">
        <f>CONCATENATE(Masuri!A4, " , ", Masuri!A5, " , ", Masuri!A6, " , ", Masuri!A8, " , ", Masuri!A10, " , ", Masuri!A11, " , ", Masuri!A17, " , ", Masuri!A18, " , ", Masuri!A19, " , ", Masuri!A21, " , ", Masuri!A34)</f>
        <v>M2 , M3 , M4 , M5 , M7 , M8 , M14 , M15 , M16 , M18 , M31</v>
      </c>
      <c r="U13" s="13"/>
    </row>
    <row r="14" spans="1:21" ht="38.25">
      <c r="A14" s="136"/>
      <c r="B14" s="136"/>
      <c r="C14" s="136"/>
      <c r="D14" s="136"/>
      <c r="E14" s="136"/>
      <c r="F14" s="136"/>
      <c r="G14" s="136"/>
      <c r="H14" s="136"/>
      <c r="I14" s="136"/>
      <c r="J14" s="43" t="s">
        <v>379</v>
      </c>
      <c r="K14" s="10" t="s">
        <v>380</v>
      </c>
      <c r="L14" s="13"/>
      <c r="M14" s="13"/>
      <c r="N14" s="13" t="s">
        <v>381</v>
      </c>
      <c r="O14" s="13" t="s">
        <v>185</v>
      </c>
      <c r="P14" s="10" t="s">
        <v>382</v>
      </c>
      <c r="Q14" s="13"/>
      <c r="R14" s="13"/>
      <c r="S14" s="10"/>
      <c r="T14" s="13"/>
      <c r="U14" s="13"/>
    </row>
    <row r="15" spans="1:21" ht="51">
      <c r="A15" s="136"/>
      <c r="B15" s="136"/>
      <c r="C15" s="136"/>
      <c r="D15" s="136"/>
      <c r="E15" s="136"/>
      <c r="F15" s="136"/>
      <c r="G15" s="136"/>
      <c r="H15" s="136"/>
      <c r="I15" s="136"/>
      <c r="J15" s="43" t="s">
        <v>383</v>
      </c>
      <c r="K15" s="10" t="s">
        <v>384</v>
      </c>
      <c r="L15" s="13"/>
      <c r="M15" s="13"/>
      <c r="N15" s="13">
        <v>0</v>
      </c>
      <c r="O15" s="13" t="s">
        <v>185</v>
      </c>
      <c r="P15" s="10" t="s">
        <v>382</v>
      </c>
      <c r="Q15" s="13"/>
      <c r="R15" s="13"/>
      <c r="S15" s="10"/>
      <c r="T15" s="13"/>
      <c r="U15" s="13"/>
    </row>
    <row r="16" spans="1:21" ht="51">
      <c r="A16" s="136"/>
      <c r="B16" s="136"/>
      <c r="C16" s="137"/>
      <c r="D16" s="137"/>
      <c r="E16" s="137"/>
      <c r="F16" s="137"/>
      <c r="G16" s="137"/>
      <c r="H16" s="137"/>
      <c r="I16" s="137"/>
      <c r="J16" s="43" t="s">
        <v>385</v>
      </c>
      <c r="K16" s="10" t="s">
        <v>386</v>
      </c>
      <c r="L16" s="13"/>
      <c r="M16" s="13"/>
      <c r="N16" s="13" t="s">
        <v>342</v>
      </c>
      <c r="O16" s="45" t="s">
        <v>185</v>
      </c>
      <c r="P16" s="10" t="s">
        <v>387</v>
      </c>
      <c r="Q16" s="13"/>
      <c r="R16" s="13"/>
      <c r="S16" s="10"/>
      <c r="T16" s="13"/>
      <c r="U16" s="13"/>
    </row>
    <row r="17" spans="1:21" ht="114.75">
      <c r="A17" s="136"/>
      <c r="B17" s="136"/>
      <c r="C17" s="142">
        <v>5339</v>
      </c>
      <c r="D17" s="145" t="s">
        <v>388</v>
      </c>
      <c r="E17" s="142" t="s">
        <v>389</v>
      </c>
      <c r="F17" s="142" t="s">
        <v>390</v>
      </c>
      <c r="G17" s="142" t="s">
        <v>206</v>
      </c>
      <c r="H17" s="142" t="s">
        <v>254</v>
      </c>
      <c r="I17" s="142" t="s">
        <v>255</v>
      </c>
      <c r="J17" s="43" t="s">
        <v>245</v>
      </c>
      <c r="K17" s="10" t="s">
        <v>246</v>
      </c>
      <c r="L17" s="13"/>
      <c r="M17" s="13"/>
      <c r="N17" s="13" t="s">
        <v>342</v>
      </c>
      <c r="O17" s="13" t="s">
        <v>256</v>
      </c>
      <c r="P17" s="10" t="s">
        <v>391</v>
      </c>
      <c r="Q17" s="13" t="s">
        <v>258</v>
      </c>
      <c r="R17" s="13" t="s">
        <v>259</v>
      </c>
      <c r="S17" s="10" t="s">
        <v>392</v>
      </c>
      <c r="T17" s="13" t="str">
        <f>CONCATENATE(Masuri!A4, " , ", Masuri!A5, " , ", Masuri!A6, " , ", Masuri!A8, " , ", Masuri!A10, " , ", Masuri!A11, " , ", Masuri!A17, " , ", Masuri!A18, " , ", Masuri!A19, " , ", Masuri!A21, " , ", Masuri!A34)</f>
        <v>M2 , M3 , M4 , M5 , M7 , M8 , M14 , M15 , M16 , M18 , M31</v>
      </c>
      <c r="U17" s="13"/>
    </row>
    <row r="18" spans="1:21" ht="38.25">
      <c r="A18" s="136"/>
      <c r="B18" s="136"/>
      <c r="C18" s="136"/>
      <c r="D18" s="136"/>
      <c r="E18" s="136"/>
      <c r="F18" s="136"/>
      <c r="G18" s="136"/>
      <c r="H18" s="136"/>
      <c r="I18" s="136"/>
      <c r="J18" s="43" t="s">
        <v>393</v>
      </c>
      <c r="K18" s="10" t="s">
        <v>346</v>
      </c>
      <c r="L18" s="13"/>
      <c r="M18" s="13"/>
      <c r="N18" s="13" t="s">
        <v>342</v>
      </c>
      <c r="O18" s="13" t="s">
        <v>256</v>
      </c>
      <c r="P18" s="10" t="s">
        <v>347</v>
      </c>
      <c r="Q18" s="13" t="s">
        <v>258</v>
      </c>
      <c r="R18" s="13" t="s">
        <v>259</v>
      </c>
      <c r="S18" s="10" t="s">
        <v>394</v>
      </c>
      <c r="T18" s="13" t="str">
        <f>CONCATENATE(Masuri!A4, " , ", Masuri!A5, " , ", Masuri!A6, " , ", Masuri!A8, " , ", Masuri!A10, " , ", Masuri!A11, " , ", Masuri!A17, " , ", Masuri!A18, " , ", Masuri!A19, " , ", Masuri!A21, " , ", Masuri!A34)</f>
        <v>M2 , M3 , M4 , M5 , M7 , M8 , M14 , M15 , M16 , M18 , M31</v>
      </c>
      <c r="U18" s="13"/>
    </row>
    <row r="19" spans="1:21" ht="38.25">
      <c r="A19" s="136"/>
      <c r="B19" s="136"/>
      <c r="C19" s="136"/>
      <c r="D19" s="136"/>
      <c r="E19" s="136"/>
      <c r="F19" s="136"/>
      <c r="G19" s="136"/>
      <c r="H19" s="136"/>
      <c r="I19" s="136"/>
      <c r="J19" s="43" t="s">
        <v>349</v>
      </c>
      <c r="K19" s="10" t="s">
        <v>350</v>
      </c>
      <c r="L19" s="13"/>
      <c r="M19" s="13"/>
      <c r="N19" s="13" t="s">
        <v>395</v>
      </c>
      <c r="O19" s="13" t="s">
        <v>185</v>
      </c>
      <c r="P19" s="10" t="s">
        <v>352</v>
      </c>
      <c r="Q19" s="13"/>
      <c r="R19" s="13"/>
      <c r="S19" s="10"/>
      <c r="T19" s="13"/>
      <c r="U19" s="13"/>
    </row>
    <row r="20" spans="1:21" ht="63.75">
      <c r="A20" s="136"/>
      <c r="B20" s="136"/>
      <c r="C20" s="136"/>
      <c r="D20" s="136"/>
      <c r="E20" s="136"/>
      <c r="F20" s="136"/>
      <c r="G20" s="136"/>
      <c r="H20" s="136"/>
      <c r="I20" s="136"/>
      <c r="J20" s="43" t="s">
        <v>353</v>
      </c>
      <c r="K20" s="10" t="s">
        <v>354</v>
      </c>
      <c r="L20" s="13"/>
      <c r="M20" s="13"/>
      <c r="N20" s="13" t="s">
        <v>342</v>
      </c>
      <c r="O20" s="13" t="s">
        <v>185</v>
      </c>
      <c r="P20" s="10" t="s">
        <v>396</v>
      </c>
      <c r="Q20" s="13"/>
      <c r="R20" s="13"/>
      <c r="S20" s="10"/>
      <c r="T20" s="13"/>
      <c r="U20" s="13"/>
    </row>
    <row r="21" spans="1:21" ht="89.25">
      <c r="A21" s="136"/>
      <c r="B21" s="136"/>
      <c r="C21" s="136"/>
      <c r="D21" s="136"/>
      <c r="E21" s="136"/>
      <c r="F21" s="136"/>
      <c r="G21" s="136"/>
      <c r="H21" s="136"/>
      <c r="I21" s="136"/>
      <c r="J21" s="43" t="s">
        <v>356</v>
      </c>
      <c r="K21" s="10" t="s">
        <v>357</v>
      </c>
      <c r="L21" s="13"/>
      <c r="M21" s="13"/>
      <c r="N21" s="13" t="s">
        <v>358</v>
      </c>
      <c r="O21" s="13" t="s">
        <v>185</v>
      </c>
      <c r="P21" s="36" t="s">
        <v>397</v>
      </c>
      <c r="Q21" s="13"/>
      <c r="R21" s="13"/>
      <c r="S21" s="10"/>
      <c r="T21" s="13"/>
      <c r="U21" s="13"/>
    </row>
    <row r="22" spans="1:21" ht="51">
      <c r="A22" s="136"/>
      <c r="B22" s="136"/>
      <c r="C22" s="136"/>
      <c r="D22" s="136"/>
      <c r="E22" s="136"/>
      <c r="F22" s="136"/>
      <c r="G22" s="136"/>
      <c r="H22" s="136"/>
      <c r="I22" s="136"/>
      <c r="J22" s="43" t="s">
        <v>360</v>
      </c>
      <c r="K22" s="10" t="s">
        <v>398</v>
      </c>
      <c r="L22" s="13"/>
      <c r="M22" s="13"/>
      <c r="N22" s="13">
        <v>0</v>
      </c>
      <c r="O22" s="13" t="s">
        <v>185</v>
      </c>
      <c r="P22" s="10" t="s">
        <v>361</v>
      </c>
      <c r="Q22" s="13"/>
      <c r="R22" s="13"/>
      <c r="S22" s="10"/>
      <c r="T22" s="13"/>
      <c r="U22" s="13"/>
    </row>
    <row r="23" spans="1:21" ht="51">
      <c r="A23" s="136"/>
      <c r="B23" s="136"/>
      <c r="C23" s="136"/>
      <c r="D23" s="136"/>
      <c r="E23" s="136"/>
      <c r="F23" s="136"/>
      <c r="G23" s="136"/>
      <c r="H23" s="136"/>
      <c r="I23" s="136"/>
      <c r="J23" s="43" t="s">
        <v>362</v>
      </c>
      <c r="K23" s="10" t="s">
        <v>399</v>
      </c>
      <c r="L23" s="13"/>
      <c r="M23" s="13"/>
      <c r="N23" s="13">
        <v>0</v>
      </c>
      <c r="O23" s="13" t="s">
        <v>185</v>
      </c>
      <c r="P23" s="10" t="s">
        <v>400</v>
      </c>
      <c r="Q23" s="13"/>
      <c r="R23" s="13"/>
      <c r="S23" s="10"/>
      <c r="T23" s="13"/>
      <c r="U23" s="13"/>
    </row>
    <row r="24" spans="1:21" ht="63.75">
      <c r="A24" s="136"/>
      <c r="B24" s="136"/>
      <c r="C24" s="136"/>
      <c r="D24" s="136"/>
      <c r="E24" s="136"/>
      <c r="F24" s="136"/>
      <c r="G24" s="136"/>
      <c r="H24" s="136"/>
      <c r="I24" s="136"/>
      <c r="J24" s="43" t="s">
        <v>365</v>
      </c>
      <c r="K24" s="10" t="s">
        <v>366</v>
      </c>
      <c r="L24" s="13"/>
      <c r="M24" s="13"/>
      <c r="N24" s="13">
        <v>0</v>
      </c>
      <c r="O24" s="13" t="s">
        <v>185</v>
      </c>
      <c r="P24" s="10" t="s">
        <v>367</v>
      </c>
      <c r="Q24" s="13"/>
      <c r="R24" s="13"/>
      <c r="S24" s="10"/>
      <c r="T24" s="13"/>
      <c r="U24" s="13"/>
    </row>
    <row r="25" spans="1:21" ht="76.5">
      <c r="A25" s="136"/>
      <c r="B25" s="136"/>
      <c r="C25" s="136"/>
      <c r="D25" s="136"/>
      <c r="E25" s="136"/>
      <c r="F25" s="136"/>
      <c r="G25" s="136"/>
      <c r="H25" s="136"/>
      <c r="I25" s="136"/>
      <c r="J25" s="43" t="s">
        <v>372</v>
      </c>
      <c r="K25" s="10" t="s">
        <v>373</v>
      </c>
      <c r="L25" s="13"/>
      <c r="M25" s="13"/>
      <c r="N25" s="13" t="s">
        <v>374</v>
      </c>
      <c r="O25" s="13" t="s">
        <v>256</v>
      </c>
      <c r="P25" s="44" t="s">
        <v>401</v>
      </c>
      <c r="Q25" s="13" t="s">
        <v>258</v>
      </c>
      <c r="R25" s="13" t="s">
        <v>259</v>
      </c>
      <c r="S25" s="44" t="s">
        <v>402</v>
      </c>
      <c r="T25" s="13" t="str">
        <f>CONCATENATE(Masuri!A4, " , ", Masuri!A5, " , ", Masuri!A6, " , ", Masuri!A8, " , ", Masuri!A10, " , ", Masuri!A11, " , ", Masuri!A17, " , ", Masuri!A18, " , ", Masuri!A19, " , ", Masuri!A21, " , ", Masuri!A34)</f>
        <v>M2 , M3 , M4 , M5 , M7 , M8 , M14 , M15 , M16 , M18 , M31</v>
      </c>
      <c r="U25" s="13"/>
    </row>
    <row r="26" spans="1:21" ht="76.5">
      <c r="A26" s="136"/>
      <c r="B26" s="136"/>
      <c r="C26" s="136"/>
      <c r="D26" s="136"/>
      <c r="E26" s="136"/>
      <c r="F26" s="136"/>
      <c r="G26" s="136"/>
      <c r="H26" s="136"/>
      <c r="I26" s="136"/>
      <c r="J26" s="43" t="s">
        <v>377</v>
      </c>
      <c r="K26" s="10" t="s">
        <v>373</v>
      </c>
      <c r="L26" s="13"/>
      <c r="M26" s="13"/>
      <c r="N26" s="13" t="s">
        <v>374</v>
      </c>
      <c r="O26" s="13" t="s">
        <v>256</v>
      </c>
      <c r="P26" s="44" t="s">
        <v>401</v>
      </c>
      <c r="Q26" s="13" t="s">
        <v>258</v>
      </c>
      <c r="R26" s="13" t="s">
        <v>259</v>
      </c>
      <c r="S26" s="44" t="s">
        <v>402</v>
      </c>
      <c r="T26" s="13" t="str">
        <f>CONCATENATE(Masuri!A4, " , ", Masuri!A5, " , ", Masuri!A6, " , ", Masuri!A8, " , ", Masuri!A10, " , ", Masuri!A11, " , ", Masuri!A17, " , ", Masuri!A18, " , ", Masuri!A19, " , ", Masuri!A21, " , ", Masuri!A34)</f>
        <v>M2 , M3 , M4 , M5 , M7 , M8 , M14 , M15 , M16 , M18 , M31</v>
      </c>
      <c r="U26" s="13"/>
    </row>
    <row r="27" spans="1:21" ht="38.25">
      <c r="A27" s="136"/>
      <c r="B27" s="136"/>
      <c r="C27" s="136"/>
      <c r="D27" s="136"/>
      <c r="E27" s="136"/>
      <c r="F27" s="136"/>
      <c r="G27" s="136"/>
      <c r="H27" s="136"/>
      <c r="I27" s="136"/>
      <c r="J27" s="43" t="s">
        <v>379</v>
      </c>
      <c r="K27" s="10" t="s">
        <v>403</v>
      </c>
      <c r="L27" s="13"/>
      <c r="M27" s="13"/>
      <c r="N27" s="13" t="s">
        <v>381</v>
      </c>
      <c r="O27" s="13" t="s">
        <v>185</v>
      </c>
      <c r="P27" s="10" t="s">
        <v>404</v>
      </c>
      <c r="Q27" s="13"/>
      <c r="R27" s="13"/>
      <c r="S27" s="10"/>
      <c r="T27" s="13"/>
      <c r="U27" s="13"/>
    </row>
    <row r="28" spans="1:21" ht="51">
      <c r="A28" s="136"/>
      <c r="B28" s="136"/>
      <c r="C28" s="136"/>
      <c r="D28" s="136"/>
      <c r="E28" s="136"/>
      <c r="F28" s="136"/>
      <c r="G28" s="136"/>
      <c r="H28" s="136"/>
      <c r="I28" s="136"/>
      <c r="J28" s="43" t="s">
        <v>383</v>
      </c>
      <c r="K28" s="10" t="s">
        <v>384</v>
      </c>
      <c r="L28" s="13"/>
      <c r="M28" s="13"/>
      <c r="N28" s="13">
        <v>0</v>
      </c>
      <c r="O28" s="13" t="s">
        <v>185</v>
      </c>
      <c r="P28" s="10" t="s">
        <v>405</v>
      </c>
      <c r="Q28" s="13"/>
      <c r="R28" s="13"/>
      <c r="S28" s="10"/>
      <c r="T28" s="13"/>
      <c r="U28" s="13"/>
    </row>
    <row r="29" spans="1:21" ht="51">
      <c r="A29" s="136"/>
      <c r="B29" s="136"/>
      <c r="C29" s="136"/>
      <c r="D29" s="136"/>
      <c r="E29" s="136"/>
      <c r="F29" s="136"/>
      <c r="G29" s="136"/>
      <c r="H29" s="136"/>
      <c r="I29" s="136"/>
      <c r="J29" s="43" t="s">
        <v>385</v>
      </c>
      <c r="K29" s="10" t="s">
        <v>386</v>
      </c>
      <c r="L29" s="13"/>
      <c r="M29" s="13"/>
      <c r="N29" s="13" t="s">
        <v>406</v>
      </c>
      <c r="O29" s="45" t="s">
        <v>185</v>
      </c>
      <c r="P29" s="46" t="s">
        <v>407</v>
      </c>
      <c r="Q29" s="13"/>
      <c r="R29" s="13"/>
      <c r="S29" s="10"/>
      <c r="T29" s="13"/>
      <c r="U29" s="13"/>
    </row>
    <row r="30" spans="1:21" ht="63.75">
      <c r="A30" s="136"/>
      <c r="B30" s="137"/>
      <c r="C30" s="137"/>
      <c r="D30" s="137"/>
      <c r="E30" s="137"/>
      <c r="F30" s="137"/>
      <c r="G30" s="137"/>
      <c r="H30" s="137"/>
      <c r="I30" s="137"/>
      <c r="J30" s="43" t="s">
        <v>408</v>
      </c>
      <c r="K30" s="10" t="s">
        <v>354</v>
      </c>
      <c r="L30" s="13"/>
      <c r="M30" s="13"/>
      <c r="N30" s="13" t="s">
        <v>409</v>
      </c>
      <c r="O30" s="13" t="s">
        <v>185</v>
      </c>
      <c r="P30" s="10" t="s">
        <v>410</v>
      </c>
      <c r="Q30" s="13"/>
      <c r="R30" s="13"/>
      <c r="S30" s="10"/>
      <c r="T30" s="13"/>
      <c r="U30" s="13"/>
    </row>
    <row r="31" spans="1:21" ht="89.25">
      <c r="A31" s="136"/>
      <c r="B31" s="142" t="s">
        <v>411</v>
      </c>
      <c r="C31" s="142">
        <v>1166</v>
      </c>
      <c r="D31" s="145" t="s">
        <v>412</v>
      </c>
      <c r="E31" s="142" t="s">
        <v>413</v>
      </c>
      <c r="F31" s="142" t="s">
        <v>253</v>
      </c>
      <c r="G31" s="142" t="s">
        <v>206</v>
      </c>
      <c r="H31" s="142" t="s">
        <v>254</v>
      </c>
      <c r="I31" s="142" t="s">
        <v>255</v>
      </c>
      <c r="J31" s="43" t="s">
        <v>245</v>
      </c>
      <c r="K31" s="10" t="s">
        <v>246</v>
      </c>
      <c r="L31" s="13"/>
      <c r="M31" s="13"/>
      <c r="N31" s="13" t="s">
        <v>414</v>
      </c>
      <c r="O31" s="13" t="s">
        <v>185</v>
      </c>
      <c r="P31" s="36" t="s">
        <v>415</v>
      </c>
      <c r="Q31" s="13"/>
      <c r="R31" s="13"/>
      <c r="S31" s="10"/>
      <c r="T31" s="13"/>
      <c r="U31" s="13"/>
    </row>
    <row r="32" spans="1:21" ht="38.25">
      <c r="A32" s="136"/>
      <c r="B32" s="136"/>
      <c r="C32" s="136"/>
      <c r="D32" s="136"/>
      <c r="E32" s="136"/>
      <c r="F32" s="136"/>
      <c r="G32" s="136"/>
      <c r="H32" s="136"/>
      <c r="I32" s="136"/>
      <c r="J32" s="43" t="s">
        <v>182</v>
      </c>
      <c r="K32" s="10" t="s">
        <v>183</v>
      </c>
      <c r="L32" s="13"/>
      <c r="M32" s="13"/>
      <c r="N32" s="13" t="s">
        <v>414</v>
      </c>
      <c r="O32" s="13" t="s">
        <v>185</v>
      </c>
      <c r="P32" s="10" t="s">
        <v>416</v>
      </c>
      <c r="Q32" s="13"/>
      <c r="R32" s="13"/>
      <c r="S32" s="10"/>
      <c r="T32" s="13"/>
      <c r="U32" s="13"/>
    </row>
    <row r="33" spans="1:21" ht="76.5">
      <c r="A33" s="136"/>
      <c r="B33" s="136"/>
      <c r="C33" s="136"/>
      <c r="D33" s="136"/>
      <c r="E33" s="136"/>
      <c r="F33" s="136"/>
      <c r="G33" s="136"/>
      <c r="H33" s="136"/>
      <c r="I33" s="136"/>
      <c r="J33" s="43" t="s">
        <v>417</v>
      </c>
      <c r="K33" s="10" t="s">
        <v>418</v>
      </c>
      <c r="L33" s="13"/>
      <c r="M33" s="13"/>
      <c r="N33" s="13" t="s">
        <v>247</v>
      </c>
      <c r="O33" s="13" t="s">
        <v>185</v>
      </c>
      <c r="P33" s="10" t="s">
        <v>419</v>
      </c>
      <c r="Q33" s="13"/>
      <c r="R33" s="13"/>
      <c r="S33" s="10"/>
      <c r="T33" s="13"/>
      <c r="U33" s="13"/>
    </row>
    <row r="34" spans="1:21" ht="102">
      <c r="A34" s="136"/>
      <c r="B34" s="136"/>
      <c r="C34" s="136"/>
      <c r="D34" s="136"/>
      <c r="E34" s="136"/>
      <c r="F34" s="136"/>
      <c r="G34" s="136"/>
      <c r="H34" s="136"/>
      <c r="I34" s="136"/>
      <c r="J34" s="43" t="s">
        <v>420</v>
      </c>
      <c r="K34" s="10" t="s">
        <v>421</v>
      </c>
      <c r="L34" s="13"/>
      <c r="M34" s="13"/>
      <c r="N34" s="13" t="s">
        <v>422</v>
      </c>
      <c r="O34" s="13" t="s">
        <v>185</v>
      </c>
      <c r="P34" s="10" t="s">
        <v>423</v>
      </c>
      <c r="Q34" s="13"/>
      <c r="R34" s="13"/>
      <c r="S34" s="10"/>
      <c r="T34" s="13"/>
      <c r="U34" s="13"/>
    </row>
    <row r="35" spans="1:21" ht="89.25">
      <c r="A35" s="136"/>
      <c r="B35" s="136"/>
      <c r="C35" s="137"/>
      <c r="D35" s="137"/>
      <c r="E35" s="137"/>
      <c r="F35" s="137"/>
      <c r="G35" s="137"/>
      <c r="H35" s="137"/>
      <c r="I35" s="137"/>
      <c r="J35" s="43" t="s">
        <v>424</v>
      </c>
      <c r="K35" s="10" t="s">
        <v>425</v>
      </c>
      <c r="L35" s="13"/>
      <c r="M35" s="13"/>
      <c r="N35" s="13" t="s">
        <v>426</v>
      </c>
      <c r="O35" s="13" t="s">
        <v>185</v>
      </c>
      <c r="P35" s="36" t="s">
        <v>427</v>
      </c>
      <c r="Q35" s="13"/>
      <c r="R35" s="13"/>
      <c r="S35" s="10"/>
      <c r="T35" s="13"/>
      <c r="U35" s="13"/>
    </row>
    <row r="36" spans="1:21" ht="76.5">
      <c r="A36" s="136"/>
      <c r="B36" s="136"/>
      <c r="C36" s="142">
        <v>1188</v>
      </c>
      <c r="D36" s="145" t="s">
        <v>8</v>
      </c>
      <c r="E36" s="142" t="s">
        <v>413</v>
      </c>
      <c r="F36" s="142" t="s">
        <v>253</v>
      </c>
      <c r="G36" s="142" t="s">
        <v>206</v>
      </c>
      <c r="H36" s="142" t="s">
        <v>254</v>
      </c>
      <c r="I36" s="142" t="s">
        <v>255</v>
      </c>
      <c r="J36" s="43" t="s">
        <v>245</v>
      </c>
      <c r="K36" s="10" t="s">
        <v>246</v>
      </c>
      <c r="L36" s="13"/>
      <c r="M36" s="13"/>
      <c r="N36" s="13" t="s">
        <v>428</v>
      </c>
      <c r="O36" s="13" t="s">
        <v>185</v>
      </c>
      <c r="P36" s="36" t="s">
        <v>429</v>
      </c>
      <c r="Q36" s="13"/>
      <c r="R36" s="13"/>
      <c r="S36" s="10"/>
      <c r="T36" s="13"/>
      <c r="U36" s="13"/>
    </row>
    <row r="37" spans="1:21" ht="38.25">
      <c r="A37" s="136"/>
      <c r="B37" s="136"/>
      <c r="C37" s="136"/>
      <c r="D37" s="136"/>
      <c r="E37" s="136"/>
      <c r="F37" s="136"/>
      <c r="G37" s="136"/>
      <c r="H37" s="136"/>
      <c r="I37" s="136"/>
      <c r="J37" s="43" t="s">
        <v>182</v>
      </c>
      <c r="K37" s="10" t="s">
        <v>183</v>
      </c>
      <c r="L37" s="13"/>
      <c r="M37" s="13"/>
      <c r="N37" s="13" t="s">
        <v>428</v>
      </c>
      <c r="O37" s="13" t="s">
        <v>185</v>
      </c>
      <c r="P37" s="10" t="s">
        <v>416</v>
      </c>
      <c r="Q37" s="13"/>
      <c r="R37" s="13"/>
      <c r="S37" s="10"/>
      <c r="T37" s="13"/>
      <c r="U37" s="13"/>
    </row>
    <row r="38" spans="1:21" ht="76.5">
      <c r="A38" s="136"/>
      <c r="B38" s="136"/>
      <c r="C38" s="136"/>
      <c r="D38" s="136"/>
      <c r="E38" s="136"/>
      <c r="F38" s="136"/>
      <c r="G38" s="136"/>
      <c r="H38" s="136"/>
      <c r="I38" s="136"/>
      <c r="J38" s="43" t="s">
        <v>417</v>
      </c>
      <c r="K38" s="10" t="s">
        <v>418</v>
      </c>
      <c r="L38" s="13"/>
      <c r="M38" s="13"/>
      <c r="N38" s="13" t="s">
        <v>428</v>
      </c>
      <c r="O38" s="13" t="s">
        <v>185</v>
      </c>
      <c r="P38" s="10" t="s">
        <v>419</v>
      </c>
      <c r="Q38" s="13"/>
      <c r="R38" s="13"/>
      <c r="S38" s="10"/>
      <c r="T38" s="13"/>
      <c r="U38" s="13"/>
    </row>
    <row r="39" spans="1:21" ht="102">
      <c r="A39" s="136"/>
      <c r="B39" s="136"/>
      <c r="C39" s="136"/>
      <c r="D39" s="136"/>
      <c r="E39" s="136"/>
      <c r="F39" s="136"/>
      <c r="G39" s="136"/>
      <c r="H39" s="136"/>
      <c r="I39" s="136"/>
      <c r="J39" s="43" t="s">
        <v>430</v>
      </c>
      <c r="K39" s="10" t="s">
        <v>421</v>
      </c>
      <c r="L39" s="13"/>
      <c r="M39" s="13"/>
      <c r="N39" s="13" t="s">
        <v>422</v>
      </c>
      <c r="O39" s="13" t="s">
        <v>185</v>
      </c>
      <c r="P39" s="10" t="s">
        <v>431</v>
      </c>
      <c r="Q39" s="13"/>
      <c r="R39" s="13"/>
      <c r="S39" s="10"/>
      <c r="T39" s="13"/>
      <c r="U39" s="13"/>
    </row>
    <row r="40" spans="1:21" ht="89.25">
      <c r="A40" s="136"/>
      <c r="B40" s="136"/>
      <c r="C40" s="137"/>
      <c r="D40" s="137"/>
      <c r="E40" s="137"/>
      <c r="F40" s="137"/>
      <c r="G40" s="137"/>
      <c r="H40" s="137"/>
      <c r="I40" s="137"/>
      <c r="J40" s="43" t="s">
        <v>424</v>
      </c>
      <c r="K40" s="10" t="s">
        <v>425</v>
      </c>
      <c r="L40" s="13"/>
      <c r="M40" s="13"/>
      <c r="N40" s="13" t="s">
        <v>426</v>
      </c>
      <c r="O40" s="13" t="s">
        <v>185</v>
      </c>
      <c r="P40" s="36" t="s">
        <v>432</v>
      </c>
      <c r="Q40" s="13"/>
      <c r="R40" s="13"/>
      <c r="S40" s="10"/>
      <c r="T40" s="13"/>
      <c r="U40" s="13"/>
    </row>
    <row r="41" spans="1:21" ht="76.5">
      <c r="A41" s="136"/>
      <c r="B41" s="136"/>
      <c r="C41" s="142">
        <v>1193</v>
      </c>
      <c r="D41" s="145" t="s">
        <v>275</v>
      </c>
      <c r="E41" s="142" t="s">
        <v>413</v>
      </c>
      <c r="F41" s="142" t="s">
        <v>253</v>
      </c>
      <c r="G41" s="142" t="s">
        <v>206</v>
      </c>
      <c r="H41" s="142" t="s">
        <v>433</v>
      </c>
      <c r="I41" s="142" t="s">
        <v>434</v>
      </c>
      <c r="J41" s="43" t="s">
        <v>245</v>
      </c>
      <c r="K41" s="10" t="s">
        <v>435</v>
      </c>
      <c r="L41" s="13"/>
      <c r="M41" s="13"/>
      <c r="N41" s="13" t="s">
        <v>247</v>
      </c>
      <c r="O41" s="13" t="s">
        <v>185</v>
      </c>
      <c r="P41" s="36" t="s">
        <v>436</v>
      </c>
      <c r="Q41" s="13"/>
      <c r="R41" s="13"/>
      <c r="S41" s="10"/>
      <c r="T41" s="13"/>
      <c r="U41" s="13"/>
    </row>
    <row r="42" spans="1:21" ht="38.25">
      <c r="A42" s="136"/>
      <c r="B42" s="136"/>
      <c r="C42" s="136"/>
      <c r="D42" s="136"/>
      <c r="E42" s="136"/>
      <c r="F42" s="136"/>
      <c r="G42" s="136"/>
      <c r="H42" s="136"/>
      <c r="I42" s="136"/>
      <c r="J42" s="43" t="s">
        <v>182</v>
      </c>
      <c r="K42" s="10" t="s">
        <v>183</v>
      </c>
      <c r="L42" s="13"/>
      <c r="M42" s="13"/>
      <c r="N42" s="13" t="s">
        <v>428</v>
      </c>
      <c r="O42" s="13" t="s">
        <v>185</v>
      </c>
      <c r="P42" s="10" t="s">
        <v>416</v>
      </c>
      <c r="Q42" s="13"/>
      <c r="R42" s="13"/>
      <c r="S42" s="10"/>
      <c r="T42" s="13"/>
      <c r="U42" s="13"/>
    </row>
    <row r="43" spans="1:21" ht="76.5">
      <c r="A43" s="136"/>
      <c r="B43" s="136"/>
      <c r="C43" s="136"/>
      <c r="D43" s="136"/>
      <c r="E43" s="136"/>
      <c r="F43" s="136"/>
      <c r="G43" s="136"/>
      <c r="H43" s="136"/>
      <c r="I43" s="136"/>
      <c r="J43" s="43" t="s">
        <v>417</v>
      </c>
      <c r="K43" s="10" t="s">
        <v>418</v>
      </c>
      <c r="L43" s="13"/>
      <c r="M43" s="13"/>
      <c r="N43" s="13" t="s">
        <v>247</v>
      </c>
      <c r="O43" s="13" t="s">
        <v>185</v>
      </c>
      <c r="P43" s="10" t="s">
        <v>419</v>
      </c>
      <c r="Q43" s="13"/>
      <c r="R43" s="13"/>
      <c r="S43" s="10"/>
      <c r="T43" s="13"/>
      <c r="U43" s="13"/>
    </row>
    <row r="44" spans="1:21" ht="102">
      <c r="A44" s="136"/>
      <c r="B44" s="136"/>
      <c r="C44" s="136"/>
      <c r="D44" s="136"/>
      <c r="E44" s="136"/>
      <c r="F44" s="136"/>
      <c r="G44" s="136"/>
      <c r="H44" s="136"/>
      <c r="I44" s="136"/>
      <c r="J44" s="43" t="s">
        <v>420</v>
      </c>
      <c r="K44" s="10" t="s">
        <v>421</v>
      </c>
      <c r="L44" s="13"/>
      <c r="M44" s="13"/>
      <c r="N44" s="13" t="s">
        <v>422</v>
      </c>
      <c r="O44" s="13" t="s">
        <v>185</v>
      </c>
      <c r="P44" s="10" t="s">
        <v>431</v>
      </c>
      <c r="Q44" s="13"/>
      <c r="R44" s="13"/>
      <c r="S44" s="10"/>
      <c r="T44" s="13"/>
      <c r="U44" s="13"/>
    </row>
    <row r="45" spans="1:21" ht="89.25">
      <c r="A45" s="136"/>
      <c r="B45" s="136"/>
      <c r="C45" s="137"/>
      <c r="D45" s="137"/>
      <c r="E45" s="137"/>
      <c r="F45" s="137"/>
      <c r="G45" s="137"/>
      <c r="H45" s="137"/>
      <c r="I45" s="137"/>
      <c r="J45" s="43" t="s">
        <v>424</v>
      </c>
      <c r="K45" s="10" t="s">
        <v>425</v>
      </c>
      <c r="L45" s="13"/>
      <c r="M45" s="13"/>
      <c r="N45" s="13" t="s">
        <v>426</v>
      </c>
      <c r="O45" s="13" t="s">
        <v>185</v>
      </c>
      <c r="P45" s="36" t="s">
        <v>432</v>
      </c>
      <c r="Q45" s="13"/>
      <c r="R45" s="13"/>
      <c r="S45" s="10"/>
      <c r="T45" s="13"/>
      <c r="U45" s="13"/>
    </row>
    <row r="46" spans="1:21" ht="89.25">
      <c r="A46" s="136"/>
      <c r="B46" s="136"/>
      <c r="C46" s="142">
        <v>1220</v>
      </c>
      <c r="D46" s="145" t="s">
        <v>287</v>
      </c>
      <c r="E46" s="142" t="s">
        <v>437</v>
      </c>
      <c r="F46" s="142" t="s">
        <v>253</v>
      </c>
      <c r="G46" s="142" t="s">
        <v>206</v>
      </c>
      <c r="H46" s="142" t="s">
        <v>433</v>
      </c>
      <c r="I46" s="142" t="s">
        <v>434</v>
      </c>
      <c r="J46" s="43" t="s">
        <v>245</v>
      </c>
      <c r="K46" s="10" t="s">
        <v>246</v>
      </c>
      <c r="L46" s="13"/>
      <c r="M46" s="13"/>
      <c r="N46" s="13" t="s">
        <v>247</v>
      </c>
      <c r="O46" s="13" t="s">
        <v>256</v>
      </c>
      <c r="P46" s="36" t="s">
        <v>438</v>
      </c>
      <c r="Q46" s="13" t="s">
        <v>258</v>
      </c>
      <c r="R46" s="13" t="s">
        <v>259</v>
      </c>
      <c r="S46" s="36" t="s">
        <v>439</v>
      </c>
      <c r="T46" s="13" t="str">
        <f>CONCATENATE(Masuri!A4, " , ", Masuri!A5, " , ", Masuri!A6, " , ", Masuri!A8, " , ", Masuri!A10, " , ", Masuri!A11, " , ", Masuri!A21, " , ", Masuri!A34)</f>
        <v>M2 , M3 , M4 , M5 , M7 , M8 , M18 , M31</v>
      </c>
      <c r="U46" s="13"/>
    </row>
    <row r="47" spans="1:21" ht="38.25">
      <c r="A47" s="136"/>
      <c r="B47" s="136"/>
      <c r="C47" s="136"/>
      <c r="D47" s="136"/>
      <c r="E47" s="136"/>
      <c r="F47" s="136"/>
      <c r="G47" s="136"/>
      <c r="H47" s="136"/>
      <c r="I47" s="136"/>
      <c r="J47" s="43" t="s">
        <v>249</v>
      </c>
      <c r="K47" s="10" t="s">
        <v>183</v>
      </c>
      <c r="L47" s="13"/>
      <c r="M47" s="13"/>
      <c r="N47" s="13" t="s">
        <v>428</v>
      </c>
      <c r="O47" s="13" t="s">
        <v>185</v>
      </c>
      <c r="P47" s="10" t="s">
        <v>416</v>
      </c>
      <c r="Q47" s="13"/>
      <c r="R47" s="13"/>
      <c r="S47" s="10"/>
      <c r="T47" s="13"/>
      <c r="U47" s="13"/>
    </row>
    <row r="48" spans="1:21" ht="51">
      <c r="A48" s="136"/>
      <c r="B48" s="136"/>
      <c r="C48" s="136"/>
      <c r="D48" s="136"/>
      <c r="E48" s="136"/>
      <c r="F48" s="136"/>
      <c r="G48" s="136"/>
      <c r="H48" s="136"/>
      <c r="I48" s="136"/>
      <c r="J48" s="43" t="s">
        <v>440</v>
      </c>
      <c r="K48" s="10" t="s">
        <v>441</v>
      </c>
      <c r="L48" s="13"/>
      <c r="M48" s="13"/>
      <c r="N48" s="13" t="s">
        <v>428</v>
      </c>
      <c r="O48" s="13" t="s">
        <v>185</v>
      </c>
      <c r="P48" s="36" t="s">
        <v>442</v>
      </c>
      <c r="Q48" s="13"/>
      <c r="R48" s="13"/>
      <c r="S48" s="10"/>
      <c r="T48" s="13"/>
      <c r="U48" s="13"/>
    </row>
    <row r="49" spans="1:21" ht="38.25">
      <c r="A49" s="136"/>
      <c r="B49" s="136"/>
      <c r="C49" s="136"/>
      <c r="D49" s="136"/>
      <c r="E49" s="136"/>
      <c r="F49" s="136"/>
      <c r="G49" s="136"/>
      <c r="H49" s="136"/>
      <c r="I49" s="136"/>
      <c r="J49" s="43" t="s">
        <v>443</v>
      </c>
      <c r="K49" s="10" t="s">
        <v>444</v>
      </c>
      <c r="L49" s="13"/>
      <c r="M49" s="13"/>
      <c r="N49" s="13" t="s">
        <v>428</v>
      </c>
      <c r="O49" s="13" t="s">
        <v>185</v>
      </c>
      <c r="P49" s="10" t="s">
        <v>445</v>
      </c>
      <c r="Q49" s="13"/>
      <c r="R49" s="13"/>
      <c r="S49" s="10"/>
      <c r="T49" s="13"/>
      <c r="U49" s="13"/>
    </row>
    <row r="50" spans="1:21" ht="89.25">
      <c r="A50" s="136"/>
      <c r="B50" s="137"/>
      <c r="C50" s="137"/>
      <c r="D50" s="137"/>
      <c r="E50" s="137"/>
      <c r="F50" s="137"/>
      <c r="G50" s="137"/>
      <c r="H50" s="137"/>
      <c r="I50" s="137"/>
      <c r="J50" s="43" t="s">
        <v>446</v>
      </c>
      <c r="K50" s="10" t="s">
        <v>447</v>
      </c>
      <c r="L50" s="13"/>
      <c r="M50" s="13"/>
      <c r="N50" s="13" t="s">
        <v>448</v>
      </c>
      <c r="O50" s="13" t="s">
        <v>185</v>
      </c>
      <c r="P50" s="36" t="s">
        <v>449</v>
      </c>
      <c r="Q50" s="13"/>
      <c r="R50" s="13"/>
      <c r="S50" s="10"/>
      <c r="T50" s="13"/>
      <c r="U50" s="13"/>
    </row>
    <row r="51" spans="1:21" ht="140.25">
      <c r="A51" s="136"/>
      <c r="B51" s="142" t="s">
        <v>26</v>
      </c>
      <c r="C51" s="142">
        <v>1355</v>
      </c>
      <c r="D51" s="145" t="s">
        <v>44</v>
      </c>
      <c r="E51" s="142" t="s">
        <v>389</v>
      </c>
      <c r="F51" s="142" t="s">
        <v>253</v>
      </c>
      <c r="G51" s="142" t="s">
        <v>206</v>
      </c>
      <c r="H51" s="142" t="s">
        <v>254</v>
      </c>
      <c r="I51" s="142" t="s">
        <v>434</v>
      </c>
      <c r="J51" s="43" t="s">
        <v>245</v>
      </c>
      <c r="K51" s="10" t="s">
        <v>450</v>
      </c>
      <c r="L51" s="13"/>
      <c r="M51" s="13"/>
      <c r="N51" s="13" t="s">
        <v>342</v>
      </c>
      <c r="O51" s="41" t="s">
        <v>256</v>
      </c>
      <c r="P51" s="21" t="s">
        <v>320</v>
      </c>
      <c r="Q51" s="14">
        <v>0.4</v>
      </c>
      <c r="R51" s="37" t="s">
        <v>259</v>
      </c>
      <c r="S51" s="21" t="s">
        <v>451</v>
      </c>
      <c r="T51" s="13" t="str">
        <f>CONCATENATE(Masuri!A3, " , ", Masuri!A4, " , ", Masuri!A5, " , ", Masuri!A6, " , ", Masuri!A8, " , ", Masuri!A10, " , ", Masuri!A11, " , ", Masuri!A17, " , ", Masuri!A18, " , ", Masuri!A19, " , ", Masuri!A20, " , ", Masuri!A21, " , ", Masuri!A24, " , ", Masuri!A25, " , ", Masuri!A26, " , ", Masuri!A30, " , ", Masuri!A31, " , ", Masuri!A33, " , ", Masuri!A34)</f>
        <v>M1 , M2 , M3 , M4 , M5 , M7 , M8 , M14 , M15 , M16 , M17 , M18 , M21 , M22 , M23 , M27 , M28 , M30 , M31</v>
      </c>
      <c r="U51" s="13"/>
    </row>
    <row r="52" spans="1:21" ht="38.25">
      <c r="A52" s="136"/>
      <c r="B52" s="136"/>
      <c r="C52" s="136"/>
      <c r="D52" s="136"/>
      <c r="E52" s="136"/>
      <c r="F52" s="136"/>
      <c r="G52" s="136"/>
      <c r="H52" s="136"/>
      <c r="I52" s="136"/>
      <c r="J52" s="43" t="s">
        <v>452</v>
      </c>
      <c r="K52" s="10" t="s">
        <v>354</v>
      </c>
      <c r="L52" s="13"/>
      <c r="M52" s="13"/>
      <c r="N52" s="13" t="s">
        <v>342</v>
      </c>
      <c r="O52" s="13" t="s">
        <v>185</v>
      </c>
      <c r="P52" s="10" t="s">
        <v>453</v>
      </c>
      <c r="Q52" s="13"/>
      <c r="R52" s="13"/>
      <c r="S52" s="10"/>
      <c r="T52" s="13"/>
      <c r="U52" s="13"/>
    </row>
    <row r="53" spans="1:21" ht="51">
      <c r="A53" s="136"/>
      <c r="B53" s="136"/>
      <c r="C53" s="136"/>
      <c r="D53" s="136"/>
      <c r="E53" s="136"/>
      <c r="F53" s="136"/>
      <c r="G53" s="136"/>
      <c r="H53" s="136"/>
      <c r="I53" s="136"/>
      <c r="J53" s="43" t="s">
        <v>454</v>
      </c>
      <c r="K53" s="10" t="s">
        <v>398</v>
      </c>
      <c r="L53" s="13"/>
      <c r="M53" s="13"/>
      <c r="N53" s="13">
        <v>0</v>
      </c>
      <c r="O53" s="13" t="s">
        <v>185</v>
      </c>
      <c r="P53" s="10" t="s">
        <v>455</v>
      </c>
      <c r="Q53" s="13"/>
      <c r="R53" s="13"/>
      <c r="S53" s="10"/>
      <c r="T53" s="13"/>
      <c r="U53" s="13"/>
    </row>
    <row r="54" spans="1:21" ht="63.75">
      <c r="A54" s="136"/>
      <c r="B54" s="136"/>
      <c r="C54" s="136"/>
      <c r="D54" s="136"/>
      <c r="E54" s="136"/>
      <c r="F54" s="136"/>
      <c r="G54" s="136"/>
      <c r="H54" s="136"/>
      <c r="I54" s="136"/>
      <c r="J54" s="43" t="s">
        <v>456</v>
      </c>
      <c r="K54" s="10" t="s">
        <v>457</v>
      </c>
      <c r="L54" s="13"/>
      <c r="M54" s="13"/>
      <c r="N54" s="13">
        <v>0</v>
      </c>
      <c r="O54" s="13" t="s">
        <v>185</v>
      </c>
      <c r="P54" s="10" t="s">
        <v>458</v>
      </c>
      <c r="Q54" s="13"/>
      <c r="R54" s="13"/>
      <c r="S54" s="10"/>
      <c r="T54" s="13"/>
      <c r="U54" s="13"/>
    </row>
    <row r="55" spans="1:21" ht="51">
      <c r="A55" s="136"/>
      <c r="B55" s="136"/>
      <c r="C55" s="136"/>
      <c r="D55" s="136"/>
      <c r="E55" s="136"/>
      <c r="F55" s="136"/>
      <c r="G55" s="136"/>
      <c r="H55" s="136"/>
      <c r="I55" s="136"/>
      <c r="J55" s="43" t="s">
        <v>459</v>
      </c>
      <c r="K55" s="10" t="s">
        <v>460</v>
      </c>
      <c r="L55" s="13"/>
      <c r="M55" s="13"/>
      <c r="N55" s="13" t="s">
        <v>342</v>
      </c>
      <c r="O55" s="13" t="s">
        <v>185</v>
      </c>
      <c r="P55" s="10" t="s">
        <v>461</v>
      </c>
      <c r="Q55" s="13"/>
      <c r="R55" s="13"/>
      <c r="S55" s="10"/>
      <c r="T55" s="13"/>
      <c r="U55" s="13"/>
    </row>
    <row r="56" spans="1:21" ht="89.25">
      <c r="A56" s="136"/>
      <c r="B56" s="136"/>
      <c r="C56" s="136"/>
      <c r="D56" s="136"/>
      <c r="E56" s="136"/>
      <c r="F56" s="136"/>
      <c r="G56" s="136"/>
      <c r="H56" s="136"/>
      <c r="I56" s="136"/>
      <c r="J56" s="43" t="s">
        <v>462</v>
      </c>
      <c r="K56" s="10" t="s">
        <v>463</v>
      </c>
      <c r="L56" s="13"/>
      <c r="M56" s="13"/>
      <c r="N56" s="13" t="s">
        <v>464</v>
      </c>
      <c r="O56" s="13" t="s">
        <v>185</v>
      </c>
      <c r="P56" s="36" t="s">
        <v>465</v>
      </c>
      <c r="Q56" s="13"/>
      <c r="R56" s="13"/>
      <c r="S56" s="10"/>
      <c r="T56" s="13"/>
      <c r="U56" s="13"/>
    </row>
    <row r="57" spans="1:21" ht="63.75">
      <c r="A57" s="136"/>
      <c r="B57" s="136"/>
      <c r="C57" s="136"/>
      <c r="D57" s="136"/>
      <c r="E57" s="136"/>
      <c r="F57" s="136"/>
      <c r="G57" s="136"/>
      <c r="H57" s="136"/>
      <c r="I57" s="136"/>
      <c r="J57" s="43" t="s">
        <v>365</v>
      </c>
      <c r="K57" s="10" t="s">
        <v>366</v>
      </c>
      <c r="L57" s="13"/>
      <c r="M57" s="13"/>
      <c r="N57" s="13">
        <v>0</v>
      </c>
      <c r="O57" s="13" t="s">
        <v>185</v>
      </c>
      <c r="P57" s="10" t="s">
        <v>466</v>
      </c>
      <c r="Q57" s="13"/>
      <c r="R57" s="13"/>
      <c r="S57" s="10"/>
      <c r="T57" s="13"/>
      <c r="U57" s="13"/>
    </row>
    <row r="58" spans="1:21" ht="76.5">
      <c r="A58" s="136"/>
      <c r="B58" s="136"/>
      <c r="C58" s="136"/>
      <c r="D58" s="136"/>
      <c r="E58" s="136"/>
      <c r="F58" s="136"/>
      <c r="G58" s="136"/>
      <c r="H58" s="136"/>
      <c r="I58" s="136"/>
      <c r="J58" s="43" t="s">
        <v>372</v>
      </c>
      <c r="K58" s="10" t="s">
        <v>373</v>
      </c>
      <c r="L58" s="13"/>
      <c r="M58" s="13"/>
      <c r="N58" s="13" t="s">
        <v>374</v>
      </c>
      <c r="O58" s="41" t="s">
        <v>256</v>
      </c>
      <c r="P58" s="21" t="s">
        <v>467</v>
      </c>
      <c r="Q58" s="14" t="s">
        <v>258</v>
      </c>
      <c r="R58" s="14" t="s">
        <v>259</v>
      </c>
      <c r="S58" s="21" t="s">
        <v>468</v>
      </c>
      <c r="T58" s="14" t="str">
        <f>CONCATENATE(Masuri!A3, " , ", Masuri!A4, " , ", Masuri!A5, " , ", Masuri!A6, " , ", Masuri!A8, " , ", Masuri!A10, " , ", Masuri!A11, " , ", Masuri!A17, " , ", Masuri!A18, " , ", Masuri!A19, " , ", Masuri!A20, " , ", Masuri!A21, " , ", Masuri!A24, " , ", Masuri!A25, " , ", Masuri!A26, " , ", Masuri!A30, " , ", Masuri!A31, " , ", Masuri!A33, " , ", Masuri!A34)</f>
        <v>M1 , M2 , M3 , M4 , M5 , M7 , M8 , M14 , M15 , M16 , M17 , M18 , M21 , M22 , M23 , M27 , M28 , M30 , M31</v>
      </c>
      <c r="U58" s="47"/>
    </row>
    <row r="59" spans="1:21" ht="76.5">
      <c r="A59" s="136"/>
      <c r="B59" s="136"/>
      <c r="C59" s="137"/>
      <c r="D59" s="137"/>
      <c r="E59" s="137"/>
      <c r="F59" s="137"/>
      <c r="G59" s="137"/>
      <c r="H59" s="137"/>
      <c r="I59" s="137"/>
      <c r="J59" s="43" t="s">
        <v>377</v>
      </c>
      <c r="K59" s="10" t="s">
        <v>373</v>
      </c>
      <c r="L59" s="13"/>
      <c r="M59" s="13"/>
      <c r="N59" s="13" t="s">
        <v>374</v>
      </c>
      <c r="O59" s="41" t="s">
        <v>256</v>
      </c>
      <c r="P59" s="21" t="s">
        <v>469</v>
      </c>
      <c r="Q59" s="14" t="s">
        <v>258</v>
      </c>
      <c r="R59" s="14" t="s">
        <v>259</v>
      </c>
      <c r="S59" s="21" t="s">
        <v>468</v>
      </c>
      <c r="T59" s="14" t="str">
        <f>CONCATENATE(Masuri!A3, " , ", Masuri!A4, " , ", Masuri!A5, " , ", Masuri!A6, " , ", Masuri!A8, " , ", Masuri!A10, " , ", Masuri!A11, " , ", Masuri!A17, " , ", Masuri!A18, " , ", Masuri!A19, " , ", Masuri!A20, " , ", Masuri!A21, " , ", Masuri!A24, " , ", Masuri!A25, " , ", Masuri!A26, " , ", Masuri!A30, " , ", Masuri!A31, " , ", Masuri!A33, " , ", Masuri!A34)</f>
        <v>M1 , M2 , M3 , M4 , M5 , M7 , M8 , M14 , M15 , M16 , M17 , M18 , M21 , M22 , M23 , M27 , M28 , M30 , M31</v>
      </c>
      <c r="U59" s="47"/>
    </row>
    <row r="60" spans="1:21" ht="229.5">
      <c r="A60" s="136"/>
      <c r="B60" s="136"/>
      <c r="C60" s="142">
        <v>1324</v>
      </c>
      <c r="D60" s="145" t="s">
        <v>470</v>
      </c>
      <c r="E60" s="142" t="s">
        <v>471</v>
      </c>
      <c r="F60" s="142" t="s">
        <v>253</v>
      </c>
      <c r="G60" s="142" t="s">
        <v>206</v>
      </c>
      <c r="H60" s="142" t="s">
        <v>472</v>
      </c>
      <c r="I60" s="142" t="s">
        <v>434</v>
      </c>
      <c r="J60" s="43" t="s">
        <v>245</v>
      </c>
      <c r="K60" s="10" t="s">
        <v>473</v>
      </c>
      <c r="L60" s="13"/>
      <c r="M60" s="13"/>
      <c r="N60" s="13" t="s">
        <v>428</v>
      </c>
      <c r="O60" s="13" t="s">
        <v>256</v>
      </c>
      <c r="P60" s="10" t="s">
        <v>474</v>
      </c>
      <c r="Q60" s="13" t="s">
        <v>258</v>
      </c>
      <c r="R60" s="35" t="s">
        <v>309</v>
      </c>
      <c r="S60" s="10" t="s">
        <v>475</v>
      </c>
      <c r="T60" s="13" t="str">
        <f>CONCATENATE(Masuri!A4, " , ", Masuri!A5, " , ", Masuri!A6, " , ", Masuri!A8, " , ", Masuri!A10, " , ", Masuri!A11, " , ", Masuri!A15, " , ", Masuri!A16, " , ", Masuri!A33, " , ", Masuri!A34)</f>
        <v>M2 , M3 , M4 , M5 , M7 , M8 , M12 , M13 , M30 , M31</v>
      </c>
      <c r="U60" s="13"/>
    </row>
    <row r="61" spans="1:21" ht="38.25">
      <c r="A61" s="136"/>
      <c r="B61" s="136"/>
      <c r="C61" s="136"/>
      <c r="D61" s="136"/>
      <c r="E61" s="136"/>
      <c r="F61" s="136"/>
      <c r="G61" s="136"/>
      <c r="H61" s="136"/>
      <c r="I61" s="136"/>
      <c r="J61" s="43" t="s">
        <v>476</v>
      </c>
      <c r="K61" s="10" t="s">
        <v>477</v>
      </c>
      <c r="L61" s="13"/>
      <c r="M61" s="13"/>
      <c r="N61" s="13" t="s">
        <v>428</v>
      </c>
      <c r="O61" s="13" t="s">
        <v>185</v>
      </c>
      <c r="P61" s="10" t="s">
        <v>478</v>
      </c>
      <c r="Q61" s="13"/>
      <c r="R61" s="13"/>
      <c r="S61" s="10"/>
      <c r="T61" s="13"/>
      <c r="U61" s="13"/>
    </row>
    <row r="62" spans="1:21" ht="38.25">
      <c r="A62" s="136"/>
      <c r="B62" s="136"/>
      <c r="C62" s="136"/>
      <c r="D62" s="136"/>
      <c r="E62" s="136"/>
      <c r="F62" s="136"/>
      <c r="G62" s="136"/>
      <c r="H62" s="136"/>
      <c r="I62" s="136"/>
      <c r="J62" s="43" t="s">
        <v>479</v>
      </c>
      <c r="K62" s="10" t="s">
        <v>183</v>
      </c>
      <c r="L62" s="13"/>
      <c r="M62" s="13"/>
      <c r="N62" s="13" t="s">
        <v>428</v>
      </c>
      <c r="O62" s="13" t="s">
        <v>185</v>
      </c>
      <c r="P62" s="10" t="s">
        <v>480</v>
      </c>
      <c r="Q62" s="13"/>
      <c r="R62" s="13"/>
      <c r="S62" s="10"/>
      <c r="T62" s="13"/>
      <c r="U62" s="13"/>
    </row>
    <row r="63" spans="1:21" ht="38.25">
      <c r="A63" s="136"/>
      <c r="B63" s="136"/>
      <c r="C63" s="136"/>
      <c r="D63" s="136"/>
      <c r="E63" s="136"/>
      <c r="F63" s="136"/>
      <c r="G63" s="136"/>
      <c r="H63" s="136"/>
      <c r="I63" s="136"/>
      <c r="J63" s="43" t="s">
        <v>481</v>
      </c>
      <c r="K63" s="10" t="s">
        <v>482</v>
      </c>
      <c r="L63" s="13"/>
      <c r="M63" s="13"/>
      <c r="N63" s="13" t="s">
        <v>428</v>
      </c>
      <c r="O63" s="13" t="s">
        <v>185</v>
      </c>
      <c r="P63" s="10" t="s">
        <v>483</v>
      </c>
      <c r="Q63" s="13"/>
      <c r="R63" s="13"/>
      <c r="S63" s="10"/>
      <c r="T63" s="13"/>
      <c r="U63" s="13"/>
    </row>
    <row r="64" spans="1:21" ht="51">
      <c r="A64" s="136"/>
      <c r="B64" s="136"/>
      <c r="C64" s="137"/>
      <c r="D64" s="137"/>
      <c r="E64" s="137"/>
      <c r="F64" s="137"/>
      <c r="G64" s="137"/>
      <c r="H64" s="137"/>
      <c r="I64" s="137"/>
      <c r="J64" s="43" t="s">
        <v>484</v>
      </c>
      <c r="K64" s="10" t="s">
        <v>485</v>
      </c>
      <c r="L64" s="13"/>
      <c r="M64" s="13"/>
      <c r="N64" s="13" t="s">
        <v>428</v>
      </c>
      <c r="O64" s="13" t="s">
        <v>185</v>
      </c>
      <c r="P64" s="10" t="s">
        <v>486</v>
      </c>
      <c r="Q64" s="13"/>
      <c r="R64" s="6"/>
      <c r="S64" s="10"/>
      <c r="T64" s="13"/>
      <c r="U64" s="13"/>
    </row>
    <row r="65" spans="1:21" ht="114.75">
      <c r="A65" s="136"/>
      <c r="B65" s="136"/>
      <c r="C65" s="142">
        <v>1323</v>
      </c>
      <c r="D65" s="145" t="s">
        <v>487</v>
      </c>
      <c r="E65" s="142" t="s">
        <v>471</v>
      </c>
      <c r="F65" s="142" t="s">
        <v>253</v>
      </c>
      <c r="G65" s="142" t="s">
        <v>206</v>
      </c>
      <c r="H65" s="142" t="s">
        <v>472</v>
      </c>
      <c r="I65" s="142" t="s">
        <v>434</v>
      </c>
      <c r="J65" s="43" t="s">
        <v>245</v>
      </c>
      <c r="K65" s="10" t="s">
        <v>485</v>
      </c>
      <c r="L65" s="13"/>
      <c r="M65" s="13"/>
      <c r="N65" s="13" t="s">
        <v>428</v>
      </c>
      <c r="O65" s="13" t="s">
        <v>256</v>
      </c>
      <c r="P65" s="10" t="s">
        <v>488</v>
      </c>
      <c r="Q65" s="13" t="s">
        <v>258</v>
      </c>
      <c r="R65" s="6" t="s">
        <v>309</v>
      </c>
      <c r="S65" s="10" t="s">
        <v>489</v>
      </c>
      <c r="T65" s="13" t="str">
        <f>CONCATENATE(Masuri!A4, " , ", Masuri!A5, " , ", Masuri!A6, " , ", Masuri!A8, " , ", Masuri!A10, " , ", Masuri!A11, " , ", Masuri!A15, " , ", Masuri!A16, " , ", Masuri!A33, " , ", Masuri!A34)</f>
        <v>M2 , M3 , M4 , M5 , M7 , M8 , M12 , M13 , M30 , M31</v>
      </c>
      <c r="U65" s="13"/>
    </row>
    <row r="66" spans="1:21" ht="38.25">
      <c r="A66" s="136"/>
      <c r="B66" s="136"/>
      <c r="C66" s="136"/>
      <c r="D66" s="136"/>
      <c r="E66" s="136"/>
      <c r="F66" s="136"/>
      <c r="G66" s="136"/>
      <c r="H66" s="136"/>
      <c r="I66" s="136"/>
      <c r="J66" s="43" t="s">
        <v>476</v>
      </c>
      <c r="K66" s="10" t="s">
        <v>477</v>
      </c>
      <c r="L66" s="13"/>
      <c r="M66" s="13"/>
      <c r="N66" s="13" t="s">
        <v>428</v>
      </c>
      <c r="O66" s="13" t="s">
        <v>185</v>
      </c>
      <c r="P66" s="10" t="s">
        <v>478</v>
      </c>
      <c r="Q66" s="13"/>
      <c r="R66" s="13"/>
      <c r="S66" s="10"/>
      <c r="T66" s="13"/>
      <c r="U66" s="13"/>
    </row>
    <row r="67" spans="1:21" ht="38.25">
      <c r="A67" s="136"/>
      <c r="B67" s="136"/>
      <c r="C67" s="136"/>
      <c r="D67" s="136"/>
      <c r="E67" s="136"/>
      <c r="F67" s="136"/>
      <c r="G67" s="136"/>
      <c r="H67" s="136"/>
      <c r="I67" s="136"/>
      <c r="J67" s="43" t="s">
        <v>479</v>
      </c>
      <c r="K67" s="10" t="s">
        <v>183</v>
      </c>
      <c r="L67" s="13"/>
      <c r="M67" s="13"/>
      <c r="N67" s="13" t="s">
        <v>428</v>
      </c>
      <c r="O67" s="13" t="s">
        <v>185</v>
      </c>
      <c r="P67" s="10" t="s">
        <v>490</v>
      </c>
      <c r="Q67" s="13"/>
      <c r="R67" s="13"/>
      <c r="S67" s="10"/>
      <c r="T67" s="13"/>
      <c r="U67" s="13"/>
    </row>
    <row r="68" spans="1:21" ht="25.5">
      <c r="A68" s="136"/>
      <c r="B68" s="136"/>
      <c r="C68" s="136"/>
      <c r="D68" s="136"/>
      <c r="E68" s="136"/>
      <c r="F68" s="136"/>
      <c r="G68" s="136"/>
      <c r="H68" s="136"/>
      <c r="I68" s="136"/>
      <c r="J68" s="43" t="s">
        <v>491</v>
      </c>
      <c r="K68" s="10" t="s">
        <v>492</v>
      </c>
      <c r="L68" s="13"/>
      <c r="M68" s="13"/>
      <c r="N68" s="13" t="s">
        <v>493</v>
      </c>
      <c r="O68" s="13" t="s">
        <v>185</v>
      </c>
      <c r="P68" s="10" t="s">
        <v>494</v>
      </c>
      <c r="Q68" s="13"/>
      <c r="R68" s="13"/>
      <c r="S68" s="10"/>
      <c r="T68" s="13"/>
      <c r="U68" s="13"/>
    </row>
    <row r="69" spans="1:21" ht="25.5">
      <c r="A69" s="136"/>
      <c r="B69" s="136"/>
      <c r="C69" s="137"/>
      <c r="D69" s="137"/>
      <c r="E69" s="137"/>
      <c r="F69" s="137"/>
      <c r="G69" s="137"/>
      <c r="H69" s="137"/>
      <c r="I69" s="137"/>
      <c r="J69" s="43" t="s">
        <v>495</v>
      </c>
      <c r="K69" s="10" t="s">
        <v>200</v>
      </c>
      <c r="L69" s="13"/>
      <c r="M69" s="13"/>
      <c r="N69" s="13" t="s">
        <v>201</v>
      </c>
      <c r="O69" s="13" t="s">
        <v>185</v>
      </c>
      <c r="P69" s="10" t="s">
        <v>496</v>
      </c>
      <c r="Q69" s="13"/>
      <c r="R69" s="13"/>
      <c r="S69" s="10"/>
      <c r="T69" s="13"/>
      <c r="U69" s="13"/>
    </row>
    <row r="70" spans="1:21" ht="89.25">
      <c r="A70" s="136"/>
      <c r="B70" s="136"/>
      <c r="C70" s="142">
        <v>1355</v>
      </c>
      <c r="D70" s="145" t="s">
        <v>3</v>
      </c>
      <c r="E70" s="142" t="s">
        <v>497</v>
      </c>
      <c r="F70" s="142" t="s">
        <v>253</v>
      </c>
      <c r="G70" s="142" t="s">
        <v>206</v>
      </c>
      <c r="H70" s="142" t="s">
        <v>472</v>
      </c>
      <c r="I70" s="142" t="s">
        <v>434</v>
      </c>
      <c r="J70" s="43" t="s">
        <v>245</v>
      </c>
      <c r="K70" s="10" t="s">
        <v>246</v>
      </c>
      <c r="L70" s="13"/>
      <c r="M70" s="13"/>
      <c r="N70" s="13" t="s">
        <v>428</v>
      </c>
      <c r="O70" s="13" t="s">
        <v>256</v>
      </c>
      <c r="P70" s="21" t="s">
        <v>498</v>
      </c>
      <c r="Q70" s="14" t="s">
        <v>258</v>
      </c>
      <c r="R70" s="41" t="s">
        <v>309</v>
      </c>
      <c r="S70" s="36" t="s">
        <v>499</v>
      </c>
      <c r="T70" s="13" t="str">
        <f>CONCATENATE(Masuri!A4, " , ", Masuri!A5, " , ", Masuri!A6, " , ", Masuri!A8, " , ", Masuri!A10, " , ", Masuri!A11, " , ", Masuri!A20, " , ", Masuri!A22, " , ", Masuri!A24, " , ", Masuri!A25, " , ", Masuri!A26, " , ", Masuri!A29, " , ", Masuri!A33, " , ", Masuri!A34)</f>
        <v>M2 , M3 , M4 , M5 , M7 , M8 , M17 , M19 , M21 , M22 , M23 , M26 , M30 , M31</v>
      </c>
      <c r="U70" s="13"/>
    </row>
    <row r="71" spans="1:21" ht="38.25">
      <c r="A71" s="136"/>
      <c r="B71" s="136"/>
      <c r="C71" s="136"/>
      <c r="D71" s="136"/>
      <c r="E71" s="136"/>
      <c r="F71" s="136"/>
      <c r="G71" s="136"/>
      <c r="H71" s="136"/>
      <c r="I71" s="136"/>
      <c r="J71" s="43" t="s">
        <v>249</v>
      </c>
      <c r="K71" s="10" t="s">
        <v>183</v>
      </c>
      <c r="L71" s="13"/>
      <c r="M71" s="13"/>
      <c r="N71" s="13" t="s">
        <v>428</v>
      </c>
      <c r="O71" s="13" t="s">
        <v>185</v>
      </c>
      <c r="P71" s="48" t="s">
        <v>500</v>
      </c>
      <c r="Q71" s="13"/>
      <c r="R71" s="13"/>
      <c r="S71" s="10"/>
      <c r="T71" s="13"/>
      <c r="U71" s="13"/>
    </row>
    <row r="72" spans="1:21" ht="89.25">
      <c r="A72" s="136"/>
      <c r="B72" s="136"/>
      <c r="C72" s="136"/>
      <c r="D72" s="136"/>
      <c r="E72" s="136"/>
      <c r="F72" s="136"/>
      <c r="G72" s="136"/>
      <c r="H72" s="136"/>
      <c r="I72" s="136"/>
      <c r="J72" s="43" t="s">
        <v>501</v>
      </c>
      <c r="K72" s="10" t="s">
        <v>502</v>
      </c>
      <c r="L72" s="13"/>
      <c r="M72" s="13"/>
      <c r="N72" s="13" t="s">
        <v>503</v>
      </c>
      <c r="O72" s="13" t="s">
        <v>185</v>
      </c>
      <c r="P72" s="48" t="s">
        <v>504</v>
      </c>
      <c r="Q72" s="13"/>
      <c r="R72" s="13"/>
      <c r="S72" s="10"/>
      <c r="T72" s="13"/>
      <c r="U72" s="13"/>
    </row>
    <row r="73" spans="1:21" ht="89.25">
      <c r="A73" s="137"/>
      <c r="B73" s="137"/>
      <c r="C73" s="137"/>
      <c r="D73" s="137"/>
      <c r="E73" s="137"/>
      <c r="F73" s="137"/>
      <c r="G73" s="137"/>
      <c r="H73" s="137"/>
      <c r="I73" s="137"/>
      <c r="J73" s="43" t="s">
        <v>316</v>
      </c>
      <c r="K73" s="10" t="s">
        <v>263</v>
      </c>
      <c r="L73" s="13"/>
      <c r="M73" s="13"/>
      <c r="N73" s="13" t="s">
        <v>197</v>
      </c>
      <c r="O73" s="13" t="s">
        <v>185</v>
      </c>
      <c r="P73" s="36" t="s">
        <v>505</v>
      </c>
      <c r="Q73" s="13"/>
      <c r="R73" s="13"/>
      <c r="S73" s="10"/>
      <c r="T73" s="13"/>
      <c r="U73" s="13"/>
    </row>
  </sheetData>
  <mergeCells count="74">
    <mergeCell ref="H41:H45"/>
    <mergeCell ref="I41:I45"/>
    <mergeCell ref="I46:I50"/>
    <mergeCell ref="H31:H35"/>
    <mergeCell ref="I31:I35"/>
    <mergeCell ref="C3:C16"/>
    <mergeCell ref="C36:C40"/>
    <mergeCell ref="D36:D40"/>
    <mergeCell ref="E36:E40"/>
    <mergeCell ref="H36:H40"/>
    <mergeCell ref="I36:I40"/>
    <mergeCell ref="H3:H16"/>
    <mergeCell ref="I3:I16"/>
    <mergeCell ref="C17:C30"/>
    <mergeCell ref="D17:D30"/>
    <mergeCell ref="E17:E30"/>
    <mergeCell ref="F17:F30"/>
    <mergeCell ref="H17:H30"/>
    <mergeCell ref="I17:I30"/>
    <mergeCell ref="G51:G59"/>
    <mergeCell ref="H70:H73"/>
    <mergeCell ref="I70:I73"/>
    <mergeCell ref="H46:H50"/>
    <mergeCell ref="H51:H59"/>
    <mergeCell ref="I51:I59"/>
    <mergeCell ref="H60:H64"/>
    <mergeCell ref="I60:I64"/>
    <mergeCell ref="H65:H69"/>
    <mergeCell ref="I65:I69"/>
    <mergeCell ref="G3:G16"/>
    <mergeCell ref="G17:G30"/>
    <mergeCell ref="G31:G35"/>
    <mergeCell ref="G70:G73"/>
    <mergeCell ref="B3:B30"/>
    <mergeCell ref="B31:B50"/>
    <mergeCell ref="F36:F40"/>
    <mergeCell ref="G36:G40"/>
    <mergeCell ref="C41:C45"/>
    <mergeCell ref="D41:D45"/>
    <mergeCell ref="E41:E45"/>
    <mergeCell ref="F41:F45"/>
    <mergeCell ref="B51:B73"/>
    <mergeCell ref="C51:C59"/>
    <mergeCell ref="D51:D59"/>
    <mergeCell ref="E51:E59"/>
    <mergeCell ref="C70:C73"/>
    <mergeCell ref="D70:D73"/>
    <mergeCell ref="E70:E73"/>
    <mergeCell ref="F70:F73"/>
    <mergeCell ref="A3:A73"/>
    <mergeCell ref="D3:D16"/>
    <mergeCell ref="E3:E16"/>
    <mergeCell ref="F3:F16"/>
    <mergeCell ref="F51:F59"/>
    <mergeCell ref="C31:C35"/>
    <mergeCell ref="D31:D35"/>
    <mergeCell ref="E31:E35"/>
    <mergeCell ref="F31:F35"/>
    <mergeCell ref="C65:C69"/>
    <mergeCell ref="D65:D69"/>
    <mergeCell ref="E65:E69"/>
    <mergeCell ref="F65:F69"/>
    <mergeCell ref="G65:G69"/>
    <mergeCell ref="C60:C64"/>
    <mergeCell ref="D60:D64"/>
    <mergeCell ref="E60:E64"/>
    <mergeCell ref="F60:F64"/>
    <mergeCell ref="G60:G64"/>
    <mergeCell ref="G41:G45"/>
    <mergeCell ref="C46:C50"/>
    <mergeCell ref="D46:D50"/>
    <mergeCell ref="E46:E50"/>
    <mergeCell ref="F46:F50"/>
    <mergeCell ref="G46:G50"/>
  </mergeCells>
  <conditionalFormatting sqref="O1:O15 O17:O28 O30:O73">
    <cfRule type="containsText" dxfId="33" priority="2" operator="containsText" text="Da">
      <formula>NOT(ISERROR(SEARCH(("Da"),(O1))))</formula>
    </cfRule>
  </conditionalFormatting>
  <conditionalFormatting sqref="O1:O15 P1:P28 A1:N73 Q1:U73 O17:O28 O30:P73">
    <cfRule type="containsBlanks" dxfId="32" priority="1">
      <formula>LEN(TRIM(A1))=0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R409"/>
  <sheetViews>
    <sheetView workbookViewId="0">
      <pane xSplit="2" ySplit="2" topLeftCell="C21" activePane="bottomRight" state="frozen"/>
      <selection pane="topRight" activeCell="C1" sqref="C1"/>
      <selection pane="bottomLeft" activeCell="A3" sqref="A3"/>
      <selection pane="bottomRight" activeCell="C3" sqref="C3"/>
    </sheetView>
  </sheetViews>
  <sheetFormatPr defaultColWidth="12.5703125" defaultRowHeight="15.75" customHeight="1"/>
  <cols>
    <col min="1" max="1" width="12.5703125" customWidth="1"/>
    <col min="2" max="2" width="36.42578125" customWidth="1"/>
    <col min="3" max="3" width="11" customWidth="1"/>
    <col min="4" max="4" width="27.42578125" customWidth="1"/>
    <col min="5" max="5" width="20" customWidth="1"/>
    <col min="6" max="6" width="15.42578125" customWidth="1"/>
    <col min="8" max="8" width="18.85546875" customWidth="1"/>
    <col min="9" max="9" width="29.28515625" customWidth="1"/>
    <col min="10" max="10" width="25.42578125" customWidth="1"/>
    <col min="11" max="11" width="22.5703125" customWidth="1"/>
    <col min="12" max="12" width="22.42578125" customWidth="1"/>
    <col min="13" max="17" width="5.42578125" customWidth="1"/>
    <col min="18" max="18" width="17.42578125" customWidth="1"/>
  </cols>
  <sheetData>
    <row r="1" spans="1:18" ht="23.25" customHeight="1">
      <c r="A1" s="191" t="s">
        <v>35</v>
      </c>
      <c r="B1" s="191" t="s">
        <v>2912</v>
      </c>
      <c r="C1" s="191" t="s">
        <v>2913</v>
      </c>
      <c r="D1" s="191" t="s">
        <v>2914</v>
      </c>
      <c r="E1" s="192" t="s">
        <v>2915</v>
      </c>
      <c r="F1" s="139"/>
      <c r="G1" s="139"/>
      <c r="H1" s="139"/>
      <c r="I1" s="139"/>
      <c r="J1" s="139"/>
      <c r="K1" s="139"/>
      <c r="L1" s="138"/>
      <c r="M1" s="193" t="s">
        <v>2916</v>
      </c>
      <c r="N1" s="139"/>
      <c r="O1" s="139"/>
      <c r="P1" s="139"/>
      <c r="Q1" s="139"/>
      <c r="R1" s="191" t="s">
        <v>2917</v>
      </c>
    </row>
    <row r="2" spans="1:18" ht="12.75">
      <c r="A2" s="137"/>
      <c r="B2" s="137"/>
      <c r="C2" s="137"/>
      <c r="D2" s="137"/>
      <c r="E2" s="13" t="s">
        <v>175</v>
      </c>
      <c r="F2" s="6" t="s">
        <v>64</v>
      </c>
      <c r="G2" s="6" t="s">
        <v>24</v>
      </c>
      <c r="H2" s="6" t="s">
        <v>25</v>
      </c>
      <c r="I2" s="6" t="s">
        <v>274</v>
      </c>
      <c r="J2" s="6" t="s">
        <v>27</v>
      </c>
      <c r="K2" s="6" t="s">
        <v>2918</v>
      </c>
      <c r="L2" s="6" t="s">
        <v>2919</v>
      </c>
      <c r="M2" s="6" t="s">
        <v>2920</v>
      </c>
      <c r="N2" s="6" t="s">
        <v>97</v>
      </c>
      <c r="O2" s="6" t="s">
        <v>141</v>
      </c>
      <c r="P2" s="6" t="s">
        <v>42</v>
      </c>
      <c r="Q2" s="6" t="s">
        <v>53</v>
      </c>
      <c r="R2" s="137"/>
    </row>
    <row r="3" spans="1:18" ht="12.75">
      <c r="A3" s="194" t="s">
        <v>10</v>
      </c>
      <c r="B3" s="44" t="s">
        <v>2921</v>
      </c>
      <c r="C3" s="118" t="s">
        <v>2922</v>
      </c>
      <c r="D3" s="97" t="s">
        <v>802</v>
      </c>
      <c r="E3" s="13" t="s">
        <v>2923</v>
      </c>
      <c r="F3" s="13" t="s">
        <v>2924</v>
      </c>
      <c r="G3" s="13" t="s">
        <v>46</v>
      </c>
      <c r="H3" s="13" t="s">
        <v>46</v>
      </c>
      <c r="I3" s="13" t="s">
        <v>2925</v>
      </c>
      <c r="J3" s="13" t="s">
        <v>2926</v>
      </c>
      <c r="K3" s="13"/>
      <c r="L3" s="13"/>
      <c r="M3" s="13" t="s">
        <v>46</v>
      </c>
      <c r="N3" s="13" t="s">
        <v>46</v>
      </c>
      <c r="O3" s="13"/>
      <c r="P3" s="13" t="s">
        <v>46</v>
      </c>
      <c r="Q3" s="13"/>
      <c r="R3" s="97" t="s">
        <v>185</v>
      </c>
    </row>
    <row r="4" spans="1:18" ht="25.5">
      <c r="A4" s="136"/>
      <c r="B4" s="44" t="s">
        <v>2927</v>
      </c>
      <c r="C4" s="118" t="s">
        <v>2928</v>
      </c>
      <c r="D4" s="97" t="s">
        <v>802</v>
      </c>
      <c r="E4" s="13" t="s">
        <v>2923</v>
      </c>
      <c r="F4" s="13" t="s">
        <v>2924</v>
      </c>
      <c r="G4" s="13" t="s">
        <v>46</v>
      </c>
      <c r="H4" s="13" t="s">
        <v>46</v>
      </c>
      <c r="I4" s="13" t="s">
        <v>2925</v>
      </c>
      <c r="J4" s="13" t="s">
        <v>2926</v>
      </c>
      <c r="K4" s="13"/>
      <c r="L4" s="13"/>
      <c r="M4" s="13"/>
      <c r="N4" s="13" t="s">
        <v>46</v>
      </c>
      <c r="O4" s="13"/>
      <c r="P4" s="13" t="s">
        <v>46</v>
      </c>
      <c r="Q4" s="13" t="s">
        <v>46</v>
      </c>
      <c r="R4" s="97" t="s">
        <v>185</v>
      </c>
    </row>
    <row r="5" spans="1:18" ht="12.75">
      <c r="A5" s="136"/>
      <c r="B5" s="44" t="s">
        <v>2929</v>
      </c>
      <c r="C5" s="118" t="s">
        <v>2922</v>
      </c>
      <c r="D5" s="97" t="s">
        <v>802</v>
      </c>
      <c r="E5" s="13"/>
      <c r="F5" s="13" t="s">
        <v>2924</v>
      </c>
      <c r="G5" s="13"/>
      <c r="H5" s="13" t="s">
        <v>46</v>
      </c>
      <c r="I5" s="13" t="s">
        <v>2925</v>
      </c>
      <c r="J5" s="13"/>
      <c r="K5" s="13"/>
      <c r="L5" s="13"/>
      <c r="M5" s="13"/>
      <c r="N5" s="13" t="s">
        <v>46</v>
      </c>
      <c r="O5" s="13"/>
      <c r="P5" s="13"/>
      <c r="Q5" s="13" t="s">
        <v>46</v>
      </c>
      <c r="R5" s="97" t="s">
        <v>185</v>
      </c>
    </row>
    <row r="6" spans="1:18" ht="12.75">
      <c r="A6" s="136"/>
      <c r="B6" s="44" t="s">
        <v>2930</v>
      </c>
      <c r="C6" s="118" t="s">
        <v>2922</v>
      </c>
      <c r="D6" s="97" t="s">
        <v>802</v>
      </c>
      <c r="E6" s="13" t="s">
        <v>2923</v>
      </c>
      <c r="F6" s="13" t="s">
        <v>2924</v>
      </c>
      <c r="G6" s="13" t="s">
        <v>46</v>
      </c>
      <c r="H6" s="13" t="s">
        <v>46</v>
      </c>
      <c r="I6" s="13" t="s">
        <v>2925</v>
      </c>
      <c r="J6" s="13"/>
      <c r="K6" s="13"/>
      <c r="L6" s="13"/>
      <c r="M6" s="13"/>
      <c r="N6" s="13" t="s">
        <v>46</v>
      </c>
      <c r="O6" s="13"/>
      <c r="P6" s="13" t="s">
        <v>46</v>
      </c>
      <c r="Q6" s="13"/>
      <c r="R6" s="97" t="s">
        <v>185</v>
      </c>
    </row>
    <row r="7" spans="1:18" ht="12.75">
      <c r="A7" s="136"/>
      <c r="B7" s="44" t="s">
        <v>2931</v>
      </c>
      <c r="C7" s="118" t="s">
        <v>2922</v>
      </c>
      <c r="D7" s="97" t="s">
        <v>802</v>
      </c>
      <c r="E7" s="13" t="s">
        <v>2923</v>
      </c>
      <c r="F7" s="13" t="s">
        <v>2924</v>
      </c>
      <c r="G7" s="13" t="s">
        <v>46</v>
      </c>
      <c r="H7" s="13" t="s">
        <v>46</v>
      </c>
      <c r="I7" s="13" t="s">
        <v>2925</v>
      </c>
      <c r="J7" s="13" t="s">
        <v>2926</v>
      </c>
      <c r="K7" s="13"/>
      <c r="L7" s="13" t="s">
        <v>2932</v>
      </c>
      <c r="M7" s="13" t="s">
        <v>46</v>
      </c>
      <c r="N7" s="13"/>
      <c r="O7" s="13" t="s">
        <v>46</v>
      </c>
      <c r="P7" s="13" t="s">
        <v>46</v>
      </c>
      <c r="Q7" s="13" t="s">
        <v>46</v>
      </c>
      <c r="R7" s="97" t="s">
        <v>185</v>
      </c>
    </row>
    <row r="8" spans="1:18" ht="12.75">
      <c r="A8" s="136"/>
      <c r="B8" s="44" t="s">
        <v>2933</v>
      </c>
      <c r="C8" s="118" t="s">
        <v>2928</v>
      </c>
      <c r="D8" s="97" t="s">
        <v>802</v>
      </c>
      <c r="E8" s="13"/>
      <c r="F8" s="13"/>
      <c r="G8" s="13"/>
      <c r="H8" s="13" t="s">
        <v>46</v>
      </c>
      <c r="I8" s="13"/>
      <c r="J8" s="13"/>
      <c r="K8" s="13"/>
      <c r="L8" s="13" t="s">
        <v>46</v>
      </c>
      <c r="M8" s="13"/>
      <c r="N8" s="13"/>
      <c r="O8" s="13"/>
      <c r="P8" s="13" t="s">
        <v>46</v>
      </c>
      <c r="Q8" s="13"/>
      <c r="R8" s="97" t="s">
        <v>185</v>
      </c>
    </row>
    <row r="9" spans="1:18" ht="12.75">
      <c r="A9" s="136"/>
      <c r="B9" s="44" t="s">
        <v>2934</v>
      </c>
      <c r="C9" s="13" t="s">
        <v>2928</v>
      </c>
      <c r="D9" s="97" t="s">
        <v>802</v>
      </c>
      <c r="E9" s="13"/>
      <c r="F9" s="13"/>
      <c r="G9" s="13"/>
      <c r="H9" s="13"/>
      <c r="I9" s="13" t="s">
        <v>2925</v>
      </c>
      <c r="J9" s="13"/>
      <c r="K9" s="13"/>
      <c r="L9" s="13"/>
      <c r="M9" s="13"/>
      <c r="N9" s="13" t="s">
        <v>46</v>
      </c>
      <c r="O9" s="13"/>
      <c r="P9" s="13" t="s">
        <v>46</v>
      </c>
      <c r="Q9" s="13"/>
      <c r="R9" s="97" t="s">
        <v>185</v>
      </c>
    </row>
    <row r="10" spans="1:18" ht="12.75">
      <c r="A10" s="136"/>
      <c r="B10" s="44" t="s">
        <v>2935</v>
      </c>
      <c r="C10" s="13" t="s">
        <v>2928</v>
      </c>
      <c r="D10" s="97" t="s">
        <v>802</v>
      </c>
      <c r="E10" s="13" t="s">
        <v>46</v>
      </c>
      <c r="F10" s="13" t="s">
        <v>46</v>
      </c>
      <c r="G10" s="13" t="s">
        <v>46</v>
      </c>
      <c r="H10" s="13"/>
      <c r="I10" s="13" t="s">
        <v>2925</v>
      </c>
      <c r="J10" s="13" t="s">
        <v>46</v>
      </c>
      <c r="K10" s="13" t="s">
        <v>46</v>
      </c>
      <c r="L10" s="13" t="s">
        <v>46</v>
      </c>
      <c r="M10" s="13" t="s">
        <v>46</v>
      </c>
      <c r="N10" s="13" t="s">
        <v>46</v>
      </c>
      <c r="O10" s="13" t="s">
        <v>46</v>
      </c>
      <c r="P10" s="13" t="s">
        <v>46</v>
      </c>
      <c r="Q10" s="13" t="s">
        <v>46</v>
      </c>
      <c r="R10" s="97" t="s">
        <v>185</v>
      </c>
    </row>
    <row r="11" spans="1:18" ht="12.75">
      <c r="A11" s="136"/>
      <c r="B11" s="44" t="s">
        <v>2936</v>
      </c>
      <c r="C11" s="13" t="s">
        <v>2937</v>
      </c>
      <c r="D11" s="97" t="s">
        <v>802</v>
      </c>
      <c r="E11" s="13" t="s">
        <v>46</v>
      </c>
      <c r="F11" s="13" t="s">
        <v>46</v>
      </c>
      <c r="G11" s="13" t="s">
        <v>46</v>
      </c>
      <c r="H11" s="13"/>
      <c r="I11" s="13" t="s">
        <v>2925</v>
      </c>
      <c r="J11" s="13" t="s">
        <v>46</v>
      </c>
      <c r="K11" s="13" t="s">
        <v>46</v>
      </c>
      <c r="L11" s="13" t="s">
        <v>46</v>
      </c>
      <c r="M11" s="13" t="s">
        <v>46</v>
      </c>
      <c r="N11" s="13" t="s">
        <v>46</v>
      </c>
      <c r="O11" s="13" t="s">
        <v>46</v>
      </c>
      <c r="P11" s="13" t="s">
        <v>46</v>
      </c>
      <c r="Q11" s="13" t="s">
        <v>46</v>
      </c>
      <c r="R11" s="97" t="s">
        <v>185</v>
      </c>
    </row>
    <row r="12" spans="1:18" ht="12.75">
      <c r="A12" s="136"/>
      <c r="B12" s="44" t="s">
        <v>2938</v>
      </c>
      <c r="C12" s="13" t="s">
        <v>2928</v>
      </c>
      <c r="D12" s="97" t="s">
        <v>802</v>
      </c>
      <c r="E12" s="13" t="s">
        <v>46</v>
      </c>
      <c r="F12" s="13" t="s">
        <v>46</v>
      </c>
      <c r="G12" s="13" t="s">
        <v>46</v>
      </c>
      <c r="H12" s="13" t="s">
        <v>46</v>
      </c>
      <c r="I12" s="13" t="s">
        <v>2925</v>
      </c>
      <c r="J12" s="13"/>
      <c r="K12" s="13"/>
      <c r="L12" s="13"/>
      <c r="M12" s="13" t="s">
        <v>46</v>
      </c>
      <c r="N12" s="13" t="s">
        <v>46</v>
      </c>
      <c r="O12" s="13" t="s">
        <v>46</v>
      </c>
      <c r="P12" s="13" t="s">
        <v>46</v>
      </c>
      <c r="Q12" s="13" t="s">
        <v>46</v>
      </c>
      <c r="R12" s="97" t="s">
        <v>185</v>
      </c>
    </row>
    <row r="13" spans="1:18" ht="12.75">
      <c r="A13" s="136"/>
      <c r="B13" s="44" t="s">
        <v>2939</v>
      </c>
      <c r="C13" s="13" t="s">
        <v>2940</v>
      </c>
      <c r="D13" s="97" t="s">
        <v>802</v>
      </c>
      <c r="E13" s="13" t="s">
        <v>46</v>
      </c>
      <c r="F13" s="13" t="s">
        <v>46</v>
      </c>
      <c r="G13" s="13"/>
      <c r="H13" s="13"/>
      <c r="I13" s="13" t="s">
        <v>2925</v>
      </c>
      <c r="J13" s="13"/>
      <c r="K13" s="13"/>
      <c r="L13" s="13" t="s">
        <v>46</v>
      </c>
      <c r="M13" s="13"/>
      <c r="N13" s="13" t="s">
        <v>46</v>
      </c>
      <c r="O13" s="13"/>
      <c r="P13" s="13" t="s">
        <v>46</v>
      </c>
      <c r="Q13" s="13"/>
      <c r="R13" s="97" t="s">
        <v>185</v>
      </c>
    </row>
    <row r="14" spans="1:18" ht="12.75">
      <c r="A14" s="136"/>
      <c r="B14" s="44" t="s">
        <v>2941</v>
      </c>
      <c r="C14" s="13" t="s">
        <v>2928</v>
      </c>
      <c r="D14" s="97" t="s">
        <v>802</v>
      </c>
      <c r="E14" s="13" t="s">
        <v>2923</v>
      </c>
      <c r="F14" s="13" t="s">
        <v>2924</v>
      </c>
      <c r="G14" s="13" t="s">
        <v>46</v>
      </c>
      <c r="H14" s="13" t="s">
        <v>46</v>
      </c>
      <c r="I14" s="13" t="s">
        <v>2925</v>
      </c>
      <c r="J14" s="13" t="s">
        <v>2926</v>
      </c>
      <c r="K14" s="13"/>
      <c r="L14" s="13" t="s">
        <v>2932</v>
      </c>
      <c r="M14" s="13"/>
      <c r="N14" s="13" t="s">
        <v>46</v>
      </c>
      <c r="O14" s="13"/>
      <c r="P14" s="13" t="s">
        <v>46</v>
      </c>
      <c r="Q14" s="13"/>
      <c r="R14" s="97" t="s">
        <v>185</v>
      </c>
    </row>
    <row r="15" spans="1:18" ht="12.75">
      <c r="A15" s="136"/>
      <c r="B15" s="44" t="s">
        <v>2942</v>
      </c>
      <c r="C15" s="13" t="s">
        <v>2928</v>
      </c>
      <c r="D15" s="97" t="s">
        <v>802</v>
      </c>
      <c r="E15" s="13"/>
      <c r="F15" s="13"/>
      <c r="G15" s="13"/>
      <c r="H15" s="13"/>
      <c r="I15" s="13" t="s">
        <v>2943</v>
      </c>
      <c r="J15" s="13"/>
      <c r="K15" s="13"/>
      <c r="L15" s="13"/>
      <c r="M15" s="13"/>
      <c r="N15" s="13"/>
      <c r="O15" s="13"/>
      <c r="P15" s="13"/>
      <c r="Q15" s="13" t="s">
        <v>46</v>
      </c>
      <c r="R15" s="97" t="s">
        <v>185</v>
      </c>
    </row>
    <row r="16" spans="1:18" ht="12.75">
      <c r="A16" s="136"/>
      <c r="B16" s="44" t="s">
        <v>2944</v>
      </c>
      <c r="C16" s="13" t="s">
        <v>2922</v>
      </c>
      <c r="D16" s="97" t="s">
        <v>802</v>
      </c>
      <c r="E16" s="13" t="s">
        <v>46</v>
      </c>
      <c r="F16" s="13" t="s">
        <v>46</v>
      </c>
      <c r="G16" s="13" t="s">
        <v>46</v>
      </c>
      <c r="H16" s="13"/>
      <c r="I16" s="13" t="s">
        <v>2925</v>
      </c>
      <c r="J16" s="13" t="s">
        <v>46</v>
      </c>
      <c r="K16" s="13" t="s">
        <v>46</v>
      </c>
      <c r="L16" s="13" t="s">
        <v>46</v>
      </c>
      <c r="M16" s="13" t="s">
        <v>46</v>
      </c>
      <c r="N16" s="13" t="s">
        <v>46</v>
      </c>
      <c r="O16" s="13" t="s">
        <v>46</v>
      </c>
      <c r="P16" s="13" t="s">
        <v>46</v>
      </c>
      <c r="Q16" s="13" t="s">
        <v>46</v>
      </c>
      <c r="R16" s="97" t="s">
        <v>185</v>
      </c>
    </row>
    <row r="17" spans="1:18" ht="25.5">
      <c r="A17" s="136"/>
      <c r="B17" s="44" t="s">
        <v>2945</v>
      </c>
      <c r="C17" s="13" t="s">
        <v>2928</v>
      </c>
      <c r="D17" s="97" t="s">
        <v>802</v>
      </c>
      <c r="E17" s="13"/>
      <c r="F17" s="13"/>
      <c r="G17" s="13"/>
      <c r="H17" s="13"/>
      <c r="I17" s="13" t="s">
        <v>2925</v>
      </c>
      <c r="J17" s="13"/>
      <c r="K17" s="13"/>
      <c r="L17" s="13" t="s">
        <v>46</v>
      </c>
      <c r="M17" s="13"/>
      <c r="N17" s="13" t="s">
        <v>46</v>
      </c>
      <c r="O17" s="13"/>
      <c r="P17" s="13" t="s">
        <v>46</v>
      </c>
      <c r="Q17" s="13"/>
      <c r="R17" s="97" t="s">
        <v>185</v>
      </c>
    </row>
    <row r="18" spans="1:18" ht="25.5">
      <c r="A18" s="136"/>
      <c r="B18" s="44" t="s">
        <v>2946</v>
      </c>
      <c r="C18" s="13" t="s">
        <v>2928</v>
      </c>
      <c r="D18" s="97" t="s">
        <v>802</v>
      </c>
      <c r="E18" s="13" t="s">
        <v>46</v>
      </c>
      <c r="F18" s="13" t="s">
        <v>46</v>
      </c>
      <c r="G18" s="13" t="s">
        <v>46</v>
      </c>
      <c r="H18" s="13" t="s">
        <v>46</v>
      </c>
      <c r="I18" s="13" t="s">
        <v>2925</v>
      </c>
      <c r="J18" s="13" t="s">
        <v>46</v>
      </c>
      <c r="K18" s="13" t="s">
        <v>46</v>
      </c>
      <c r="L18" s="13" t="s">
        <v>46</v>
      </c>
      <c r="M18" s="13"/>
      <c r="N18" s="13"/>
      <c r="O18" s="13" t="s">
        <v>46</v>
      </c>
      <c r="P18" s="13"/>
      <c r="Q18" s="13" t="s">
        <v>46</v>
      </c>
      <c r="R18" s="97" t="s">
        <v>185</v>
      </c>
    </row>
    <row r="19" spans="1:18" ht="25.5">
      <c r="A19" s="136"/>
      <c r="B19" s="44" t="s">
        <v>2947</v>
      </c>
      <c r="C19" s="13" t="s">
        <v>2928</v>
      </c>
      <c r="D19" s="97" t="s">
        <v>802</v>
      </c>
      <c r="E19" s="13"/>
      <c r="F19" s="13"/>
      <c r="G19" s="13"/>
      <c r="H19" s="13" t="s">
        <v>46</v>
      </c>
      <c r="I19" s="13" t="s">
        <v>2925</v>
      </c>
      <c r="J19" s="13"/>
      <c r="K19" s="13"/>
      <c r="L19" s="13"/>
      <c r="M19" s="13"/>
      <c r="N19" s="13" t="s">
        <v>46</v>
      </c>
      <c r="O19" s="13"/>
      <c r="P19" s="13" t="s">
        <v>46</v>
      </c>
      <c r="Q19" s="13" t="s">
        <v>46</v>
      </c>
      <c r="R19" s="97" t="s">
        <v>185</v>
      </c>
    </row>
    <row r="20" spans="1:18" ht="12.75">
      <c r="A20" s="136"/>
      <c r="B20" s="44" t="s">
        <v>2948</v>
      </c>
      <c r="C20" s="13" t="s">
        <v>2922</v>
      </c>
      <c r="D20" s="97" t="s">
        <v>802</v>
      </c>
      <c r="E20" s="13" t="s">
        <v>46</v>
      </c>
      <c r="F20" s="13"/>
      <c r="G20" s="13"/>
      <c r="H20" s="13" t="s">
        <v>46</v>
      </c>
      <c r="I20" s="13" t="s">
        <v>2925</v>
      </c>
      <c r="J20" s="13"/>
      <c r="K20" s="13"/>
      <c r="L20" s="13"/>
      <c r="M20" s="13"/>
      <c r="N20" s="13" t="s">
        <v>46</v>
      </c>
      <c r="O20" s="13"/>
      <c r="P20" s="13" t="s">
        <v>46</v>
      </c>
      <c r="Q20" s="13"/>
      <c r="R20" s="97" t="s">
        <v>185</v>
      </c>
    </row>
    <row r="21" spans="1:18" ht="12.75">
      <c r="A21" s="136"/>
      <c r="B21" s="44" t="s">
        <v>2949</v>
      </c>
      <c r="C21" s="13" t="s">
        <v>2928</v>
      </c>
      <c r="D21" s="97" t="s">
        <v>802</v>
      </c>
      <c r="E21" s="13" t="s">
        <v>46</v>
      </c>
      <c r="F21" s="13"/>
      <c r="G21" s="13"/>
      <c r="H21" s="13" t="s">
        <v>46</v>
      </c>
      <c r="I21" s="13" t="s">
        <v>2925</v>
      </c>
      <c r="J21" s="13"/>
      <c r="K21" s="13"/>
      <c r="L21" s="13"/>
      <c r="M21" s="13" t="s">
        <v>46</v>
      </c>
      <c r="N21" s="13" t="s">
        <v>46</v>
      </c>
      <c r="O21" s="13"/>
      <c r="P21" s="13" t="s">
        <v>46</v>
      </c>
      <c r="Q21" s="13"/>
      <c r="R21" s="97" t="s">
        <v>185</v>
      </c>
    </row>
    <row r="22" spans="1:18" ht="25.5">
      <c r="A22" s="136"/>
      <c r="B22" s="119" t="s">
        <v>2950</v>
      </c>
      <c r="C22" s="13" t="s">
        <v>0</v>
      </c>
      <c r="D22" s="97" t="s">
        <v>2951</v>
      </c>
      <c r="E22" s="13" t="s">
        <v>46</v>
      </c>
      <c r="F22" s="13"/>
      <c r="G22" s="13"/>
      <c r="H22" s="13"/>
      <c r="I22" s="13" t="s">
        <v>2952</v>
      </c>
      <c r="J22" s="13"/>
      <c r="K22" s="13"/>
      <c r="L22" s="13"/>
      <c r="M22" s="13" t="s">
        <v>46</v>
      </c>
      <c r="N22" s="13" t="s">
        <v>46</v>
      </c>
      <c r="O22" s="13"/>
      <c r="P22" s="13" t="s">
        <v>46</v>
      </c>
      <c r="Q22" s="13"/>
      <c r="R22" s="97" t="s">
        <v>185</v>
      </c>
    </row>
    <row r="23" spans="1:18" ht="25.5">
      <c r="A23" s="136"/>
      <c r="B23" s="119" t="s">
        <v>2953</v>
      </c>
      <c r="C23" s="13" t="s">
        <v>0</v>
      </c>
      <c r="D23" s="97" t="s">
        <v>2951</v>
      </c>
      <c r="E23" s="13" t="s">
        <v>46</v>
      </c>
      <c r="F23" s="13" t="s">
        <v>46</v>
      </c>
      <c r="G23" s="13"/>
      <c r="H23" s="13"/>
      <c r="I23" s="13" t="s">
        <v>46</v>
      </c>
      <c r="J23" s="13" t="s">
        <v>46</v>
      </c>
      <c r="K23" s="13"/>
      <c r="L23" s="13"/>
      <c r="M23" s="13"/>
      <c r="N23" s="13" t="s">
        <v>46</v>
      </c>
      <c r="O23" s="13"/>
      <c r="P23" s="13" t="s">
        <v>46</v>
      </c>
      <c r="Q23" s="13"/>
      <c r="R23" s="97" t="s">
        <v>185</v>
      </c>
    </row>
    <row r="24" spans="1:18" ht="25.5">
      <c r="A24" s="136"/>
      <c r="B24" s="119" t="s">
        <v>2954</v>
      </c>
      <c r="C24" s="13" t="s">
        <v>0</v>
      </c>
      <c r="D24" s="97" t="s">
        <v>2951</v>
      </c>
      <c r="E24" s="13" t="s">
        <v>46</v>
      </c>
      <c r="F24" s="13"/>
      <c r="G24" s="13"/>
      <c r="H24" s="13"/>
      <c r="I24" s="13" t="s">
        <v>46</v>
      </c>
      <c r="J24" s="13"/>
      <c r="K24" s="13" t="s">
        <v>46</v>
      </c>
      <c r="L24" s="13"/>
      <c r="M24" s="13"/>
      <c r="N24" s="13" t="s">
        <v>46</v>
      </c>
      <c r="O24" s="13"/>
      <c r="P24" s="13" t="s">
        <v>46</v>
      </c>
      <c r="Q24" s="13"/>
      <c r="R24" s="97" t="s">
        <v>185</v>
      </c>
    </row>
    <row r="25" spans="1:18" ht="25.5">
      <c r="A25" s="136"/>
      <c r="B25" s="119" t="s">
        <v>2955</v>
      </c>
      <c r="C25" s="13" t="s">
        <v>0</v>
      </c>
      <c r="D25" s="97" t="s">
        <v>2951</v>
      </c>
      <c r="E25" s="13" t="s">
        <v>46</v>
      </c>
      <c r="F25" s="13" t="s">
        <v>46</v>
      </c>
      <c r="G25" s="13"/>
      <c r="H25" s="13"/>
      <c r="I25" s="13" t="s">
        <v>46</v>
      </c>
      <c r="J25" s="13"/>
      <c r="K25" s="13" t="s">
        <v>46</v>
      </c>
      <c r="L25" s="13"/>
      <c r="M25" s="13" t="s">
        <v>46</v>
      </c>
      <c r="N25" s="13"/>
      <c r="O25" s="13"/>
      <c r="P25" s="13" t="s">
        <v>46</v>
      </c>
      <c r="Q25" s="13"/>
      <c r="R25" s="97" t="s">
        <v>185</v>
      </c>
    </row>
    <row r="26" spans="1:18" ht="25.5">
      <c r="A26" s="136"/>
      <c r="B26" s="119" t="s">
        <v>2956</v>
      </c>
      <c r="C26" s="13" t="s">
        <v>0</v>
      </c>
      <c r="D26" s="97" t="s">
        <v>2951</v>
      </c>
      <c r="E26" s="13" t="s">
        <v>46</v>
      </c>
      <c r="F26" s="13"/>
      <c r="G26" s="13"/>
      <c r="H26" s="13"/>
      <c r="I26" s="13" t="s">
        <v>46</v>
      </c>
      <c r="J26" s="13"/>
      <c r="K26" s="13"/>
      <c r="L26" s="13"/>
      <c r="M26" s="13" t="s">
        <v>46</v>
      </c>
      <c r="N26" s="13" t="s">
        <v>46</v>
      </c>
      <c r="O26" s="13"/>
      <c r="P26" s="13" t="s">
        <v>46</v>
      </c>
      <c r="Q26" s="13"/>
      <c r="R26" s="97" t="s">
        <v>185</v>
      </c>
    </row>
    <row r="27" spans="1:18" ht="25.5">
      <c r="A27" s="136"/>
      <c r="B27" s="119" t="s">
        <v>2957</v>
      </c>
      <c r="C27" s="13" t="s">
        <v>0</v>
      </c>
      <c r="D27" s="97" t="s">
        <v>2951</v>
      </c>
      <c r="E27" s="13" t="s">
        <v>46</v>
      </c>
      <c r="F27" s="13"/>
      <c r="G27" s="13"/>
      <c r="H27" s="13"/>
      <c r="I27" s="13" t="s">
        <v>46</v>
      </c>
      <c r="J27" s="13"/>
      <c r="K27" s="13"/>
      <c r="L27" s="13"/>
      <c r="M27" s="13" t="s">
        <v>46</v>
      </c>
      <c r="N27" s="13" t="s">
        <v>46</v>
      </c>
      <c r="O27" s="13"/>
      <c r="P27" s="13" t="s">
        <v>46</v>
      </c>
      <c r="Q27" s="13"/>
      <c r="R27" s="97" t="s">
        <v>185</v>
      </c>
    </row>
    <row r="28" spans="1:18" ht="25.5">
      <c r="A28" s="136"/>
      <c r="B28" s="119" t="s">
        <v>2958</v>
      </c>
      <c r="C28" s="13" t="s">
        <v>0</v>
      </c>
      <c r="D28" s="97" t="s">
        <v>2951</v>
      </c>
      <c r="E28" s="13" t="s">
        <v>46</v>
      </c>
      <c r="F28" s="13" t="s">
        <v>46</v>
      </c>
      <c r="G28" s="13"/>
      <c r="H28" s="13"/>
      <c r="I28" s="13" t="s">
        <v>46</v>
      </c>
      <c r="J28" s="13"/>
      <c r="K28" s="13"/>
      <c r="L28" s="13"/>
      <c r="M28" s="13"/>
      <c r="N28" s="13" t="s">
        <v>46</v>
      </c>
      <c r="O28" s="13"/>
      <c r="P28" s="13" t="s">
        <v>46</v>
      </c>
      <c r="Q28" s="13"/>
      <c r="R28" s="97" t="s">
        <v>185</v>
      </c>
    </row>
    <row r="29" spans="1:18" ht="25.5">
      <c r="A29" s="136"/>
      <c r="B29" s="119" t="s">
        <v>2959</v>
      </c>
      <c r="C29" s="13" t="s">
        <v>0</v>
      </c>
      <c r="D29" s="97" t="s">
        <v>2951</v>
      </c>
      <c r="E29" s="13" t="s">
        <v>46</v>
      </c>
      <c r="F29" s="13" t="s">
        <v>46</v>
      </c>
      <c r="G29" s="13"/>
      <c r="H29" s="13"/>
      <c r="I29" s="13" t="s">
        <v>46</v>
      </c>
      <c r="J29" s="13"/>
      <c r="K29" s="13"/>
      <c r="L29" s="13"/>
      <c r="M29" s="13"/>
      <c r="N29" s="13" t="s">
        <v>46</v>
      </c>
      <c r="O29" s="13"/>
      <c r="P29" s="13" t="s">
        <v>46</v>
      </c>
      <c r="Q29" s="13"/>
      <c r="R29" s="97" t="s">
        <v>185</v>
      </c>
    </row>
    <row r="30" spans="1:18" ht="38.25">
      <c r="A30" s="136"/>
      <c r="B30" s="119" t="s">
        <v>2960</v>
      </c>
      <c r="C30" s="13" t="s">
        <v>0</v>
      </c>
      <c r="D30" s="97" t="s">
        <v>2951</v>
      </c>
      <c r="E30" s="13" t="s">
        <v>46</v>
      </c>
      <c r="F30" s="13" t="s">
        <v>46</v>
      </c>
      <c r="G30" s="13"/>
      <c r="H30" s="13"/>
      <c r="I30" s="13" t="s">
        <v>46</v>
      </c>
      <c r="J30" s="13"/>
      <c r="K30" s="13"/>
      <c r="L30" s="13"/>
      <c r="M30" s="13" t="s">
        <v>46</v>
      </c>
      <c r="N30" s="13" t="s">
        <v>46</v>
      </c>
      <c r="O30" s="13"/>
      <c r="P30" s="13" t="s">
        <v>46</v>
      </c>
      <c r="Q30" s="13"/>
      <c r="R30" s="97" t="s">
        <v>185</v>
      </c>
    </row>
    <row r="31" spans="1:18" ht="63.75">
      <c r="A31" s="137"/>
      <c r="B31" s="19" t="s">
        <v>2961</v>
      </c>
      <c r="C31" s="13" t="s">
        <v>0</v>
      </c>
      <c r="D31" s="97" t="s">
        <v>2962</v>
      </c>
      <c r="E31" s="13" t="s">
        <v>46</v>
      </c>
      <c r="F31" s="13" t="s">
        <v>46</v>
      </c>
      <c r="G31" s="13" t="s">
        <v>2952</v>
      </c>
      <c r="H31" s="13" t="s">
        <v>46</v>
      </c>
      <c r="I31" s="13" t="s">
        <v>46</v>
      </c>
      <c r="J31" s="13" t="s">
        <v>46</v>
      </c>
      <c r="K31" s="13" t="s">
        <v>46</v>
      </c>
      <c r="L31" s="13" t="s">
        <v>46</v>
      </c>
      <c r="M31" s="13" t="s">
        <v>46</v>
      </c>
      <c r="N31" s="13" t="s">
        <v>46</v>
      </c>
      <c r="O31" s="13" t="s">
        <v>46</v>
      </c>
      <c r="P31" s="13" t="s">
        <v>46</v>
      </c>
      <c r="Q31" s="13" t="s">
        <v>46</v>
      </c>
      <c r="R31" s="97" t="s">
        <v>185</v>
      </c>
    </row>
    <row r="32" spans="1:18" ht="12.75">
      <c r="A32" s="195" t="s">
        <v>2963</v>
      </c>
      <c r="B32" s="44" t="s">
        <v>2964</v>
      </c>
      <c r="C32" s="13" t="s">
        <v>0</v>
      </c>
      <c r="D32" s="97" t="s">
        <v>802</v>
      </c>
      <c r="E32" s="13" t="s">
        <v>46</v>
      </c>
      <c r="F32" s="13" t="s">
        <v>46</v>
      </c>
      <c r="G32" s="13" t="s">
        <v>2965</v>
      </c>
      <c r="H32" s="13"/>
      <c r="I32" s="13"/>
      <c r="J32" s="13"/>
      <c r="K32" s="13"/>
      <c r="L32" s="13"/>
      <c r="M32" s="13"/>
      <c r="N32" s="13" t="s">
        <v>46</v>
      </c>
      <c r="O32" s="13"/>
      <c r="P32" s="13" t="s">
        <v>46</v>
      </c>
      <c r="Q32" s="13"/>
      <c r="R32" s="13" t="s">
        <v>185</v>
      </c>
    </row>
    <row r="33" spans="1:18" ht="12.75">
      <c r="A33" s="136"/>
      <c r="B33" s="44" t="s">
        <v>2966</v>
      </c>
      <c r="C33" s="13" t="s">
        <v>0</v>
      </c>
      <c r="D33" s="97" t="s">
        <v>802</v>
      </c>
      <c r="E33" s="13" t="s">
        <v>46</v>
      </c>
      <c r="F33" s="13" t="s">
        <v>46</v>
      </c>
      <c r="G33" s="13" t="s">
        <v>2967</v>
      </c>
      <c r="H33" s="13"/>
      <c r="I33" s="13"/>
      <c r="J33" s="13"/>
      <c r="K33" s="13"/>
      <c r="L33" s="13"/>
      <c r="M33" s="13"/>
      <c r="N33" s="13" t="s">
        <v>46</v>
      </c>
      <c r="O33" s="13"/>
      <c r="P33" s="13" t="s">
        <v>46</v>
      </c>
      <c r="Q33" s="13"/>
      <c r="R33" s="13" t="s">
        <v>185</v>
      </c>
    </row>
    <row r="34" spans="1:18" ht="12.75">
      <c r="A34" s="136"/>
      <c r="B34" s="44" t="s">
        <v>2968</v>
      </c>
      <c r="C34" s="13" t="s">
        <v>0</v>
      </c>
      <c r="D34" s="97" t="s">
        <v>802</v>
      </c>
      <c r="E34" s="13" t="s">
        <v>46</v>
      </c>
      <c r="F34" s="13" t="s">
        <v>46</v>
      </c>
      <c r="G34" s="13" t="s">
        <v>2969</v>
      </c>
      <c r="H34" s="13"/>
      <c r="I34" s="13"/>
      <c r="J34" s="13"/>
      <c r="K34" s="13"/>
      <c r="L34" s="13" t="s">
        <v>46</v>
      </c>
      <c r="M34" s="13" t="s">
        <v>46</v>
      </c>
      <c r="N34" s="13" t="s">
        <v>46</v>
      </c>
      <c r="O34" s="13"/>
      <c r="P34" s="13" t="s">
        <v>46</v>
      </c>
      <c r="Q34" s="13" t="s">
        <v>46</v>
      </c>
      <c r="R34" s="13" t="s">
        <v>185</v>
      </c>
    </row>
    <row r="35" spans="1:18" ht="12.75">
      <c r="A35" s="136"/>
      <c r="B35" s="10" t="s">
        <v>2970</v>
      </c>
      <c r="C35" s="13" t="s">
        <v>0</v>
      </c>
      <c r="D35" s="97" t="s">
        <v>802</v>
      </c>
      <c r="E35" s="13" t="s">
        <v>2971</v>
      </c>
      <c r="F35" s="13" t="s">
        <v>46</v>
      </c>
      <c r="G35" s="13"/>
      <c r="H35" s="13"/>
      <c r="I35" s="13"/>
      <c r="J35" s="13"/>
      <c r="K35" s="13"/>
      <c r="L35" s="13"/>
      <c r="M35" s="13" t="s">
        <v>46</v>
      </c>
      <c r="N35" s="13" t="s">
        <v>46</v>
      </c>
      <c r="O35" s="13"/>
      <c r="P35" s="13" t="s">
        <v>46</v>
      </c>
      <c r="Q35" s="13"/>
      <c r="R35" s="13" t="s">
        <v>185</v>
      </c>
    </row>
    <row r="36" spans="1:18" ht="12.75">
      <c r="A36" s="136"/>
      <c r="B36" s="10" t="s">
        <v>2972</v>
      </c>
      <c r="C36" s="13" t="s">
        <v>0</v>
      </c>
      <c r="D36" s="97" t="s">
        <v>802</v>
      </c>
      <c r="E36" s="13" t="s">
        <v>2971</v>
      </c>
      <c r="F36" s="13" t="s">
        <v>46</v>
      </c>
      <c r="G36" s="13"/>
      <c r="H36" s="13"/>
      <c r="I36" s="13" t="s">
        <v>46</v>
      </c>
      <c r="J36" s="13"/>
      <c r="K36" s="13"/>
      <c r="L36" s="13"/>
      <c r="M36" s="13" t="s">
        <v>46</v>
      </c>
      <c r="N36" s="13" t="s">
        <v>46</v>
      </c>
      <c r="O36" s="13"/>
      <c r="P36" s="13" t="s">
        <v>46</v>
      </c>
      <c r="Q36" s="13"/>
      <c r="R36" s="13" t="s">
        <v>185</v>
      </c>
    </row>
    <row r="37" spans="1:18" ht="25.5">
      <c r="A37" s="136"/>
      <c r="B37" s="10" t="s">
        <v>2973</v>
      </c>
      <c r="C37" s="13" t="s">
        <v>0</v>
      </c>
      <c r="D37" s="97" t="s">
        <v>802</v>
      </c>
      <c r="E37" s="13" t="s">
        <v>2974</v>
      </c>
      <c r="F37" s="13" t="s">
        <v>46</v>
      </c>
      <c r="G37" s="13"/>
      <c r="H37" s="13"/>
      <c r="I37" s="13"/>
      <c r="J37" s="13"/>
      <c r="K37" s="13"/>
      <c r="L37" s="13"/>
      <c r="M37" s="13" t="s">
        <v>46</v>
      </c>
      <c r="N37" s="13"/>
      <c r="O37" s="13"/>
      <c r="P37" s="13"/>
      <c r="Q37" s="13" t="s">
        <v>46</v>
      </c>
      <c r="R37" s="13" t="s">
        <v>185</v>
      </c>
    </row>
    <row r="38" spans="1:18" ht="25.5">
      <c r="A38" s="136"/>
      <c r="B38" s="10" t="s">
        <v>2975</v>
      </c>
      <c r="C38" s="13" t="s">
        <v>0</v>
      </c>
      <c r="D38" s="97" t="s">
        <v>802</v>
      </c>
      <c r="E38" s="13" t="s">
        <v>2976</v>
      </c>
      <c r="F38" s="13" t="s">
        <v>46</v>
      </c>
      <c r="G38" s="13" t="s">
        <v>46</v>
      </c>
      <c r="H38" s="13"/>
      <c r="I38" s="13"/>
      <c r="J38" s="13" t="s">
        <v>46</v>
      </c>
      <c r="K38" s="13"/>
      <c r="L38" s="13"/>
      <c r="M38" s="13" t="s">
        <v>46</v>
      </c>
      <c r="N38" s="13" t="s">
        <v>46</v>
      </c>
      <c r="O38" s="13"/>
      <c r="P38" s="13" t="s">
        <v>46</v>
      </c>
      <c r="Q38" s="13"/>
      <c r="R38" s="13" t="s">
        <v>185</v>
      </c>
    </row>
    <row r="39" spans="1:18" ht="25.5">
      <c r="A39" s="136"/>
      <c r="B39" s="10" t="s">
        <v>2977</v>
      </c>
      <c r="C39" s="13" t="s">
        <v>0</v>
      </c>
      <c r="D39" s="97" t="s">
        <v>802</v>
      </c>
      <c r="E39" s="13" t="s">
        <v>2978</v>
      </c>
      <c r="F39" s="13" t="s">
        <v>46</v>
      </c>
      <c r="G39" s="13" t="s">
        <v>46</v>
      </c>
      <c r="H39" s="13"/>
      <c r="I39" s="13"/>
      <c r="J39" s="13" t="s">
        <v>46</v>
      </c>
      <c r="K39" s="13" t="s">
        <v>46</v>
      </c>
      <c r="L39" s="13" t="s">
        <v>46</v>
      </c>
      <c r="M39" s="13" t="s">
        <v>46</v>
      </c>
      <c r="N39" s="13" t="s">
        <v>46</v>
      </c>
      <c r="O39" s="13"/>
      <c r="P39" s="13" t="s">
        <v>46</v>
      </c>
      <c r="Q39" s="13" t="s">
        <v>46</v>
      </c>
      <c r="R39" s="13" t="s">
        <v>185</v>
      </c>
    </row>
    <row r="40" spans="1:18" ht="12.75">
      <c r="A40" s="136"/>
      <c r="B40" s="10" t="s">
        <v>2979</v>
      </c>
      <c r="C40" s="13" t="s">
        <v>0</v>
      </c>
      <c r="D40" s="97" t="s">
        <v>802</v>
      </c>
      <c r="E40" s="13" t="s">
        <v>46</v>
      </c>
      <c r="F40" s="13" t="s">
        <v>46</v>
      </c>
      <c r="G40" s="13" t="s">
        <v>2980</v>
      </c>
      <c r="H40" s="13"/>
      <c r="I40" s="13" t="s">
        <v>46</v>
      </c>
      <c r="J40" s="13"/>
      <c r="K40" s="13"/>
      <c r="L40" s="13"/>
      <c r="M40" s="13" t="s">
        <v>46</v>
      </c>
      <c r="N40" s="13" t="s">
        <v>46</v>
      </c>
      <c r="O40" s="13"/>
      <c r="P40" s="13"/>
      <c r="Q40" s="13" t="s">
        <v>46</v>
      </c>
      <c r="R40" s="13" t="s">
        <v>185</v>
      </c>
    </row>
    <row r="41" spans="1:18" ht="25.5">
      <c r="A41" s="136"/>
      <c r="B41" s="10" t="s">
        <v>2981</v>
      </c>
      <c r="C41" s="13" t="s">
        <v>0</v>
      </c>
      <c r="D41" s="97" t="s">
        <v>2951</v>
      </c>
      <c r="E41" s="13" t="s">
        <v>46</v>
      </c>
      <c r="F41" s="13"/>
      <c r="G41" s="13"/>
      <c r="H41" s="13"/>
      <c r="I41" s="13" t="s">
        <v>46</v>
      </c>
      <c r="J41" s="13"/>
      <c r="K41" s="13"/>
      <c r="L41" s="13"/>
      <c r="M41" s="13" t="s">
        <v>46</v>
      </c>
      <c r="N41" s="13" t="s">
        <v>46</v>
      </c>
      <c r="O41" s="13"/>
      <c r="P41" s="13" t="s">
        <v>46</v>
      </c>
      <c r="Q41" s="13"/>
      <c r="R41" s="13" t="s">
        <v>185</v>
      </c>
    </row>
    <row r="42" spans="1:18" ht="25.5">
      <c r="A42" s="136"/>
      <c r="B42" s="10" t="s">
        <v>2982</v>
      </c>
      <c r="C42" s="13" t="s">
        <v>0</v>
      </c>
      <c r="D42" s="97" t="s">
        <v>2951</v>
      </c>
      <c r="E42" s="13" t="s">
        <v>46</v>
      </c>
      <c r="F42" s="13"/>
      <c r="G42" s="13"/>
      <c r="H42" s="13"/>
      <c r="I42" s="13" t="s">
        <v>46</v>
      </c>
      <c r="J42" s="13"/>
      <c r="K42" s="13"/>
      <c r="L42" s="13"/>
      <c r="M42" s="13"/>
      <c r="N42" s="13" t="s">
        <v>46</v>
      </c>
      <c r="O42" s="13"/>
      <c r="P42" s="13" t="s">
        <v>46</v>
      </c>
      <c r="Q42" s="13"/>
      <c r="R42" s="13" t="s">
        <v>185</v>
      </c>
    </row>
    <row r="43" spans="1:18" ht="25.5">
      <c r="A43" s="136"/>
      <c r="B43" s="119" t="s">
        <v>2983</v>
      </c>
      <c r="C43" s="13" t="s">
        <v>0</v>
      </c>
      <c r="D43" s="97" t="s">
        <v>2951</v>
      </c>
      <c r="E43" s="13" t="s">
        <v>46</v>
      </c>
      <c r="F43" s="13"/>
      <c r="G43" s="13"/>
      <c r="H43" s="13"/>
      <c r="I43" s="13" t="s">
        <v>46</v>
      </c>
      <c r="J43" s="13"/>
      <c r="K43" s="13"/>
      <c r="L43" s="13"/>
      <c r="M43" s="13" t="s">
        <v>46</v>
      </c>
      <c r="N43" s="13" t="s">
        <v>46</v>
      </c>
      <c r="O43" s="13"/>
      <c r="P43" s="13" t="s">
        <v>46</v>
      </c>
      <c r="Q43" s="13"/>
      <c r="R43" s="13" t="s">
        <v>185</v>
      </c>
    </row>
    <row r="44" spans="1:18" ht="12.75">
      <c r="A44" s="136"/>
      <c r="B44" s="120" t="s">
        <v>2984</v>
      </c>
      <c r="C44" s="13" t="s">
        <v>0</v>
      </c>
      <c r="D44" s="97" t="s">
        <v>2951</v>
      </c>
      <c r="E44" s="13"/>
      <c r="F44" s="13"/>
      <c r="G44" s="13"/>
      <c r="H44" s="13"/>
      <c r="I44" s="13" t="s">
        <v>46</v>
      </c>
      <c r="J44" s="13"/>
      <c r="K44" s="13"/>
      <c r="L44" s="13"/>
      <c r="M44" s="13"/>
      <c r="N44" s="13" t="s">
        <v>46</v>
      </c>
      <c r="O44" s="13"/>
      <c r="P44" s="13" t="s">
        <v>46</v>
      </c>
      <c r="Q44" s="13"/>
      <c r="R44" s="13" t="s">
        <v>185</v>
      </c>
    </row>
    <row r="45" spans="1:18" ht="25.5">
      <c r="A45" s="136"/>
      <c r="B45" s="119" t="s">
        <v>2985</v>
      </c>
      <c r="C45" s="13" t="s">
        <v>0</v>
      </c>
      <c r="D45" s="97" t="s">
        <v>2951</v>
      </c>
      <c r="E45" s="13" t="s">
        <v>46</v>
      </c>
      <c r="F45" s="13"/>
      <c r="G45" s="13"/>
      <c r="H45" s="13"/>
      <c r="I45" s="13" t="s">
        <v>46</v>
      </c>
      <c r="J45" s="13"/>
      <c r="K45" s="13"/>
      <c r="L45" s="13"/>
      <c r="M45" s="13"/>
      <c r="N45" s="13" t="s">
        <v>46</v>
      </c>
      <c r="O45" s="13"/>
      <c r="P45" s="13" t="s">
        <v>46</v>
      </c>
      <c r="Q45" s="13"/>
      <c r="R45" s="13" t="s">
        <v>185</v>
      </c>
    </row>
    <row r="46" spans="1:18" ht="63.75">
      <c r="A46" s="137"/>
      <c r="B46" s="121" t="s">
        <v>2986</v>
      </c>
      <c r="C46" s="13" t="s">
        <v>0</v>
      </c>
      <c r="D46" s="97" t="s">
        <v>2987</v>
      </c>
      <c r="E46" s="13" t="s">
        <v>46</v>
      </c>
      <c r="F46" s="13" t="s">
        <v>46</v>
      </c>
      <c r="G46" s="13" t="s">
        <v>46</v>
      </c>
      <c r="H46" s="13" t="s">
        <v>46</v>
      </c>
      <c r="I46" s="13" t="s">
        <v>46</v>
      </c>
      <c r="J46" s="13" t="s">
        <v>46</v>
      </c>
      <c r="K46" s="13" t="s">
        <v>46</v>
      </c>
      <c r="L46" s="13" t="s">
        <v>46</v>
      </c>
      <c r="M46" s="13" t="s">
        <v>46</v>
      </c>
      <c r="N46" s="13" t="s">
        <v>46</v>
      </c>
      <c r="O46" s="13" t="s">
        <v>46</v>
      </c>
      <c r="P46" s="13" t="s">
        <v>46</v>
      </c>
      <c r="Q46" s="13" t="s">
        <v>46</v>
      </c>
      <c r="R46" s="13" t="s">
        <v>185</v>
      </c>
    </row>
    <row r="47" spans="1:18" ht="25.5">
      <c r="A47" s="195" t="s">
        <v>31</v>
      </c>
      <c r="B47" s="10" t="s">
        <v>2988</v>
      </c>
      <c r="C47" s="13" t="s">
        <v>0</v>
      </c>
      <c r="D47" s="97" t="s">
        <v>2951</v>
      </c>
      <c r="E47" s="13" t="s">
        <v>46</v>
      </c>
      <c r="F47" s="13"/>
      <c r="G47" s="13"/>
      <c r="H47" s="13"/>
      <c r="I47" s="13" t="s">
        <v>46</v>
      </c>
      <c r="J47" s="13"/>
      <c r="K47" s="13"/>
      <c r="L47" s="13"/>
      <c r="M47" s="13"/>
      <c r="N47" s="13" t="s">
        <v>46</v>
      </c>
      <c r="O47" s="13"/>
      <c r="P47" s="13" t="s">
        <v>46</v>
      </c>
      <c r="Q47" s="13"/>
      <c r="R47" s="13" t="s">
        <v>185</v>
      </c>
    </row>
    <row r="48" spans="1:18" ht="38.25">
      <c r="A48" s="136"/>
      <c r="B48" s="119" t="s">
        <v>2989</v>
      </c>
      <c r="C48" s="13" t="s">
        <v>0</v>
      </c>
      <c r="D48" s="97" t="s">
        <v>2951</v>
      </c>
      <c r="E48" s="13" t="s">
        <v>46</v>
      </c>
      <c r="F48" s="13"/>
      <c r="G48" s="13"/>
      <c r="H48" s="13"/>
      <c r="I48" s="13" t="s">
        <v>46</v>
      </c>
      <c r="J48" s="13"/>
      <c r="K48" s="13"/>
      <c r="L48" s="13"/>
      <c r="M48" s="13" t="s">
        <v>46</v>
      </c>
      <c r="N48" s="13" t="s">
        <v>46</v>
      </c>
      <c r="O48" s="13"/>
      <c r="P48" s="13" t="s">
        <v>46</v>
      </c>
      <c r="Q48" s="13"/>
      <c r="R48" s="13" t="s">
        <v>185</v>
      </c>
    </row>
    <row r="49" spans="1:18" ht="25.5">
      <c r="A49" s="136"/>
      <c r="B49" s="119" t="s">
        <v>2990</v>
      </c>
      <c r="C49" s="13" t="s">
        <v>0</v>
      </c>
      <c r="D49" s="97" t="s">
        <v>2951</v>
      </c>
      <c r="E49" s="13" t="s">
        <v>46</v>
      </c>
      <c r="F49" s="13"/>
      <c r="G49" s="13"/>
      <c r="H49" s="13"/>
      <c r="I49" s="13" t="s">
        <v>46</v>
      </c>
      <c r="J49" s="13"/>
      <c r="K49" s="13"/>
      <c r="L49" s="13"/>
      <c r="M49" s="13"/>
      <c r="N49" s="13" t="s">
        <v>46</v>
      </c>
      <c r="O49" s="13"/>
      <c r="P49" s="13" t="s">
        <v>46</v>
      </c>
      <c r="Q49" s="13"/>
      <c r="R49" s="13" t="s">
        <v>185</v>
      </c>
    </row>
    <row r="50" spans="1:18" ht="25.5">
      <c r="A50" s="136"/>
      <c r="B50" s="119" t="s">
        <v>2991</v>
      </c>
      <c r="C50" s="13" t="s">
        <v>0</v>
      </c>
      <c r="D50" s="97" t="s">
        <v>2951</v>
      </c>
      <c r="E50" s="13" t="s">
        <v>46</v>
      </c>
      <c r="F50" s="13"/>
      <c r="G50" s="13"/>
      <c r="H50" s="13"/>
      <c r="I50" s="13" t="s">
        <v>46</v>
      </c>
      <c r="J50" s="13"/>
      <c r="K50" s="13"/>
      <c r="L50" s="13"/>
      <c r="M50" s="13" t="s">
        <v>46</v>
      </c>
      <c r="N50" s="13" t="s">
        <v>46</v>
      </c>
      <c r="O50" s="13"/>
      <c r="P50" s="13" t="s">
        <v>46</v>
      </c>
      <c r="Q50" s="13"/>
      <c r="R50" s="13" t="s">
        <v>185</v>
      </c>
    </row>
    <row r="51" spans="1:18" ht="25.5">
      <c r="A51" s="136"/>
      <c r="B51" s="119" t="s">
        <v>2992</v>
      </c>
      <c r="C51" s="13" t="s">
        <v>0</v>
      </c>
      <c r="D51" s="97" t="s">
        <v>2951</v>
      </c>
      <c r="E51" s="13" t="s">
        <v>46</v>
      </c>
      <c r="F51" s="13"/>
      <c r="G51" s="13"/>
      <c r="H51" s="13"/>
      <c r="I51" s="13" t="s">
        <v>46</v>
      </c>
      <c r="J51" s="13"/>
      <c r="K51" s="13"/>
      <c r="L51" s="13"/>
      <c r="M51" s="13" t="s">
        <v>46</v>
      </c>
      <c r="N51" s="13" t="s">
        <v>46</v>
      </c>
      <c r="O51" s="13"/>
      <c r="P51" s="13" t="s">
        <v>46</v>
      </c>
      <c r="Q51" s="13"/>
      <c r="R51" s="13" t="s">
        <v>185</v>
      </c>
    </row>
    <row r="52" spans="1:18" ht="25.5">
      <c r="A52" s="136"/>
      <c r="B52" s="119" t="s">
        <v>2993</v>
      </c>
      <c r="C52" s="13" t="s">
        <v>0</v>
      </c>
      <c r="D52" s="97" t="s">
        <v>2951</v>
      </c>
      <c r="E52" s="13" t="s">
        <v>46</v>
      </c>
      <c r="F52" s="13"/>
      <c r="G52" s="13"/>
      <c r="H52" s="13"/>
      <c r="I52" s="13" t="s">
        <v>46</v>
      </c>
      <c r="J52" s="13"/>
      <c r="K52" s="13"/>
      <c r="L52" s="13"/>
      <c r="M52" s="13"/>
      <c r="N52" s="13" t="s">
        <v>46</v>
      </c>
      <c r="O52" s="13"/>
      <c r="P52" s="13" t="s">
        <v>46</v>
      </c>
      <c r="Q52" s="13"/>
      <c r="R52" s="13" t="s">
        <v>185</v>
      </c>
    </row>
    <row r="53" spans="1:18" ht="25.5">
      <c r="A53" s="136"/>
      <c r="B53" s="119" t="s">
        <v>2994</v>
      </c>
      <c r="C53" s="13" t="s">
        <v>0</v>
      </c>
      <c r="D53" s="97" t="s">
        <v>2951</v>
      </c>
      <c r="E53" s="13" t="s">
        <v>46</v>
      </c>
      <c r="F53" s="13"/>
      <c r="G53" s="13"/>
      <c r="H53" s="13"/>
      <c r="I53" s="13" t="s">
        <v>46</v>
      </c>
      <c r="J53" s="13"/>
      <c r="K53" s="13"/>
      <c r="L53" s="13"/>
      <c r="M53" s="13"/>
      <c r="N53" s="13" t="s">
        <v>46</v>
      </c>
      <c r="O53" s="13"/>
      <c r="P53" s="13" t="s">
        <v>46</v>
      </c>
      <c r="Q53" s="13"/>
      <c r="R53" s="13" t="s">
        <v>185</v>
      </c>
    </row>
    <row r="54" spans="1:18" ht="25.5">
      <c r="A54" s="136"/>
      <c r="B54" s="122" t="s">
        <v>2995</v>
      </c>
      <c r="C54" s="13" t="s">
        <v>0</v>
      </c>
      <c r="D54" s="97" t="s">
        <v>2951</v>
      </c>
      <c r="E54" s="13" t="s">
        <v>46</v>
      </c>
      <c r="F54" s="13"/>
      <c r="G54" s="13"/>
      <c r="H54" s="13"/>
      <c r="I54" s="13" t="s">
        <v>46</v>
      </c>
      <c r="J54" s="13"/>
      <c r="K54" s="13"/>
      <c r="L54" s="13"/>
      <c r="M54" s="13"/>
      <c r="N54" s="13" t="s">
        <v>46</v>
      </c>
      <c r="O54" s="13"/>
      <c r="P54" s="13" t="s">
        <v>46</v>
      </c>
      <c r="Q54" s="13"/>
      <c r="R54" s="13" t="s">
        <v>185</v>
      </c>
    </row>
    <row r="55" spans="1:18" ht="38.25">
      <c r="A55" s="136"/>
      <c r="B55" s="10" t="s">
        <v>2996</v>
      </c>
      <c r="C55" s="13" t="s">
        <v>0</v>
      </c>
      <c r="D55" s="97" t="s">
        <v>2997</v>
      </c>
      <c r="E55" s="13" t="s">
        <v>46</v>
      </c>
      <c r="F55" s="13" t="s">
        <v>46</v>
      </c>
      <c r="G55" s="13" t="s">
        <v>46</v>
      </c>
      <c r="H55" s="13" t="s">
        <v>46</v>
      </c>
      <c r="I55" s="13" t="s">
        <v>46</v>
      </c>
      <c r="J55" s="13" t="s">
        <v>46</v>
      </c>
      <c r="K55" s="13" t="s">
        <v>46</v>
      </c>
      <c r="L55" s="13" t="s">
        <v>46</v>
      </c>
      <c r="M55" s="13" t="s">
        <v>46</v>
      </c>
      <c r="N55" s="13" t="s">
        <v>46</v>
      </c>
      <c r="O55" s="13" t="s">
        <v>46</v>
      </c>
      <c r="P55" s="13" t="s">
        <v>46</v>
      </c>
      <c r="Q55" s="13" t="s">
        <v>46</v>
      </c>
      <c r="R55" s="13" t="s">
        <v>185</v>
      </c>
    </row>
    <row r="56" spans="1:18" ht="63.75">
      <c r="A56" s="136"/>
      <c r="B56" s="19" t="s">
        <v>2986</v>
      </c>
      <c r="C56" s="13" t="s">
        <v>0</v>
      </c>
      <c r="D56" s="97" t="s">
        <v>2987</v>
      </c>
      <c r="E56" s="13" t="s">
        <v>46</v>
      </c>
      <c r="F56" s="13" t="s">
        <v>46</v>
      </c>
      <c r="G56" s="13" t="s">
        <v>46</v>
      </c>
      <c r="H56" s="13" t="s">
        <v>46</v>
      </c>
      <c r="I56" s="13" t="s">
        <v>46</v>
      </c>
      <c r="J56" s="13" t="s">
        <v>46</v>
      </c>
      <c r="K56" s="13" t="s">
        <v>46</v>
      </c>
      <c r="L56" s="13" t="s">
        <v>46</v>
      </c>
      <c r="M56" s="13" t="s">
        <v>46</v>
      </c>
      <c r="N56" s="13" t="s">
        <v>46</v>
      </c>
      <c r="O56" s="13" t="s">
        <v>46</v>
      </c>
      <c r="P56" s="13" t="s">
        <v>46</v>
      </c>
      <c r="Q56" s="13" t="s">
        <v>46</v>
      </c>
      <c r="R56" s="13" t="s">
        <v>185</v>
      </c>
    </row>
    <row r="57" spans="1:18" ht="38.25">
      <c r="A57" s="137"/>
      <c r="B57" s="19" t="s">
        <v>2998</v>
      </c>
      <c r="C57" s="13" t="s">
        <v>0</v>
      </c>
      <c r="D57" s="97" t="s">
        <v>2987</v>
      </c>
      <c r="E57" s="13"/>
      <c r="F57" s="13"/>
      <c r="G57" s="13"/>
      <c r="H57" s="13"/>
      <c r="I57" s="13" t="s">
        <v>46</v>
      </c>
      <c r="J57" s="13"/>
      <c r="K57" s="13" t="s">
        <v>46</v>
      </c>
      <c r="L57" s="13" t="s">
        <v>46</v>
      </c>
      <c r="M57" s="13"/>
      <c r="N57" s="13"/>
      <c r="O57" s="13"/>
      <c r="P57" s="13"/>
      <c r="Q57" s="13" t="s">
        <v>46</v>
      </c>
      <c r="R57" s="13" t="s">
        <v>256</v>
      </c>
    </row>
    <row r="58" spans="1:18" ht="25.5">
      <c r="A58" s="196" t="s">
        <v>22</v>
      </c>
      <c r="B58" s="10" t="s">
        <v>2999</v>
      </c>
      <c r="C58" s="13" t="s">
        <v>0</v>
      </c>
      <c r="D58" s="97" t="s">
        <v>2951</v>
      </c>
      <c r="E58" s="13" t="s">
        <v>46</v>
      </c>
      <c r="F58" s="13"/>
      <c r="G58" s="13"/>
      <c r="H58" s="13"/>
      <c r="I58" s="13" t="s">
        <v>46</v>
      </c>
      <c r="J58" s="13"/>
      <c r="K58" s="13"/>
      <c r="L58" s="13"/>
      <c r="M58" s="13" t="s">
        <v>46</v>
      </c>
      <c r="N58" s="13" t="s">
        <v>46</v>
      </c>
      <c r="O58" s="13"/>
      <c r="P58" s="13" t="s">
        <v>46</v>
      </c>
      <c r="Q58" s="13"/>
      <c r="R58" s="13" t="s">
        <v>185</v>
      </c>
    </row>
    <row r="59" spans="1:18" ht="25.5">
      <c r="A59" s="136"/>
      <c r="B59" s="10" t="s">
        <v>3000</v>
      </c>
      <c r="C59" s="13" t="s">
        <v>0</v>
      </c>
      <c r="D59" s="97" t="s">
        <v>2951</v>
      </c>
      <c r="E59" s="13" t="s">
        <v>46</v>
      </c>
      <c r="F59" s="13"/>
      <c r="G59" s="13"/>
      <c r="H59" s="13"/>
      <c r="I59" s="13" t="s">
        <v>46</v>
      </c>
      <c r="J59" s="13" t="s">
        <v>46</v>
      </c>
      <c r="K59" s="13"/>
      <c r="L59" s="13" t="s">
        <v>46</v>
      </c>
      <c r="M59" s="13" t="s">
        <v>46</v>
      </c>
      <c r="N59" s="13" t="s">
        <v>46</v>
      </c>
      <c r="O59" s="13"/>
      <c r="P59" s="13" t="s">
        <v>46</v>
      </c>
      <c r="Q59" s="13"/>
      <c r="R59" s="13" t="s">
        <v>185</v>
      </c>
    </row>
    <row r="60" spans="1:18" ht="25.5">
      <c r="A60" s="136"/>
      <c r="B60" s="10" t="s">
        <v>3001</v>
      </c>
      <c r="C60" s="13" t="s">
        <v>0</v>
      </c>
      <c r="D60" s="97" t="s">
        <v>2951</v>
      </c>
      <c r="E60" s="13" t="s">
        <v>46</v>
      </c>
      <c r="F60" s="13"/>
      <c r="G60" s="13"/>
      <c r="H60" s="13"/>
      <c r="I60" s="13" t="s">
        <v>46</v>
      </c>
      <c r="J60" s="13"/>
      <c r="K60" s="13"/>
      <c r="L60" s="13"/>
      <c r="M60" s="13" t="s">
        <v>46</v>
      </c>
      <c r="N60" s="13" t="s">
        <v>46</v>
      </c>
      <c r="O60" s="13"/>
      <c r="P60" s="13" t="s">
        <v>46</v>
      </c>
      <c r="Q60" s="13"/>
      <c r="R60" s="13" t="s">
        <v>185</v>
      </c>
    </row>
    <row r="61" spans="1:18" ht="30" customHeight="1">
      <c r="A61" s="136"/>
      <c r="B61" s="119" t="s">
        <v>3002</v>
      </c>
      <c r="C61" s="13" t="s">
        <v>0</v>
      </c>
      <c r="D61" s="97" t="s">
        <v>2951</v>
      </c>
      <c r="E61" s="13"/>
      <c r="F61" s="13"/>
      <c r="G61" s="13"/>
      <c r="H61" s="13"/>
      <c r="I61" s="13" t="s">
        <v>46</v>
      </c>
      <c r="J61" s="13"/>
      <c r="K61" s="13"/>
      <c r="L61" s="13"/>
      <c r="M61" s="13"/>
      <c r="N61" s="13" t="s">
        <v>46</v>
      </c>
      <c r="O61" s="13"/>
      <c r="P61" s="13" t="s">
        <v>46</v>
      </c>
      <c r="Q61" s="13"/>
      <c r="R61" s="13" t="s">
        <v>185</v>
      </c>
    </row>
    <row r="62" spans="1:18" ht="30" customHeight="1">
      <c r="A62" s="136"/>
      <c r="B62" s="119" t="s">
        <v>3003</v>
      </c>
      <c r="C62" s="13" t="s">
        <v>0</v>
      </c>
      <c r="D62" s="97" t="s">
        <v>2951</v>
      </c>
      <c r="E62" s="13"/>
      <c r="F62" s="13"/>
      <c r="G62" s="13"/>
      <c r="H62" s="13"/>
      <c r="I62" s="13" t="s">
        <v>46</v>
      </c>
      <c r="J62" s="13"/>
      <c r="K62" s="13"/>
      <c r="L62" s="13"/>
      <c r="M62" s="13"/>
      <c r="N62" s="13" t="s">
        <v>46</v>
      </c>
      <c r="O62" s="13"/>
      <c r="P62" s="13" t="s">
        <v>46</v>
      </c>
      <c r="Q62" s="13"/>
      <c r="R62" s="13" t="s">
        <v>185</v>
      </c>
    </row>
    <row r="63" spans="1:18" ht="30" customHeight="1">
      <c r="A63" s="136"/>
      <c r="B63" s="119" t="s">
        <v>3004</v>
      </c>
      <c r="C63" s="13" t="s">
        <v>0</v>
      </c>
      <c r="D63" s="97" t="s">
        <v>2951</v>
      </c>
      <c r="E63" s="13" t="s">
        <v>46</v>
      </c>
      <c r="F63" s="13"/>
      <c r="G63" s="13"/>
      <c r="H63" s="13"/>
      <c r="I63" s="13" t="s">
        <v>46</v>
      </c>
      <c r="J63" s="13"/>
      <c r="K63" s="13"/>
      <c r="L63" s="13"/>
      <c r="M63" s="13" t="s">
        <v>46</v>
      </c>
      <c r="N63" s="13" t="s">
        <v>46</v>
      </c>
      <c r="O63" s="13"/>
      <c r="P63" s="13" t="s">
        <v>46</v>
      </c>
      <c r="Q63" s="13"/>
      <c r="R63" s="13" t="s">
        <v>185</v>
      </c>
    </row>
    <row r="64" spans="1:18" ht="38.25">
      <c r="A64" s="136"/>
      <c r="B64" s="119" t="s">
        <v>3005</v>
      </c>
      <c r="C64" s="13" t="s">
        <v>0</v>
      </c>
      <c r="D64" s="97" t="s">
        <v>2951</v>
      </c>
      <c r="E64" s="13"/>
      <c r="F64" s="13"/>
      <c r="G64" s="13"/>
      <c r="H64" s="13"/>
      <c r="I64" s="13" t="s">
        <v>46</v>
      </c>
      <c r="J64" s="13"/>
      <c r="K64" s="13"/>
      <c r="L64" s="13"/>
      <c r="M64" s="13"/>
      <c r="N64" s="13" t="s">
        <v>46</v>
      </c>
      <c r="O64" s="13"/>
      <c r="P64" s="13" t="s">
        <v>46</v>
      </c>
      <c r="Q64" s="13"/>
      <c r="R64" s="13" t="s">
        <v>185</v>
      </c>
    </row>
    <row r="65" spans="1:18" ht="25.5">
      <c r="A65" s="136"/>
      <c r="B65" s="119" t="s">
        <v>3006</v>
      </c>
      <c r="C65" s="13" t="s">
        <v>0</v>
      </c>
      <c r="D65" s="97" t="s">
        <v>2951</v>
      </c>
      <c r="E65" s="13"/>
      <c r="F65" s="13"/>
      <c r="G65" s="13"/>
      <c r="H65" s="13"/>
      <c r="I65" s="13" t="s">
        <v>46</v>
      </c>
      <c r="J65" s="13"/>
      <c r="K65" s="13"/>
      <c r="L65" s="13"/>
      <c r="M65" s="13"/>
      <c r="N65" s="13" t="s">
        <v>46</v>
      </c>
      <c r="O65" s="13"/>
      <c r="P65" s="13" t="s">
        <v>46</v>
      </c>
      <c r="Q65" s="13"/>
      <c r="R65" s="13" t="s">
        <v>185</v>
      </c>
    </row>
    <row r="66" spans="1:18" ht="25.5">
      <c r="A66" s="136"/>
      <c r="B66" s="119" t="s">
        <v>3007</v>
      </c>
      <c r="C66" s="13" t="s">
        <v>0</v>
      </c>
      <c r="D66" s="97" t="s">
        <v>2951</v>
      </c>
      <c r="E66" s="13"/>
      <c r="F66" s="13"/>
      <c r="G66" s="13"/>
      <c r="H66" s="13"/>
      <c r="I66" s="13" t="s">
        <v>46</v>
      </c>
      <c r="J66" s="13"/>
      <c r="K66" s="13"/>
      <c r="L66" s="13"/>
      <c r="M66" s="13" t="s">
        <v>46</v>
      </c>
      <c r="N66" s="13" t="s">
        <v>46</v>
      </c>
      <c r="O66" s="13"/>
      <c r="P66" s="13" t="s">
        <v>46</v>
      </c>
      <c r="Q66" s="13"/>
      <c r="R66" s="13" t="s">
        <v>185</v>
      </c>
    </row>
    <row r="67" spans="1:18" ht="25.5">
      <c r="A67" s="136"/>
      <c r="B67" s="119" t="s">
        <v>3008</v>
      </c>
      <c r="C67" s="13" t="s">
        <v>0</v>
      </c>
      <c r="D67" s="97" t="s">
        <v>2951</v>
      </c>
      <c r="E67" s="13"/>
      <c r="F67" s="13"/>
      <c r="G67" s="13"/>
      <c r="H67" s="13"/>
      <c r="I67" s="13" t="s">
        <v>46</v>
      </c>
      <c r="J67" s="13"/>
      <c r="K67" s="13"/>
      <c r="L67" s="13"/>
      <c r="M67" s="13"/>
      <c r="N67" s="13" t="s">
        <v>46</v>
      </c>
      <c r="O67" s="13"/>
      <c r="P67" s="13" t="s">
        <v>46</v>
      </c>
      <c r="Q67" s="13"/>
      <c r="R67" s="13" t="s">
        <v>185</v>
      </c>
    </row>
    <row r="68" spans="1:18" ht="38.25">
      <c r="A68" s="136"/>
      <c r="B68" s="119" t="s">
        <v>3009</v>
      </c>
      <c r="C68" s="13" t="s">
        <v>0</v>
      </c>
      <c r="D68" s="97" t="s">
        <v>2951</v>
      </c>
      <c r="E68" s="13"/>
      <c r="F68" s="13"/>
      <c r="G68" s="13"/>
      <c r="H68" s="13"/>
      <c r="I68" s="13" t="s">
        <v>46</v>
      </c>
      <c r="J68" s="13"/>
      <c r="K68" s="13"/>
      <c r="L68" s="13"/>
      <c r="M68" s="13"/>
      <c r="N68" s="13" t="s">
        <v>46</v>
      </c>
      <c r="O68" s="13"/>
      <c r="P68" s="13" t="s">
        <v>46</v>
      </c>
      <c r="Q68" s="13"/>
      <c r="R68" s="13" t="s">
        <v>185</v>
      </c>
    </row>
    <row r="69" spans="1:18" ht="25.5">
      <c r="A69" s="136"/>
      <c r="B69" s="119" t="s">
        <v>3010</v>
      </c>
      <c r="C69" s="13" t="s">
        <v>0</v>
      </c>
      <c r="D69" s="97" t="s">
        <v>2951</v>
      </c>
      <c r="E69" s="13" t="s">
        <v>46</v>
      </c>
      <c r="F69" s="13"/>
      <c r="G69" s="13"/>
      <c r="H69" s="13"/>
      <c r="I69" s="13" t="s">
        <v>46</v>
      </c>
      <c r="J69" s="13"/>
      <c r="K69" s="13"/>
      <c r="L69" s="13"/>
      <c r="M69" s="13" t="s">
        <v>46</v>
      </c>
      <c r="N69" s="13" t="s">
        <v>46</v>
      </c>
      <c r="O69" s="13"/>
      <c r="P69" s="13" t="s">
        <v>46</v>
      </c>
      <c r="Q69" s="13"/>
      <c r="R69" s="13" t="s">
        <v>185</v>
      </c>
    </row>
    <row r="70" spans="1:18" ht="25.5">
      <c r="A70" s="136"/>
      <c r="B70" s="119" t="s">
        <v>3011</v>
      </c>
      <c r="C70" s="13" t="s">
        <v>0</v>
      </c>
      <c r="D70" s="97" t="s">
        <v>2951</v>
      </c>
      <c r="E70" s="13" t="s">
        <v>46</v>
      </c>
      <c r="F70" s="13" t="s">
        <v>46</v>
      </c>
      <c r="G70" s="13" t="s">
        <v>46</v>
      </c>
      <c r="H70" s="13"/>
      <c r="I70" s="13" t="s">
        <v>46</v>
      </c>
      <c r="J70" s="13" t="s">
        <v>46</v>
      </c>
      <c r="K70" s="13" t="s">
        <v>46</v>
      </c>
      <c r="L70" s="13" t="s">
        <v>46</v>
      </c>
      <c r="M70" s="13" t="s">
        <v>46</v>
      </c>
      <c r="N70" s="13"/>
      <c r="O70" s="13"/>
      <c r="P70" s="13" t="s">
        <v>46</v>
      </c>
      <c r="Q70" s="13" t="s">
        <v>46</v>
      </c>
      <c r="R70" s="13" t="s">
        <v>185</v>
      </c>
    </row>
    <row r="71" spans="1:18" ht="25.5">
      <c r="A71" s="136"/>
      <c r="B71" s="119" t="s">
        <v>3012</v>
      </c>
      <c r="C71" s="13" t="s">
        <v>0</v>
      </c>
      <c r="D71" s="97" t="s">
        <v>2951</v>
      </c>
      <c r="E71" s="13" t="s">
        <v>46</v>
      </c>
      <c r="F71" s="13"/>
      <c r="G71" s="13"/>
      <c r="H71" s="13"/>
      <c r="I71" s="13" t="s">
        <v>46</v>
      </c>
      <c r="J71" s="13"/>
      <c r="K71" s="13"/>
      <c r="L71" s="13"/>
      <c r="M71" s="13" t="s">
        <v>46</v>
      </c>
      <c r="N71" s="13" t="s">
        <v>46</v>
      </c>
      <c r="O71" s="13"/>
      <c r="P71" s="13" t="s">
        <v>46</v>
      </c>
      <c r="Q71" s="13"/>
      <c r="R71" s="13" t="s">
        <v>185</v>
      </c>
    </row>
    <row r="72" spans="1:18" ht="38.25">
      <c r="A72" s="136"/>
      <c r="B72" s="119" t="s">
        <v>3013</v>
      </c>
      <c r="C72" s="13" t="s">
        <v>0</v>
      </c>
      <c r="D72" s="97" t="s">
        <v>2951</v>
      </c>
      <c r="E72" s="13" t="s">
        <v>46</v>
      </c>
      <c r="F72" s="13" t="s">
        <v>46</v>
      </c>
      <c r="G72" s="13"/>
      <c r="H72" s="13"/>
      <c r="I72" s="13" t="s">
        <v>46</v>
      </c>
      <c r="J72" s="13" t="s">
        <v>46</v>
      </c>
      <c r="K72" s="13"/>
      <c r="L72" s="13" t="s">
        <v>46</v>
      </c>
      <c r="M72" s="13" t="s">
        <v>46</v>
      </c>
      <c r="N72" s="13" t="s">
        <v>46</v>
      </c>
      <c r="O72" s="13"/>
      <c r="P72" s="13" t="s">
        <v>46</v>
      </c>
      <c r="Q72" s="13" t="s">
        <v>46</v>
      </c>
      <c r="R72" s="13" t="s">
        <v>185</v>
      </c>
    </row>
    <row r="73" spans="1:18" ht="25.5">
      <c r="A73" s="136"/>
      <c r="B73" s="119" t="s">
        <v>3014</v>
      </c>
      <c r="C73" s="13" t="s">
        <v>0</v>
      </c>
      <c r="D73" s="97" t="s">
        <v>2951</v>
      </c>
      <c r="E73" s="13" t="s">
        <v>46</v>
      </c>
      <c r="F73" s="13"/>
      <c r="G73" s="13"/>
      <c r="H73" s="13"/>
      <c r="I73" s="13" t="s">
        <v>46</v>
      </c>
      <c r="J73" s="13"/>
      <c r="K73" s="13"/>
      <c r="L73" s="13"/>
      <c r="M73" s="13" t="s">
        <v>46</v>
      </c>
      <c r="N73" s="13" t="s">
        <v>46</v>
      </c>
      <c r="O73" s="13"/>
      <c r="P73" s="13" t="s">
        <v>46</v>
      </c>
      <c r="Q73" s="13"/>
      <c r="R73" s="13" t="s">
        <v>185</v>
      </c>
    </row>
    <row r="74" spans="1:18" ht="25.5">
      <c r="A74" s="136"/>
      <c r="B74" s="119" t="s">
        <v>3015</v>
      </c>
      <c r="C74" s="13" t="s">
        <v>0</v>
      </c>
      <c r="D74" s="97" t="s">
        <v>2951</v>
      </c>
      <c r="E74" s="13" t="s">
        <v>46</v>
      </c>
      <c r="F74" s="13"/>
      <c r="G74" s="13"/>
      <c r="H74" s="13"/>
      <c r="I74" s="13" t="s">
        <v>46</v>
      </c>
      <c r="J74" s="13"/>
      <c r="K74" s="13"/>
      <c r="L74" s="13"/>
      <c r="M74" s="13" t="s">
        <v>46</v>
      </c>
      <c r="N74" s="13" t="s">
        <v>46</v>
      </c>
      <c r="O74" s="13"/>
      <c r="P74" s="13" t="s">
        <v>46</v>
      </c>
      <c r="Q74" s="13"/>
      <c r="R74" s="13" t="s">
        <v>185</v>
      </c>
    </row>
    <row r="75" spans="1:18" ht="63.75">
      <c r="A75" s="136"/>
      <c r="B75" s="44" t="s">
        <v>3016</v>
      </c>
      <c r="C75" s="13" t="s">
        <v>0</v>
      </c>
      <c r="D75" s="97" t="s">
        <v>3017</v>
      </c>
      <c r="E75" s="13" t="s">
        <v>46</v>
      </c>
      <c r="F75" s="13" t="s">
        <v>46</v>
      </c>
      <c r="G75" s="13" t="s">
        <v>46</v>
      </c>
      <c r="H75" s="13" t="s">
        <v>46</v>
      </c>
      <c r="I75" s="13" t="s">
        <v>46</v>
      </c>
      <c r="J75" s="13" t="s">
        <v>46</v>
      </c>
      <c r="K75" s="13" t="s">
        <v>46</v>
      </c>
      <c r="L75" s="13" t="s">
        <v>46</v>
      </c>
      <c r="M75" s="13" t="s">
        <v>46</v>
      </c>
      <c r="N75" s="13" t="s">
        <v>46</v>
      </c>
      <c r="O75" s="13" t="s">
        <v>46</v>
      </c>
      <c r="P75" s="13" t="s">
        <v>46</v>
      </c>
      <c r="Q75" s="13" t="s">
        <v>46</v>
      </c>
      <c r="R75" s="13" t="s">
        <v>185</v>
      </c>
    </row>
    <row r="76" spans="1:18" ht="63.75">
      <c r="A76" s="137"/>
      <c r="B76" s="121" t="s">
        <v>2986</v>
      </c>
      <c r="C76" s="13" t="s">
        <v>0</v>
      </c>
      <c r="D76" s="97" t="s">
        <v>2987</v>
      </c>
      <c r="E76" s="13" t="s">
        <v>46</v>
      </c>
      <c r="F76" s="13" t="s">
        <v>46</v>
      </c>
      <c r="G76" s="13" t="s">
        <v>46</v>
      </c>
      <c r="H76" s="13" t="s">
        <v>46</v>
      </c>
      <c r="I76" s="13" t="s">
        <v>46</v>
      </c>
      <c r="J76" s="13" t="s">
        <v>46</v>
      </c>
      <c r="K76" s="13" t="s">
        <v>46</v>
      </c>
      <c r="L76" s="13" t="s">
        <v>46</v>
      </c>
      <c r="M76" s="13" t="s">
        <v>46</v>
      </c>
      <c r="N76" s="13" t="s">
        <v>46</v>
      </c>
      <c r="O76" s="13" t="s">
        <v>46</v>
      </c>
      <c r="P76" s="13" t="s">
        <v>46</v>
      </c>
      <c r="Q76" s="13" t="s">
        <v>46</v>
      </c>
      <c r="R76" s="13" t="s">
        <v>185</v>
      </c>
    </row>
    <row r="77" spans="1:18" ht="30" customHeight="1">
      <c r="A77" s="196" t="s">
        <v>3018</v>
      </c>
      <c r="B77" s="10" t="s">
        <v>3019</v>
      </c>
      <c r="C77" s="13" t="s">
        <v>0</v>
      </c>
      <c r="D77" s="123" t="s">
        <v>3020</v>
      </c>
      <c r="E77" s="13"/>
      <c r="F77" s="13"/>
      <c r="G77" s="13"/>
      <c r="H77" s="13"/>
      <c r="I77" s="13" t="s">
        <v>46</v>
      </c>
      <c r="J77" s="13"/>
      <c r="K77" s="13"/>
      <c r="L77" s="13"/>
      <c r="M77" s="13"/>
      <c r="N77" s="13" t="s">
        <v>46</v>
      </c>
      <c r="O77" s="13"/>
      <c r="P77" s="13" t="s">
        <v>46</v>
      </c>
      <c r="Q77" s="13"/>
      <c r="R77" s="13" t="s">
        <v>185</v>
      </c>
    </row>
    <row r="78" spans="1:18" ht="30" customHeight="1">
      <c r="A78" s="136"/>
      <c r="B78" s="10" t="s">
        <v>3021</v>
      </c>
      <c r="C78" s="13" t="s">
        <v>0</v>
      </c>
      <c r="D78" s="97" t="s">
        <v>2951</v>
      </c>
      <c r="E78" s="13"/>
      <c r="F78" s="13"/>
      <c r="G78" s="13"/>
      <c r="H78" s="13"/>
      <c r="I78" s="13" t="s">
        <v>46</v>
      </c>
      <c r="J78" s="13"/>
      <c r="K78" s="13"/>
      <c r="L78" s="13"/>
      <c r="M78" s="13"/>
      <c r="N78" s="13" t="s">
        <v>46</v>
      </c>
      <c r="O78" s="13"/>
      <c r="P78" s="13" t="s">
        <v>46</v>
      </c>
      <c r="Q78" s="13"/>
      <c r="R78" s="13" t="s">
        <v>185</v>
      </c>
    </row>
    <row r="79" spans="1:18" ht="63.75">
      <c r="A79" s="136"/>
      <c r="B79" s="19" t="s">
        <v>2986</v>
      </c>
      <c r="C79" s="13" t="s">
        <v>0</v>
      </c>
      <c r="D79" s="97" t="s">
        <v>2987</v>
      </c>
      <c r="E79" s="13" t="s">
        <v>46</v>
      </c>
      <c r="F79" s="13" t="s">
        <v>46</v>
      </c>
      <c r="G79" s="13" t="s">
        <v>46</v>
      </c>
      <c r="H79" s="13" t="s">
        <v>46</v>
      </c>
      <c r="I79" s="13" t="s">
        <v>46</v>
      </c>
      <c r="J79" s="13" t="s">
        <v>46</v>
      </c>
      <c r="K79" s="13" t="s">
        <v>46</v>
      </c>
      <c r="L79" s="13" t="s">
        <v>46</v>
      </c>
      <c r="M79" s="13" t="s">
        <v>46</v>
      </c>
      <c r="N79" s="13" t="s">
        <v>46</v>
      </c>
      <c r="O79" s="13" t="s">
        <v>46</v>
      </c>
      <c r="P79" s="13" t="s">
        <v>46</v>
      </c>
      <c r="Q79" s="13" t="s">
        <v>46</v>
      </c>
      <c r="R79" s="13" t="s">
        <v>256</v>
      </c>
    </row>
    <row r="80" spans="1:18" ht="38.25">
      <c r="A80" s="136"/>
      <c r="B80" s="119" t="s">
        <v>3022</v>
      </c>
      <c r="C80" s="13" t="s">
        <v>0</v>
      </c>
      <c r="D80" s="97" t="s">
        <v>2987</v>
      </c>
      <c r="E80" s="13"/>
      <c r="F80" s="13"/>
      <c r="G80" s="13"/>
      <c r="H80" s="13"/>
      <c r="I80" s="13"/>
      <c r="J80" s="13"/>
      <c r="K80" s="13"/>
      <c r="L80" s="13" t="s">
        <v>46</v>
      </c>
      <c r="M80" s="13"/>
      <c r="N80" s="13"/>
      <c r="O80" s="13"/>
      <c r="P80" s="13"/>
      <c r="Q80" s="13" t="s">
        <v>46</v>
      </c>
      <c r="R80" s="13" t="s">
        <v>256</v>
      </c>
    </row>
    <row r="81" spans="1:18" ht="84.75" customHeight="1">
      <c r="A81" s="196" t="s">
        <v>3023</v>
      </c>
      <c r="B81" s="119" t="s">
        <v>3024</v>
      </c>
      <c r="C81" s="13" t="s">
        <v>0</v>
      </c>
      <c r="D81" s="97" t="s">
        <v>2951</v>
      </c>
      <c r="E81" s="13" t="s">
        <v>46</v>
      </c>
      <c r="F81" s="13"/>
      <c r="G81" s="13"/>
      <c r="H81" s="13"/>
      <c r="I81" s="13" t="s">
        <v>46</v>
      </c>
      <c r="J81" s="13"/>
      <c r="K81" s="13"/>
      <c r="L81" s="13"/>
      <c r="M81" s="13" t="s">
        <v>46</v>
      </c>
      <c r="N81" s="13" t="s">
        <v>46</v>
      </c>
      <c r="O81" s="13"/>
      <c r="P81" s="13" t="s">
        <v>46</v>
      </c>
      <c r="Q81" s="13"/>
      <c r="R81" s="13" t="s">
        <v>185</v>
      </c>
    </row>
    <row r="82" spans="1:18" ht="76.5">
      <c r="A82" s="136"/>
      <c r="B82" s="119" t="s">
        <v>3025</v>
      </c>
      <c r="C82" s="13" t="s">
        <v>0</v>
      </c>
      <c r="D82" s="97" t="s">
        <v>3026</v>
      </c>
      <c r="E82" s="13"/>
      <c r="F82" s="13"/>
      <c r="G82" s="13"/>
      <c r="H82" s="13"/>
      <c r="I82" s="13" t="s">
        <v>46</v>
      </c>
      <c r="J82" s="13"/>
      <c r="K82" s="13"/>
      <c r="L82" s="13"/>
      <c r="M82" s="13"/>
      <c r="N82" s="13" t="s">
        <v>46</v>
      </c>
      <c r="O82" s="13"/>
      <c r="P82" s="13" t="s">
        <v>46</v>
      </c>
      <c r="Q82" s="13"/>
      <c r="R82" s="13" t="s">
        <v>185</v>
      </c>
    </row>
    <row r="83" spans="1:18" ht="25.5" hidden="1">
      <c r="A83" s="136"/>
      <c r="B83" s="10" t="s">
        <v>3027</v>
      </c>
      <c r="C83" s="13" t="s">
        <v>0</v>
      </c>
      <c r="D83" s="13" t="s">
        <v>802</v>
      </c>
      <c r="E83" s="13"/>
      <c r="F83" s="13"/>
      <c r="G83" s="13"/>
      <c r="H83" s="13"/>
      <c r="I83" s="13"/>
      <c r="J83" s="13"/>
      <c r="K83" s="13"/>
      <c r="L83" s="13" t="s">
        <v>3028</v>
      </c>
      <c r="M83" s="13" t="s">
        <v>3321</v>
      </c>
      <c r="N83" s="13" t="s">
        <v>3321</v>
      </c>
      <c r="O83" s="13" t="s">
        <v>3321</v>
      </c>
      <c r="P83" s="13" t="s">
        <v>3321</v>
      </c>
      <c r="Q83" s="13" t="s">
        <v>3321</v>
      </c>
      <c r="R83" s="13"/>
    </row>
    <row r="84" spans="1:18" ht="63.75" hidden="1">
      <c r="A84" s="136"/>
      <c r="B84" s="10" t="s">
        <v>3029</v>
      </c>
      <c r="C84" s="13" t="s">
        <v>0</v>
      </c>
      <c r="D84" s="13" t="s">
        <v>802</v>
      </c>
      <c r="E84" s="13" t="s">
        <v>3030</v>
      </c>
      <c r="F84" s="13"/>
      <c r="G84" s="13"/>
      <c r="H84" s="13"/>
      <c r="I84" s="13" t="s">
        <v>3031</v>
      </c>
      <c r="J84" s="13"/>
      <c r="K84" s="13"/>
      <c r="L84" s="13"/>
      <c r="M84" s="13" t="s">
        <v>3321</v>
      </c>
      <c r="N84" s="13" t="s">
        <v>3321</v>
      </c>
      <c r="O84" s="13" t="s">
        <v>3321</v>
      </c>
      <c r="P84" s="13" t="s">
        <v>3321</v>
      </c>
      <c r="Q84" s="13" t="s">
        <v>3321</v>
      </c>
      <c r="R84" s="13"/>
    </row>
    <row r="85" spans="1:18" ht="25.5" hidden="1">
      <c r="A85" s="136"/>
      <c r="B85" s="10" t="s">
        <v>3032</v>
      </c>
      <c r="C85" s="13" t="s">
        <v>0</v>
      </c>
      <c r="D85" s="13" t="s">
        <v>802</v>
      </c>
      <c r="E85" s="13" t="s">
        <v>3033</v>
      </c>
      <c r="F85" s="13"/>
      <c r="G85" s="13"/>
      <c r="H85" s="13"/>
      <c r="I85" s="13"/>
      <c r="J85" s="13"/>
      <c r="K85" s="13"/>
      <c r="L85" s="13"/>
      <c r="M85" s="13" t="s">
        <v>3321</v>
      </c>
      <c r="N85" s="13" t="s">
        <v>3321</v>
      </c>
      <c r="O85" s="13" t="s">
        <v>3321</v>
      </c>
      <c r="P85" s="13" t="s">
        <v>3321</v>
      </c>
      <c r="Q85" s="13" t="s">
        <v>3321</v>
      </c>
      <c r="R85" s="13"/>
    </row>
    <row r="86" spans="1:18" ht="25.5" hidden="1">
      <c r="A86" s="136"/>
      <c r="B86" s="10" t="s">
        <v>3034</v>
      </c>
      <c r="C86" s="13" t="s">
        <v>0</v>
      </c>
      <c r="D86" s="13" t="s">
        <v>802</v>
      </c>
      <c r="E86" s="13" t="s">
        <v>3035</v>
      </c>
      <c r="F86" s="13"/>
      <c r="G86" s="13"/>
      <c r="H86" s="13"/>
      <c r="I86" s="13"/>
      <c r="J86" s="13"/>
      <c r="K86" s="13"/>
      <c r="L86" s="13" t="s">
        <v>3036</v>
      </c>
      <c r="M86" s="13" t="s">
        <v>3321</v>
      </c>
      <c r="N86" s="13" t="s">
        <v>3321</v>
      </c>
      <c r="O86" s="13" t="s">
        <v>3321</v>
      </c>
      <c r="P86" s="13" t="s">
        <v>3321</v>
      </c>
      <c r="Q86" s="13" t="s">
        <v>3321</v>
      </c>
      <c r="R86" s="13"/>
    </row>
    <row r="87" spans="1:18" ht="25.5" hidden="1">
      <c r="A87" s="136"/>
      <c r="B87" s="10" t="s">
        <v>3037</v>
      </c>
      <c r="C87" s="13" t="s">
        <v>0</v>
      </c>
      <c r="D87" s="13" t="s">
        <v>802</v>
      </c>
      <c r="E87" s="13" t="s">
        <v>3038</v>
      </c>
      <c r="F87" s="13" t="s">
        <v>46</v>
      </c>
      <c r="G87" s="13" t="s">
        <v>46</v>
      </c>
      <c r="H87" s="13" t="s">
        <v>46</v>
      </c>
      <c r="I87" s="13" t="s">
        <v>46</v>
      </c>
      <c r="J87" s="13" t="s">
        <v>46</v>
      </c>
      <c r="K87" s="13"/>
      <c r="L87" s="13" t="s">
        <v>46</v>
      </c>
      <c r="M87" s="13" t="s">
        <v>3321</v>
      </c>
      <c r="N87" s="13" t="s">
        <v>3321</v>
      </c>
      <c r="O87" s="13" t="s">
        <v>3321</v>
      </c>
      <c r="P87" s="13" t="s">
        <v>3321</v>
      </c>
      <c r="Q87" s="13" t="s">
        <v>3321</v>
      </c>
      <c r="R87" s="13"/>
    </row>
    <row r="88" spans="1:18" ht="25.5" hidden="1">
      <c r="A88" s="136"/>
      <c r="B88" s="10" t="s">
        <v>3039</v>
      </c>
      <c r="C88" s="13" t="s">
        <v>0</v>
      </c>
      <c r="D88" s="13" t="s">
        <v>802</v>
      </c>
      <c r="E88" s="13"/>
      <c r="F88" s="13"/>
      <c r="G88" s="13"/>
      <c r="H88" s="13"/>
      <c r="I88" s="13"/>
      <c r="J88" s="13"/>
      <c r="K88" s="13"/>
      <c r="L88" s="13" t="s">
        <v>3040</v>
      </c>
      <c r="M88" s="13" t="s">
        <v>3321</v>
      </c>
      <c r="N88" s="13" t="s">
        <v>3321</v>
      </c>
      <c r="O88" s="13" t="s">
        <v>3321</v>
      </c>
      <c r="P88" s="13" t="s">
        <v>3321</v>
      </c>
      <c r="Q88" s="13" t="s">
        <v>3321</v>
      </c>
      <c r="R88" s="13"/>
    </row>
    <row r="89" spans="1:18" ht="51" hidden="1">
      <c r="A89" s="136"/>
      <c r="B89" s="10" t="s">
        <v>3041</v>
      </c>
      <c r="C89" s="13" t="s">
        <v>0</v>
      </c>
      <c r="D89" s="13" t="s">
        <v>802</v>
      </c>
      <c r="E89" s="13" t="s">
        <v>3042</v>
      </c>
      <c r="F89" s="13" t="s">
        <v>3043</v>
      </c>
      <c r="G89" s="13"/>
      <c r="H89" s="13"/>
      <c r="I89" s="13"/>
      <c r="J89" s="13"/>
      <c r="K89" s="13"/>
      <c r="L89" s="13"/>
      <c r="M89" s="13" t="s">
        <v>3321</v>
      </c>
      <c r="N89" s="13" t="s">
        <v>3321</v>
      </c>
      <c r="O89" s="13" t="s">
        <v>3321</v>
      </c>
      <c r="P89" s="13" t="s">
        <v>3321</v>
      </c>
      <c r="Q89" s="13" t="s">
        <v>3321</v>
      </c>
      <c r="R89" s="13"/>
    </row>
    <row r="90" spans="1:18" ht="25.5" hidden="1">
      <c r="A90" s="136"/>
      <c r="B90" s="10" t="s">
        <v>3044</v>
      </c>
      <c r="C90" s="13" t="s">
        <v>0</v>
      </c>
      <c r="D90" s="13" t="s">
        <v>802</v>
      </c>
      <c r="E90" s="13" t="s">
        <v>3045</v>
      </c>
      <c r="F90" s="13"/>
      <c r="G90" s="13"/>
      <c r="H90" s="13"/>
      <c r="I90" s="13"/>
      <c r="J90" s="13"/>
      <c r="K90" s="13"/>
      <c r="L90" s="13"/>
      <c r="M90" s="13" t="s">
        <v>3321</v>
      </c>
      <c r="N90" s="13" t="s">
        <v>3321</v>
      </c>
      <c r="O90" s="13" t="s">
        <v>3321</v>
      </c>
      <c r="P90" s="13" t="s">
        <v>3321</v>
      </c>
      <c r="Q90" s="13" t="s">
        <v>3321</v>
      </c>
      <c r="R90" s="13"/>
    </row>
    <row r="91" spans="1:18" ht="25.5" hidden="1">
      <c r="A91" s="136"/>
      <c r="B91" s="10" t="s">
        <v>3046</v>
      </c>
      <c r="C91" s="13" t="s">
        <v>0</v>
      </c>
      <c r="D91" s="13" t="s">
        <v>802</v>
      </c>
      <c r="E91" s="13" t="s">
        <v>46</v>
      </c>
      <c r="F91" s="13"/>
      <c r="G91" s="13"/>
      <c r="H91" s="13"/>
      <c r="I91" s="13"/>
      <c r="J91" s="13"/>
      <c r="K91" s="13"/>
      <c r="L91" s="13"/>
      <c r="M91" s="13" t="s">
        <v>3321</v>
      </c>
      <c r="N91" s="13" t="s">
        <v>3321</v>
      </c>
      <c r="O91" s="13" t="s">
        <v>3321</v>
      </c>
      <c r="P91" s="13" t="s">
        <v>3321</v>
      </c>
      <c r="Q91" s="13" t="s">
        <v>3321</v>
      </c>
      <c r="R91" s="13"/>
    </row>
    <row r="92" spans="1:18" ht="25.5" hidden="1">
      <c r="A92" s="136"/>
      <c r="B92" s="10" t="s">
        <v>3047</v>
      </c>
      <c r="C92" s="13" t="s">
        <v>0</v>
      </c>
      <c r="D92" s="13" t="s">
        <v>802</v>
      </c>
      <c r="E92" s="13" t="s">
        <v>3048</v>
      </c>
      <c r="F92" s="13" t="s">
        <v>46</v>
      </c>
      <c r="G92" s="13" t="s">
        <v>46</v>
      </c>
      <c r="H92" s="13" t="s">
        <v>46</v>
      </c>
      <c r="I92" s="13" t="s">
        <v>46</v>
      </c>
      <c r="J92" s="13" t="s">
        <v>46</v>
      </c>
      <c r="K92" s="13"/>
      <c r="L92" s="13" t="s">
        <v>46</v>
      </c>
      <c r="M92" s="13" t="s">
        <v>3321</v>
      </c>
      <c r="N92" s="13" t="s">
        <v>3321</v>
      </c>
      <c r="O92" s="13" t="s">
        <v>3321</v>
      </c>
      <c r="P92" s="13" t="s">
        <v>3321</v>
      </c>
      <c r="Q92" s="13" t="s">
        <v>3321</v>
      </c>
      <c r="R92" s="13"/>
    </row>
    <row r="93" spans="1:18" ht="38.25" hidden="1">
      <c r="A93" s="136"/>
      <c r="B93" s="10" t="s">
        <v>3049</v>
      </c>
      <c r="C93" s="13" t="s">
        <v>0</v>
      </c>
      <c r="D93" s="13" t="s">
        <v>802</v>
      </c>
      <c r="E93" s="13" t="s">
        <v>3050</v>
      </c>
      <c r="F93" s="13" t="s">
        <v>3051</v>
      </c>
      <c r="G93" s="13"/>
      <c r="H93" s="13"/>
      <c r="I93" s="13"/>
      <c r="J93" s="13"/>
      <c r="K93" s="13"/>
      <c r="L93" s="13"/>
      <c r="M93" s="13" t="s">
        <v>3321</v>
      </c>
      <c r="N93" s="13" t="s">
        <v>3321</v>
      </c>
      <c r="O93" s="13" t="s">
        <v>3321</v>
      </c>
      <c r="P93" s="13" t="s">
        <v>3321</v>
      </c>
      <c r="Q93" s="13" t="s">
        <v>3321</v>
      </c>
      <c r="R93" s="13"/>
    </row>
    <row r="94" spans="1:18" ht="25.5" hidden="1">
      <c r="A94" s="136"/>
      <c r="B94" s="10" t="s">
        <v>3052</v>
      </c>
      <c r="C94" s="13" t="s">
        <v>0</v>
      </c>
      <c r="D94" s="13" t="s">
        <v>802</v>
      </c>
      <c r="E94" s="13"/>
      <c r="F94" s="13"/>
      <c r="G94" s="13"/>
      <c r="H94" s="13"/>
      <c r="I94" s="13" t="s">
        <v>46</v>
      </c>
      <c r="J94" s="13"/>
      <c r="K94" s="13"/>
      <c r="L94" s="13"/>
      <c r="M94" s="13" t="s">
        <v>3321</v>
      </c>
      <c r="N94" s="13" t="s">
        <v>3321</v>
      </c>
      <c r="O94" s="13" t="s">
        <v>3321</v>
      </c>
      <c r="P94" s="13" t="s">
        <v>3321</v>
      </c>
      <c r="Q94" s="13" t="s">
        <v>3321</v>
      </c>
      <c r="R94" s="13"/>
    </row>
    <row r="95" spans="1:18" ht="25.5" hidden="1">
      <c r="A95" s="136"/>
      <c r="B95" s="10" t="s">
        <v>3053</v>
      </c>
      <c r="C95" s="13" t="s">
        <v>0</v>
      </c>
      <c r="D95" s="13" t="s">
        <v>802</v>
      </c>
      <c r="E95" s="13"/>
      <c r="F95" s="13"/>
      <c r="G95" s="13"/>
      <c r="H95" s="13"/>
      <c r="I95" s="13"/>
      <c r="J95" s="13"/>
      <c r="K95" s="13"/>
      <c r="L95" s="13" t="s">
        <v>3054</v>
      </c>
      <c r="M95" s="13" t="s">
        <v>3321</v>
      </c>
      <c r="N95" s="13" t="s">
        <v>3321</v>
      </c>
      <c r="O95" s="13" t="s">
        <v>3321</v>
      </c>
      <c r="P95" s="13" t="s">
        <v>3321</v>
      </c>
      <c r="Q95" s="13" t="s">
        <v>3321</v>
      </c>
      <c r="R95" s="13"/>
    </row>
    <row r="96" spans="1:18" ht="25.5" hidden="1">
      <c r="A96" s="136"/>
      <c r="B96" s="10" t="s">
        <v>3055</v>
      </c>
      <c r="C96" s="13" t="s">
        <v>0</v>
      </c>
      <c r="D96" s="13" t="s">
        <v>802</v>
      </c>
      <c r="E96" s="13" t="s">
        <v>3056</v>
      </c>
      <c r="F96" s="13"/>
      <c r="G96" s="13"/>
      <c r="H96" s="13"/>
      <c r="I96" s="13"/>
      <c r="J96" s="13"/>
      <c r="K96" s="13"/>
      <c r="L96" s="13"/>
      <c r="M96" s="13" t="s">
        <v>3321</v>
      </c>
      <c r="N96" s="13" t="s">
        <v>3321</v>
      </c>
      <c r="O96" s="13" t="s">
        <v>3321</v>
      </c>
      <c r="P96" s="13" t="s">
        <v>3321</v>
      </c>
      <c r="Q96" s="13" t="s">
        <v>3321</v>
      </c>
      <c r="R96" s="13"/>
    </row>
    <row r="97" spans="1:18" ht="38.25" hidden="1">
      <c r="A97" s="136"/>
      <c r="B97" s="10" t="s">
        <v>3057</v>
      </c>
      <c r="C97" s="13" t="s">
        <v>0</v>
      </c>
      <c r="D97" s="13" t="s">
        <v>802</v>
      </c>
      <c r="E97" s="13" t="s">
        <v>3058</v>
      </c>
      <c r="F97" s="13" t="s">
        <v>3059</v>
      </c>
      <c r="G97" s="13"/>
      <c r="H97" s="13"/>
      <c r="I97" s="13"/>
      <c r="J97" s="13"/>
      <c r="K97" s="13"/>
      <c r="L97" s="13"/>
      <c r="M97" s="13" t="s">
        <v>3321</v>
      </c>
      <c r="N97" s="13" t="s">
        <v>3321</v>
      </c>
      <c r="O97" s="13" t="s">
        <v>3321</v>
      </c>
      <c r="P97" s="13" t="s">
        <v>3321</v>
      </c>
      <c r="Q97" s="13" t="s">
        <v>3321</v>
      </c>
      <c r="R97" s="13"/>
    </row>
    <row r="98" spans="1:18" ht="76.5" hidden="1">
      <c r="A98" s="136"/>
      <c r="B98" s="10" t="s">
        <v>3060</v>
      </c>
      <c r="C98" s="13" t="s">
        <v>0</v>
      </c>
      <c r="D98" s="13" t="s">
        <v>802</v>
      </c>
      <c r="E98" s="13"/>
      <c r="F98" s="13" t="s">
        <v>3061</v>
      </c>
      <c r="G98" s="13"/>
      <c r="H98" s="13"/>
      <c r="I98" s="13"/>
      <c r="J98" s="13"/>
      <c r="K98" s="13"/>
      <c r="L98" s="13"/>
      <c r="M98" s="13" t="s">
        <v>3321</v>
      </c>
      <c r="N98" s="13" t="s">
        <v>3321</v>
      </c>
      <c r="O98" s="13" t="s">
        <v>3321</v>
      </c>
      <c r="P98" s="13" t="s">
        <v>3321</v>
      </c>
      <c r="Q98" s="13" t="s">
        <v>3321</v>
      </c>
      <c r="R98" s="13"/>
    </row>
    <row r="99" spans="1:18" ht="25.5" hidden="1">
      <c r="A99" s="136"/>
      <c r="B99" s="10" t="s">
        <v>3062</v>
      </c>
      <c r="C99" s="13" t="s">
        <v>0</v>
      </c>
      <c r="D99" s="13" t="s">
        <v>802</v>
      </c>
      <c r="E99" s="13"/>
      <c r="F99" s="13"/>
      <c r="G99" s="13"/>
      <c r="H99" s="13"/>
      <c r="I99" s="13"/>
      <c r="J99" s="13"/>
      <c r="K99" s="13"/>
      <c r="L99" s="13" t="s">
        <v>3063</v>
      </c>
      <c r="M99" s="13" t="s">
        <v>3321</v>
      </c>
      <c r="N99" s="13" t="s">
        <v>3321</v>
      </c>
      <c r="O99" s="13" t="s">
        <v>3321</v>
      </c>
      <c r="P99" s="13" t="s">
        <v>3321</v>
      </c>
      <c r="Q99" s="13" t="s">
        <v>3321</v>
      </c>
      <c r="R99" s="13"/>
    </row>
    <row r="100" spans="1:18" ht="25.5" hidden="1">
      <c r="A100" s="136"/>
      <c r="B100" s="10" t="s">
        <v>3064</v>
      </c>
      <c r="C100" s="13" t="s">
        <v>0</v>
      </c>
      <c r="D100" s="13" t="s">
        <v>802</v>
      </c>
      <c r="E100" s="13" t="s">
        <v>46</v>
      </c>
      <c r="F100" s="13" t="s">
        <v>46</v>
      </c>
      <c r="G100" s="13" t="s">
        <v>46</v>
      </c>
      <c r="H100" s="13" t="s">
        <v>46</v>
      </c>
      <c r="I100" s="13" t="s">
        <v>46</v>
      </c>
      <c r="J100" s="13" t="s">
        <v>46</v>
      </c>
      <c r="K100" s="13"/>
      <c r="L100" s="13" t="s">
        <v>3065</v>
      </c>
      <c r="M100" s="13" t="s">
        <v>3321</v>
      </c>
      <c r="N100" s="13" t="s">
        <v>3321</v>
      </c>
      <c r="O100" s="13" t="s">
        <v>3321</v>
      </c>
      <c r="P100" s="13" t="s">
        <v>3321</v>
      </c>
      <c r="Q100" s="13" t="s">
        <v>3321</v>
      </c>
      <c r="R100" s="13"/>
    </row>
    <row r="101" spans="1:18" ht="38.25" hidden="1">
      <c r="A101" s="136"/>
      <c r="B101" s="10" t="s">
        <v>3066</v>
      </c>
      <c r="C101" s="13" t="s">
        <v>0</v>
      </c>
      <c r="D101" s="13" t="s">
        <v>802</v>
      </c>
      <c r="E101" s="13" t="s">
        <v>3067</v>
      </c>
      <c r="F101" s="13" t="s">
        <v>46</v>
      </c>
      <c r="G101" s="13" t="s">
        <v>46</v>
      </c>
      <c r="H101" s="13" t="s">
        <v>46</v>
      </c>
      <c r="I101" s="13" t="s">
        <v>46</v>
      </c>
      <c r="J101" s="13" t="s">
        <v>46</v>
      </c>
      <c r="K101" s="13"/>
      <c r="L101" s="13" t="s">
        <v>46</v>
      </c>
      <c r="M101" s="13" t="s">
        <v>3321</v>
      </c>
      <c r="N101" s="13" t="s">
        <v>3321</v>
      </c>
      <c r="O101" s="13" t="s">
        <v>3321</v>
      </c>
      <c r="P101" s="13" t="s">
        <v>3321</v>
      </c>
      <c r="Q101" s="13" t="s">
        <v>3321</v>
      </c>
      <c r="R101" s="13"/>
    </row>
    <row r="102" spans="1:18" ht="25.5" hidden="1">
      <c r="A102" s="136"/>
      <c r="B102" s="10" t="s">
        <v>3068</v>
      </c>
      <c r="C102" s="13" t="s">
        <v>0</v>
      </c>
      <c r="D102" s="13" t="s">
        <v>802</v>
      </c>
      <c r="E102" s="13" t="s">
        <v>46</v>
      </c>
      <c r="F102" s="13"/>
      <c r="G102" s="13"/>
      <c r="H102" s="13"/>
      <c r="I102" s="13"/>
      <c r="J102" s="13"/>
      <c r="K102" s="13"/>
      <c r="L102" s="13"/>
      <c r="M102" s="13" t="s">
        <v>3321</v>
      </c>
      <c r="N102" s="13" t="s">
        <v>3321</v>
      </c>
      <c r="O102" s="13" t="s">
        <v>3321</v>
      </c>
      <c r="P102" s="13" t="s">
        <v>3321</v>
      </c>
      <c r="Q102" s="13" t="s">
        <v>3321</v>
      </c>
      <c r="R102" s="13"/>
    </row>
    <row r="103" spans="1:18" ht="38.25">
      <c r="A103" s="136"/>
      <c r="B103" s="119" t="s">
        <v>3069</v>
      </c>
      <c r="C103" s="13" t="s">
        <v>0</v>
      </c>
      <c r="D103" s="124" t="s">
        <v>3070</v>
      </c>
      <c r="E103" s="13"/>
      <c r="F103" s="13"/>
      <c r="G103" s="13"/>
      <c r="H103" s="13"/>
      <c r="I103" s="13" t="s">
        <v>46</v>
      </c>
      <c r="J103" s="13"/>
      <c r="K103" s="13"/>
      <c r="L103" s="13"/>
      <c r="M103" s="13"/>
      <c r="N103" s="13" t="s">
        <v>46</v>
      </c>
      <c r="O103" s="13"/>
      <c r="P103" s="13" t="s">
        <v>46</v>
      </c>
      <c r="Q103" s="13"/>
      <c r="R103" s="13" t="s">
        <v>185</v>
      </c>
    </row>
    <row r="104" spans="1:18" ht="25.5">
      <c r="A104" s="136"/>
      <c r="B104" s="122" t="s">
        <v>3071</v>
      </c>
      <c r="C104" s="13" t="s">
        <v>0</v>
      </c>
      <c r="D104" s="97" t="s">
        <v>2951</v>
      </c>
      <c r="E104" s="13"/>
      <c r="F104" s="13"/>
      <c r="G104" s="13"/>
      <c r="H104" s="13"/>
      <c r="I104" s="13" t="s">
        <v>46</v>
      </c>
      <c r="J104" s="13"/>
      <c r="K104" s="13"/>
      <c r="L104" s="13"/>
      <c r="M104" s="13"/>
      <c r="N104" s="13" t="s">
        <v>46</v>
      </c>
      <c r="O104" s="13"/>
      <c r="P104" s="13" t="s">
        <v>46</v>
      </c>
      <c r="Q104" s="13"/>
      <c r="R104" s="13" t="s">
        <v>185</v>
      </c>
    </row>
    <row r="105" spans="1:18" ht="51">
      <c r="A105" s="136"/>
      <c r="B105" s="10" t="s">
        <v>3072</v>
      </c>
      <c r="C105" s="13" t="s">
        <v>0</v>
      </c>
      <c r="D105" s="97" t="s">
        <v>2951</v>
      </c>
      <c r="E105" s="13" t="s">
        <v>46</v>
      </c>
      <c r="F105" s="13"/>
      <c r="G105" s="13"/>
      <c r="H105" s="13"/>
      <c r="I105" s="13" t="s">
        <v>46</v>
      </c>
      <c r="J105" s="13"/>
      <c r="K105" s="13"/>
      <c r="L105" s="13"/>
      <c r="M105" s="13" t="s">
        <v>46</v>
      </c>
      <c r="N105" s="13"/>
      <c r="O105" s="13"/>
      <c r="P105" s="13" t="s">
        <v>46</v>
      </c>
      <c r="Q105" s="13" t="s">
        <v>46</v>
      </c>
      <c r="R105" s="13" t="s">
        <v>185</v>
      </c>
    </row>
    <row r="106" spans="1:18" ht="25.5">
      <c r="A106" s="136"/>
      <c r="B106" s="10" t="s">
        <v>3073</v>
      </c>
      <c r="C106" s="13" t="s">
        <v>0</v>
      </c>
      <c r="D106" s="97" t="s">
        <v>2951</v>
      </c>
      <c r="E106" s="13" t="s">
        <v>46</v>
      </c>
      <c r="F106" s="13"/>
      <c r="G106" s="13"/>
      <c r="H106" s="13"/>
      <c r="I106" s="13" t="s">
        <v>46</v>
      </c>
      <c r="J106" s="13"/>
      <c r="K106" s="13"/>
      <c r="L106" s="13"/>
      <c r="M106" s="13" t="s">
        <v>46</v>
      </c>
      <c r="N106" s="13"/>
      <c r="O106" s="13"/>
      <c r="P106" s="13" t="s">
        <v>46</v>
      </c>
      <c r="Q106" s="13" t="s">
        <v>46</v>
      </c>
      <c r="R106" s="13" t="s">
        <v>185</v>
      </c>
    </row>
    <row r="107" spans="1:18" ht="38.25">
      <c r="A107" s="136"/>
      <c r="B107" s="119" t="s">
        <v>2989</v>
      </c>
      <c r="C107" s="13" t="s">
        <v>0</v>
      </c>
      <c r="D107" s="97" t="s">
        <v>2951</v>
      </c>
      <c r="E107" s="13" t="s">
        <v>46</v>
      </c>
      <c r="F107" s="13"/>
      <c r="G107" s="13"/>
      <c r="H107" s="13"/>
      <c r="I107" s="13" t="s">
        <v>46</v>
      </c>
      <c r="J107" s="13"/>
      <c r="K107" s="13"/>
      <c r="L107" s="13"/>
      <c r="M107" s="13" t="s">
        <v>46</v>
      </c>
      <c r="N107" s="13" t="s">
        <v>46</v>
      </c>
      <c r="O107" s="13"/>
      <c r="P107" s="13" t="s">
        <v>46</v>
      </c>
      <c r="Q107" s="13"/>
      <c r="R107" s="13" t="s">
        <v>185</v>
      </c>
    </row>
    <row r="108" spans="1:18" ht="25.5">
      <c r="A108" s="136"/>
      <c r="B108" s="119" t="s">
        <v>2990</v>
      </c>
      <c r="C108" s="13" t="s">
        <v>0</v>
      </c>
      <c r="D108" s="97" t="s">
        <v>2951</v>
      </c>
      <c r="E108" s="13"/>
      <c r="F108" s="13"/>
      <c r="G108" s="13"/>
      <c r="H108" s="13"/>
      <c r="I108" s="13" t="s">
        <v>46</v>
      </c>
      <c r="J108" s="13"/>
      <c r="K108" s="13"/>
      <c r="L108" s="13"/>
      <c r="M108" s="13"/>
      <c r="N108" s="13" t="s">
        <v>46</v>
      </c>
      <c r="O108" s="13"/>
      <c r="P108" s="13" t="s">
        <v>46</v>
      </c>
      <c r="Q108" s="13"/>
      <c r="R108" s="13" t="s">
        <v>185</v>
      </c>
    </row>
    <row r="109" spans="1:18" ht="63.75">
      <c r="A109" s="136"/>
      <c r="B109" s="119" t="s">
        <v>3074</v>
      </c>
      <c r="C109" s="13" t="s">
        <v>0</v>
      </c>
      <c r="D109" s="97" t="s">
        <v>2951</v>
      </c>
      <c r="E109" s="13"/>
      <c r="F109" s="13"/>
      <c r="G109" s="13" t="s">
        <v>46</v>
      </c>
      <c r="H109" s="13" t="s">
        <v>3075</v>
      </c>
      <c r="I109" s="13" t="s">
        <v>46</v>
      </c>
      <c r="J109" s="13" t="s">
        <v>46</v>
      </c>
      <c r="K109" s="13"/>
      <c r="L109" s="13" t="s">
        <v>46</v>
      </c>
      <c r="M109" s="13"/>
      <c r="N109" s="13" t="s">
        <v>46</v>
      </c>
      <c r="O109" s="13"/>
      <c r="P109" s="13" t="s">
        <v>46</v>
      </c>
      <c r="Q109" s="13"/>
      <c r="R109" s="97" t="s">
        <v>256</v>
      </c>
    </row>
    <row r="110" spans="1:18" ht="25.5">
      <c r="A110" s="136"/>
      <c r="B110" s="119" t="s">
        <v>2991</v>
      </c>
      <c r="C110" s="13" t="s">
        <v>0</v>
      </c>
      <c r="D110" s="97" t="s">
        <v>2951</v>
      </c>
      <c r="E110" s="13" t="s">
        <v>46</v>
      </c>
      <c r="F110" s="13"/>
      <c r="G110" s="13"/>
      <c r="H110" s="13"/>
      <c r="I110" s="13" t="s">
        <v>46</v>
      </c>
      <c r="J110" s="13"/>
      <c r="K110" s="13"/>
      <c r="L110" s="13"/>
      <c r="M110" s="13" t="s">
        <v>46</v>
      </c>
      <c r="N110" s="13" t="s">
        <v>46</v>
      </c>
      <c r="O110" s="13"/>
      <c r="P110" s="13" t="s">
        <v>46</v>
      </c>
      <c r="Q110" s="13"/>
      <c r="R110" s="13" t="s">
        <v>185</v>
      </c>
    </row>
    <row r="111" spans="1:18" ht="25.5">
      <c r="A111" s="136"/>
      <c r="B111" s="119" t="s">
        <v>2992</v>
      </c>
      <c r="C111" s="13" t="s">
        <v>0</v>
      </c>
      <c r="D111" s="97" t="s">
        <v>2951</v>
      </c>
      <c r="E111" s="13" t="s">
        <v>46</v>
      </c>
      <c r="F111" s="13"/>
      <c r="G111" s="13"/>
      <c r="H111" s="13"/>
      <c r="I111" s="13" t="s">
        <v>46</v>
      </c>
      <c r="J111" s="13"/>
      <c r="K111" s="13"/>
      <c r="L111" s="13"/>
      <c r="M111" s="13" t="s">
        <v>46</v>
      </c>
      <c r="N111" s="13" t="s">
        <v>46</v>
      </c>
      <c r="O111" s="13"/>
      <c r="P111" s="13" t="s">
        <v>46</v>
      </c>
      <c r="Q111" s="13"/>
      <c r="R111" s="13" t="s">
        <v>185</v>
      </c>
    </row>
    <row r="112" spans="1:18" ht="25.5">
      <c r="A112" s="136"/>
      <c r="B112" s="119" t="s">
        <v>2993</v>
      </c>
      <c r="C112" s="13" t="s">
        <v>0</v>
      </c>
      <c r="D112" s="97" t="s">
        <v>2951</v>
      </c>
      <c r="E112" s="13"/>
      <c r="F112" s="13"/>
      <c r="G112" s="13"/>
      <c r="H112" s="13"/>
      <c r="I112" s="13" t="s">
        <v>46</v>
      </c>
      <c r="J112" s="13"/>
      <c r="K112" s="13"/>
      <c r="L112" s="13"/>
      <c r="M112" s="13"/>
      <c r="N112" s="13" t="s">
        <v>46</v>
      </c>
      <c r="O112" s="13"/>
      <c r="P112" s="13" t="s">
        <v>46</v>
      </c>
      <c r="Q112" s="13"/>
      <c r="R112" s="13" t="s">
        <v>185</v>
      </c>
    </row>
    <row r="113" spans="1:18" ht="25.5">
      <c r="A113" s="136"/>
      <c r="B113" s="119" t="s">
        <v>2994</v>
      </c>
      <c r="C113" s="13" t="s">
        <v>0</v>
      </c>
      <c r="D113" s="97" t="s">
        <v>2951</v>
      </c>
      <c r="E113" s="13"/>
      <c r="F113" s="13"/>
      <c r="G113" s="13"/>
      <c r="H113" s="13"/>
      <c r="I113" s="13" t="s">
        <v>46</v>
      </c>
      <c r="J113" s="13"/>
      <c r="K113" s="13"/>
      <c r="L113" s="13"/>
      <c r="M113" s="13"/>
      <c r="N113" s="13" t="s">
        <v>46</v>
      </c>
      <c r="O113" s="13"/>
      <c r="P113" s="13" t="s">
        <v>46</v>
      </c>
      <c r="Q113" s="13"/>
      <c r="R113" s="13" t="s">
        <v>185</v>
      </c>
    </row>
    <row r="114" spans="1:18" ht="25.5">
      <c r="A114" s="136"/>
      <c r="B114" s="119" t="s">
        <v>2995</v>
      </c>
      <c r="C114" s="13" t="s">
        <v>0</v>
      </c>
      <c r="D114" s="97" t="s">
        <v>2951</v>
      </c>
      <c r="E114" s="13"/>
      <c r="F114" s="13"/>
      <c r="G114" s="13"/>
      <c r="H114" s="13"/>
      <c r="I114" s="13" t="s">
        <v>46</v>
      </c>
      <c r="J114" s="13"/>
      <c r="K114" s="13"/>
      <c r="L114" s="13"/>
      <c r="M114" s="13"/>
      <c r="N114" s="13" t="s">
        <v>46</v>
      </c>
      <c r="O114" s="13"/>
      <c r="P114" s="13" t="s">
        <v>46</v>
      </c>
      <c r="Q114" s="13"/>
      <c r="R114" s="13" t="s">
        <v>185</v>
      </c>
    </row>
    <row r="115" spans="1:18" ht="38.25">
      <c r="A115" s="136"/>
      <c r="B115" s="44" t="s">
        <v>3076</v>
      </c>
      <c r="C115" s="13" t="s">
        <v>0</v>
      </c>
      <c r="D115" s="97" t="s">
        <v>2997</v>
      </c>
      <c r="E115" s="13" t="s">
        <v>46</v>
      </c>
      <c r="F115" s="13" t="s">
        <v>46</v>
      </c>
      <c r="G115" s="13" t="s">
        <v>46</v>
      </c>
      <c r="H115" s="13" t="s">
        <v>46</v>
      </c>
      <c r="I115" s="13" t="s">
        <v>46</v>
      </c>
      <c r="J115" s="13" t="s">
        <v>46</v>
      </c>
      <c r="K115" s="13"/>
      <c r="L115" s="13" t="s">
        <v>46</v>
      </c>
      <c r="M115" s="13" t="s">
        <v>46</v>
      </c>
      <c r="N115" s="13" t="s">
        <v>46</v>
      </c>
      <c r="O115" s="13" t="s">
        <v>46</v>
      </c>
      <c r="P115" s="13" t="s">
        <v>46</v>
      </c>
      <c r="Q115" s="13" t="s">
        <v>46</v>
      </c>
      <c r="R115" s="13" t="s">
        <v>256</v>
      </c>
    </row>
    <row r="116" spans="1:18" ht="38.25">
      <c r="A116" s="137"/>
      <c r="B116" s="44" t="s">
        <v>2998</v>
      </c>
      <c r="C116" s="13" t="s">
        <v>0</v>
      </c>
      <c r="D116" s="97" t="s">
        <v>2997</v>
      </c>
      <c r="E116" s="13"/>
      <c r="F116" s="13"/>
      <c r="G116" s="13"/>
      <c r="H116" s="13"/>
      <c r="I116" s="13"/>
      <c r="J116" s="13" t="s">
        <v>46</v>
      </c>
      <c r="K116" s="13"/>
      <c r="L116" s="13"/>
      <c r="M116" s="13"/>
      <c r="N116" s="13"/>
      <c r="O116" s="13"/>
      <c r="P116" s="13"/>
      <c r="Q116" s="13" t="s">
        <v>46</v>
      </c>
      <c r="R116" s="13" t="s">
        <v>256</v>
      </c>
    </row>
    <row r="117" spans="1:18" ht="12.75">
      <c r="A117" s="195" t="s">
        <v>3077</v>
      </c>
      <c r="B117" s="10" t="s">
        <v>3078</v>
      </c>
      <c r="C117" s="13" t="s">
        <v>2928</v>
      </c>
      <c r="D117" s="13" t="s">
        <v>802</v>
      </c>
      <c r="E117" s="13"/>
      <c r="F117" s="13"/>
      <c r="G117" s="13"/>
      <c r="H117" s="13" t="s">
        <v>46</v>
      </c>
      <c r="I117" s="13" t="s">
        <v>2925</v>
      </c>
      <c r="J117" s="13"/>
      <c r="K117" s="13"/>
      <c r="L117" s="13"/>
      <c r="M117" s="13"/>
      <c r="N117" s="13"/>
      <c r="O117" s="13"/>
      <c r="P117" s="13"/>
      <c r="Q117" s="13"/>
      <c r="R117" s="13" t="s">
        <v>185</v>
      </c>
    </row>
    <row r="118" spans="1:18" ht="12.75">
      <c r="A118" s="136"/>
      <c r="B118" s="10" t="s">
        <v>3079</v>
      </c>
      <c r="C118" s="13" t="s">
        <v>2928</v>
      </c>
      <c r="D118" s="13" t="s">
        <v>802</v>
      </c>
      <c r="E118" s="13" t="s">
        <v>46</v>
      </c>
      <c r="F118" s="13" t="s">
        <v>46</v>
      </c>
      <c r="G118" s="13"/>
      <c r="H118" s="13"/>
      <c r="I118" s="13" t="s">
        <v>46</v>
      </c>
      <c r="J118" s="13" t="s">
        <v>3080</v>
      </c>
      <c r="K118" s="13"/>
      <c r="L118" s="13" t="s">
        <v>46</v>
      </c>
      <c r="M118" s="13"/>
      <c r="N118" s="13"/>
      <c r="O118" s="13"/>
      <c r="P118" s="13"/>
      <c r="Q118" s="13"/>
      <c r="R118" s="13" t="s">
        <v>185</v>
      </c>
    </row>
    <row r="119" spans="1:18" ht="12.75">
      <c r="A119" s="136"/>
      <c r="B119" s="10" t="s">
        <v>3081</v>
      </c>
      <c r="C119" s="13" t="s">
        <v>2922</v>
      </c>
      <c r="D119" s="13" t="s">
        <v>802</v>
      </c>
      <c r="E119" s="13" t="s">
        <v>46</v>
      </c>
      <c r="F119" s="13" t="s">
        <v>46</v>
      </c>
      <c r="G119" s="13" t="s">
        <v>46</v>
      </c>
      <c r="H119" s="13" t="s">
        <v>46</v>
      </c>
      <c r="I119" s="13" t="s">
        <v>46</v>
      </c>
      <c r="J119" s="13" t="s">
        <v>46</v>
      </c>
      <c r="K119" s="13"/>
      <c r="L119" s="13" t="s">
        <v>46</v>
      </c>
      <c r="M119" s="13"/>
      <c r="N119" s="13"/>
      <c r="O119" s="13"/>
      <c r="P119" s="13"/>
      <c r="Q119" s="13"/>
      <c r="R119" s="13" t="s">
        <v>185</v>
      </c>
    </row>
    <row r="120" spans="1:18" ht="12.75">
      <c r="A120" s="136"/>
      <c r="B120" s="10" t="s">
        <v>3082</v>
      </c>
      <c r="C120" s="13" t="s">
        <v>2928</v>
      </c>
      <c r="D120" s="13" t="s">
        <v>802</v>
      </c>
      <c r="E120" s="13" t="s">
        <v>3083</v>
      </c>
      <c r="F120" s="13"/>
      <c r="G120" s="13"/>
      <c r="H120" s="13"/>
      <c r="I120" s="13"/>
      <c r="J120" s="13"/>
      <c r="K120" s="13"/>
      <c r="L120" s="13"/>
      <c r="M120" s="13"/>
      <c r="N120" s="13"/>
      <c r="O120" s="13"/>
      <c r="P120" s="13"/>
      <c r="Q120" s="13"/>
      <c r="R120" s="13" t="s">
        <v>185</v>
      </c>
    </row>
    <row r="121" spans="1:18" ht="25.5">
      <c r="A121" s="136"/>
      <c r="B121" s="10" t="s">
        <v>3084</v>
      </c>
      <c r="C121" s="13" t="s">
        <v>2928</v>
      </c>
      <c r="D121" s="13" t="s">
        <v>802</v>
      </c>
      <c r="E121" s="13" t="s">
        <v>46</v>
      </c>
      <c r="F121" s="13" t="s">
        <v>46</v>
      </c>
      <c r="G121" s="13" t="s">
        <v>46</v>
      </c>
      <c r="H121" s="13" t="s">
        <v>46</v>
      </c>
      <c r="I121" s="13" t="s">
        <v>46</v>
      </c>
      <c r="J121" s="13" t="s">
        <v>46</v>
      </c>
      <c r="K121" s="13"/>
      <c r="L121" s="13" t="s">
        <v>46</v>
      </c>
      <c r="M121" s="13"/>
      <c r="N121" s="13"/>
      <c r="O121" s="13"/>
      <c r="P121" s="13"/>
      <c r="Q121" s="13"/>
      <c r="R121" s="13" t="s">
        <v>185</v>
      </c>
    </row>
    <row r="122" spans="1:18" ht="25.5">
      <c r="A122" s="136"/>
      <c r="B122" s="10" t="s">
        <v>3085</v>
      </c>
      <c r="C122" s="13" t="s">
        <v>2928</v>
      </c>
      <c r="D122" s="13" t="s">
        <v>802</v>
      </c>
      <c r="E122" s="13"/>
      <c r="F122" s="13"/>
      <c r="G122" s="13" t="s">
        <v>46</v>
      </c>
      <c r="H122" s="13"/>
      <c r="I122" s="13"/>
      <c r="J122" s="13" t="s">
        <v>46</v>
      </c>
      <c r="K122" s="13"/>
      <c r="L122" s="13" t="s">
        <v>46</v>
      </c>
      <c r="M122" s="13"/>
      <c r="N122" s="13"/>
      <c r="O122" s="13"/>
      <c r="P122" s="13"/>
      <c r="Q122" s="13"/>
      <c r="R122" s="13" t="s">
        <v>185</v>
      </c>
    </row>
    <row r="123" spans="1:18" ht="25.5">
      <c r="A123" s="136"/>
      <c r="B123" s="10" t="s">
        <v>3086</v>
      </c>
      <c r="C123" s="13" t="s">
        <v>2928</v>
      </c>
      <c r="D123" s="13" t="s">
        <v>802</v>
      </c>
      <c r="E123" s="13" t="s">
        <v>46</v>
      </c>
      <c r="F123" s="13"/>
      <c r="G123" s="13" t="s">
        <v>46</v>
      </c>
      <c r="H123" s="13"/>
      <c r="I123" s="13"/>
      <c r="J123" s="13" t="s">
        <v>46</v>
      </c>
      <c r="K123" s="13"/>
      <c r="L123" s="13" t="s">
        <v>46</v>
      </c>
      <c r="M123" s="13"/>
      <c r="N123" s="13"/>
      <c r="O123" s="13"/>
      <c r="P123" s="13"/>
      <c r="Q123" s="13"/>
      <c r="R123" s="13" t="s">
        <v>185</v>
      </c>
    </row>
    <row r="124" spans="1:18" ht="38.25">
      <c r="A124" s="136"/>
      <c r="B124" s="10" t="s">
        <v>3087</v>
      </c>
      <c r="C124" s="13" t="s">
        <v>2928</v>
      </c>
      <c r="D124" s="13" t="s">
        <v>802</v>
      </c>
      <c r="E124" s="13" t="s">
        <v>46</v>
      </c>
      <c r="F124" s="13"/>
      <c r="G124" s="13" t="s">
        <v>46</v>
      </c>
      <c r="H124" s="13"/>
      <c r="I124" s="13"/>
      <c r="J124" s="13" t="s">
        <v>46</v>
      </c>
      <c r="K124" s="13"/>
      <c r="L124" s="13" t="s">
        <v>46</v>
      </c>
      <c r="M124" s="13"/>
      <c r="N124" s="13"/>
      <c r="O124" s="13"/>
      <c r="P124" s="13"/>
      <c r="Q124" s="13"/>
      <c r="R124" s="13" t="s">
        <v>185</v>
      </c>
    </row>
    <row r="125" spans="1:18" ht="12.75">
      <c r="A125" s="136"/>
      <c r="B125" s="10" t="s">
        <v>3088</v>
      </c>
      <c r="C125" s="13" t="s">
        <v>2928</v>
      </c>
      <c r="D125" s="13" t="s">
        <v>802</v>
      </c>
      <c r="E125" s="13"/>
      <c r="F125" s="13"/>
      <c r="G125" s="13"/>
      <c r="H125" s="13"/>
      <c r="I125" s="13"/>
      <c r="J125" s="13" t="s">
        <v>46</v>
      </c>
      <c r="K125" s="13"/>
      <c r="L125" s="13" t="s">
        <v>46</v>
      </c>
      <c r="M125" s="13"/>
      <c r="N125" s="13"/>
      <c r="O125" s="13"/>
      <c r="P125" s="13"/>
      <c r="Q125" s="13"/>
      <c r="R125" s="13" t="s">
        <v>185</v>
      </c>
    </row>
    <row r="126" spans="1:18" ht="25.5">
      <c r="A126" s="136"/>
      <c r="B126" s="10" t="s">
        <v>3089</v>
      </c>
      <c r="C126" s="13" t="s">
        <v>2928</v>
      </c>
      <c r="D126" s="13" t="s">
        <v>802</v>
      </c>
      <c r="E126" s="13" t="s">
        <v>46</v>
      </c>
      <c r="F126" s="13" t="s">
        <v>46</v>
      </c>
      <c r="G126" s="13"/>
      <c r="H126" s="13"/>
      <c r="I126" s="13" t="s">
        <v>46</v>
      </c>
      <c r="J126" s="13" t="s">
        <v>46</v>
      </c>
      <c r="K126" s="13"/>
      <c r="L126" s="13" t="s">
        <v>46</v>
      </c>
      <c r="M126" s="13"/>
      <c r="N126" s="13"/>
      <c r="O126" s="13"/>
      <c r="P126" s="13"/>
      <c r="Q126" s="13"/>
      <c r="R126" s="13" t="s">
        <v>185</v>
      </c>
    </row>
    <row r="127" spans="1:18" ht="25.5">
      <c r="A127" s="136"/>
      <c r="B127" s="10" t="s">
        <v>3090</v>
      </c>
      <c r="C127" s="13" t="s">
        <v>2928</v>
      </c>
      <c r="D127" s="13" t="s">
        <v>802</v>
      </c>
      <c r="E127" s="13" t="s">
        <v>46</v>
      </c>
      <c r="F127" s="13" t="s">
        <v>3091</v>
      </c>
      <c r="G127" s="13"/>
      <c r="H127" s="13" t="s">
        <v>46</v>
      </c>
      <c r="I127" s="13" t="s">
        <v>46</v>
      </c>
      <c r="J127" s="13"/>
      <c r="K127" s="13"/>
      <c r="L127" s="13"/>
      <c r="M127" s="13"/>
      <c r="N127" s="13"/>
      <c r="O127" s="13"/>
      <c r="P127" s="13"/>
      <c r="Q127" s="13"/>
      <c r="R127" s="13" t="s">
        <v>185</v>
      </c>
    </row>
    <row r="128" spans="1:18" ht="12.75">
      <c r="A128" s="136"/>
      <c r="B128" s="10" t="s">
        <v>3092</v>
      </c>
      <c r="C128" s="13" t="s">
        <v>2928</v>
      </c>
      <c r="D128" s="13" t="s">
        <v>802</v>
      </c>
      <c r="E128" s="13" t="s">
        <v>3083</v>
      </c>
      <c r="F128" s="13" t="s">
        <v>3091</v>
      </c>
      <c r="G128" s="13"/>
      <c r="H128" s="13" t="s">
        <v>46</v>
      </c>
      <c r="I128" s="13" t="s">
        <v>46</v>
      </c>
      <c r="J128" s="13" t="s">
        <v>3093</v>
      </c>
      <c r="K128" s="13"/>
      <c r="L128" s="13"/>
      <c r="M128" s="13"/>
      <c r="N128" s="13"/>
      <c r="O128" s="13"/>
      <c r="P128" s="13"/>
      <c r="Q128" s="13"/>
      <c r="R128" s="13" t="s">
        <v>185</v>
      </c>
    </row>
    <row r="129" spans="1:18" ht="12.75">
      <c r="A129" s="136"/>
      <c r="B129" s="10" t="s">
        <v>3094</v>
      </c>
      <c r="C129" s="13" t="s">
        <v>2928</v>
      </c>
      <c r="D129" s="13" t="s">
        <v>802</v>
      </c>
      <c r="E129" s="13" t="s">
        <v>46</v>
      </c>
      <c r="F129" s="13" t="s">
        <v>46</v>
      </c>
      <c r="G129" s="13" t="s">
        <v>46</v>
      </c>
      <c r="H129" s="13"/>
      <c r="I129" s="13" t="s">
        <v>46</v>
      </c>
      <c r="J129" s="13" t="s">
        <v>46</v>
      </c>
      <c r="K129" s="13"/>
      <c r="L129" s="13" t="s">
        <v>46</v>
      </c>
      <c r="M129" s="13"/>
      <c r="N129" s="13"/>
      <c r="O129" s="13"/>
      <c r="P129" s="13"/>
      <c r="Q129" s="13"/>
      <c r="R129" s="13" t="s">
        <v>185</v>
      </c>
    </row>
    <row r="130" spans="1:18" ht="12.75">
      <c r="A130" s="136"/>
      <c r="B130" s="10" t="s">
        <v>3095</v>
      </c>
      <c r="C130" s="13" t="s">
        <v>2928</v>
      </c>
      <c r="D130" s="13" t="s">
        <v>802</v>
      </c>
      <c r="E130" s="13" t="s">
        <v>46</v>
      </c>
      <c r="F130" s="13" t="s">
        <v>46</v>
      </c>
      <c r="G130" s="13" t="s">
        <v>46</v>
      </c>
      <c r="H130" s="13"/>
      <c r="I130" s="13" t="s">
        <v>46</v>
      </c>
      <c r="J130" s="13" t="s">
        <v>46</v>
      </c>
      <c r="K130" s="13"/>
      <c r="L130" s="13" t="s">
        <v>46</v>
      </c>
      <c r="M130" s="13"/>
      <c r="N130" s="13"/>
      <c r="O130" s="13"/>
      <c r="P130" s="13"/>
      <c r="Q130" s="13"/>
      <c r="R130" s="13" t="s">
        <v>185</v>
      </c>
    </row>
    <row r="131" spans="1:18" ht="25.5">
      <c r="A131" s="136"/>
      <c r="B131" s="10" t="s">
        <v>3096</v>
      </c>
      <c r="C131" s="13" t="s">
        <v>2928</v>
      </c>
      <c r="D131" s="13" t="s">
        <v>802</v>
      </c>
      <c r="E131" s="13" t="s">
        <v>46</v>
      </c>
      <c r="F131" s="13" t="s">
        <v>46</v>
      </c>
      <c r="G131" s="13"/>
      <c r="H131" s="13"/>
      <c r="I131" s="13" t="s">
        <v>46</v>
      </c>
      <c r="J131" s="13" t="s">
        <v>46</v>
      </c>
      <c r="K131" s="13"/>
      <c r="L131" s="13" t="s">
        <v>46</v>
      </c>
      <c r="M131" s="13"/>
      <c r="N131" s="13"/>
      <c r="O131" s="13"/>
      <c r="P131" s="13"/>
      <c r="Q131" s="13"/>
      <c r="R131" s="13" t="s">
        <v>185</v>
      </c>
    </row>
    <row r="132" spans="1:18" ht="12.75">
      <c r="A132" s="136"/>
      <c r="B132" s="10" t="s">
        <v>3097</v>
      </c>
      <c r="C132" s="13" t="s">
        <v>2928</v>
      </c>
      <c r="D132" s="13" t="s">
        <v>802</v>
      </c>
      <c r="E132" s="13" t="s">
        <v>3083</v>
      </c>
      <c r="F132" s="13" t="s">
        <v>3091</v>
      </c>
      <c r="G132" s="13"/>
      <c r="H132" s="13" t="s">
        <v>46</v>
      </c>
      <c r="I132" s="13" t="s">
        <v>46</v>
      </c>
      <c r="J132" s="13"/>
      <c r="K132" s="13"/>
      <c r="L132" s="13"/>
      <c r="M132" s="13"/>
      <c r="N132" s="13"/>
      <c r="O132" s="13"/>
      <c r="P132" s="13"/>
      <c r="Q132" s="13"/>
      <c r="R132" s="13" t="s">
        <v>185</v>
      </c>
    </row>
    <row r="133" spans="1:18" ht="12.75">
      <c r="A133" s="136"/>
      <c r="B133" s="10" t="s">
        <v>3098</v>
      </c>
      <c r="C133" s="13" t="s">
        <v>2928</v>
      </c>
      <c r="D133" s="13" t="s">
        <v>802</v>
      </c>
      <c r="E133" s="13" t="s">
        <v>3083</v>
      </c>
      <c r="F133" s="13" t="s">
        <v>3091</v>
      </c>
      <c r="G133" s="13"/>
      <c r="H133" s="13" t="s">
        <v>46</v>
      </c>
      <c r="I133" s="13" t="s">
        <v>46</v>
      </c>
      <c r="J133" s="13" t="s">
        <v>3093</v>
      </c>
      <c r="K133" s="13"/>
      <c r="L133" s="13"/>
      <c r="M133" s="13"/>
      <c r="N133" s="13"/>
      <c r="O133" s="13"/>
      <c r="P133" s="13"/>
      <c r="Q133" s="13"/>
      <c r="R133" s="13" t="s">
        <v>185</v>
      </c>
    </row>
    <row r="134" spans="1:18" ht="25.5">
      <c r="A134" s="136"/>
      <c r="B134" s="10" t="s">
        <v>3099</v>
      </c>
      <c r="C134" s="13" t="s">
        <v>0</v>
      </c>
      <c r="D134" s="13" t="s">
        <v>2951</v>
      </c>
      <c r="E134" s="13" t="s">
        <v>46</v>
      </c>
      <c r="F134" s="13"/>
      <c r="G134" s="13"/>
      <c r="H134" s="13"/>
      <c r="I134" s="13" t="s">
        <v>46</v>
      </c>
      <c r="J134" s="13"/>
      <c r="K134" s="13"/>
      <c r="L134" s="13"/>
      <c r="M134" s="13"/>
      <c r="N134" s="13"/>
      <c r="O134" s="13"/>
      <c r="P134" s="13"/>
      <c r="Q134" s="13"/>
      <c r="R134" s="13" t="s">
        <v>185</v>
      </c>
    </row>
    <row r="135" spans="1:18" ht="25.5">
      <c r="A135" s="136"/>
      <c r="B135" s="10" t="s">
        <v>3100</v>
      </c>
      <c r="C135" s="13" t="s">
        <v>0</v>
      </c>
      <c r="D135" s="13" t="s">
        <v>2951</v>
      </c>
      <c r="E135" s="13" t="s">
        <v>46</v>
      </c>
      <c r="F135" s="13"/>
      <c r="G135" s="13"/>
      <c r="H135" s="13"/>
      <c r="I135" s="13" t="s">
        <v>46</v>
      </c>
      <c r="J135" s="13" t="s">
        <v>46</v>
      </c>
      <c r="K135" s="13"/>
      <c r="L135" s="13"/>
      <c r="M135" s="13"/>
      <c r="N135" s="13"/>
      <c r="O135" s="13"/>
      <c r="P135" s="13"/>
      <c r="Q135" s="13"/>
      <c r="R135" s="13" t="s">
        <v>185</v>
      </c>
    </row>
    <row r="136" spans="1:18" ht="25.5">
      <c r="A136" s="136"/>
      <c r="B136" s="10" t="s">
        <v>3101</v>
      </c>
      <c r="C136" s="13" t="s">
        <v>0</v>
      </c>
      <c r="D136" s="13" t="s">
        <v>2951</v>
      </c>
      <c r="E136" s="13" t="s">
        <v>46</v>
      </c>
      <c r="F136" s="13"/>
      <c r="G136" s="13"/>
      <c r="H136" s="13"/>
      <c r="I136" s="13" t="s">
        <v>46</v>
      </c>
      <c r="J136" s="13"/>
      <c r="K136" s="13"/>
      <c r="L136" s="13"/>
      <c r="M136" s="13"/>
      <c r="N136" s="13"/>
      <c r="O136" s="13"/>
      <c r="P136" s="13"/>
      <c r="Q136" s="13"/>
      <c r="R136" s="13" t="s">
        <v>185</v>
      </c>
    </row>
    <row r="137" spans="1:18" ht="38.25">
      <c r="A137" s="136"/>
      <c r="B137" s="10" t="s">
        <v>3102</v>
      </c>
      <c r="C137" s="13" t="s">
        <v>0</v>
      </c>
      <c r="D137" s="13" t="s">
        <v>2951</v>
      </c>
      <c r="E137" s="13" t="s">
        <v>46</v>
      </c>
      <c r="F137" s="13"/>
      <c r="G137" s="13"/>
      <c r="H137" s="13"/>
      <c r="I137" s="13" t="s">
        <v>46</v>
      </c>
      <c r="J137" s="13"/>
      <c r="K137" s="13"/>
      <c r="L137" s="13"/>
      <c r="M137" s="13"/>
      <c r="N137" s="13"/>
      <c r="O137" s="13"/>
      <c r="P137" s="13"/>
      <c r="Q137" s="13"/>
      <c r="R137" s="13" t="s">
        <v>185</v>
      </c>
    </row>
    <row r="138" spans="1:18" ht="38.25">
      <c r="A138" s="136"/>
      <c r="B138" s="10" t="s">
        <v>3103</v>
      </c>
      <c r="C138" s="13" t="s">
        <v>0</v>
      </c>
      <c r="D138" s="13" t="s">
        <v>2951</v>
      </c>
      <c r="E138" s="13" t="s">
        <v>46</v>
      </c>
      <c r="F138" s="13"/>
      <c r="G138" s="13"/>
      <c r="H138" s="13"/>
      <c r="I138" s="13" t="s">
        <v>46</v>
      </c>
      <c r="J138" s="13"/>
      <c r="K138" s="13"/>
      <c r="L138" s="13"/>
      <c r="M138" s="13"/>
      <c r="N138" s="13"/>
      <c r="O138" s="13"/>
      <c r="P138" s="13"/>
      <c r="Q138" s="13"/>
      <c r="R138" s="13" t="s">
        <v>185</v>
      </c>
    </row>
    <row r="139" spans="1:18" ht="38.25">
      <c r="A139" s="136"/>
      <c r="B139" s="10" t="s">
        <v>3104</v>
      </c>
      <c r="C139" s="13" t="s">
        <v>0</v>
      </c>
      <c r="D139" s="13" t="s">
        <v>2951</v>
      </c>
      <c r="E139" s="13" t="s">
        <v>46</v>
      </c>
      <c r="F139" s="13"/>
      <c r="G139" s="13"/>
      <c r="H139" s="13"/>
      <c r="I139" s="13" t="s">
        <v>46</v>
      </c>
      <c r="J139" s="13"/>
      <c r="K139" s="13"/>
      <c r="L139" s="13"/>
      <c r="M139" s="13"/>
      <c r="N139" s="13"/>
      <c r="O139" s="13"/>
      <c r="P139" s="13"/>
      <c r="Q139" s="13"/>
      <c r="R139" s="13" t="s">
        <v>185</v>
      </c>
    </row>
    <row r="140" spans="1:18" ht="25.5">
      <c r="A140" s="136"/>
      <c r="B140" s="10" t="s">
        <v>3105</v>
      </c>
      <c r="C140" s="13" t="s">
        <v>0</v>
      </c>
      <c r="D140" s="13" t="s">
        <v>2951</v>
      </c>
      <c r="E140" s="13" t="s">
        <v>46</v>
      </c>
      <c r="F140" s="13"/>
      <c r="G140" s="13"/>
      <c r="H140" s="13"/>
      <c r="I140" s="13" t="s">
        <v>46</v>
      </c>
      <c r="J140" s="13"/>
      <c r="K140" s="13"/>
      <c r="L140" s="13"/>
      <c r="M140" s="13"/>
      <c r="N140" s="13"/>
      <c r="O140" s="13"/>
      <c r="P140" s="13"/>
      <c r="Q140" s="13"/>
      <c r="R140" s="13" t="s">
        <v>185</v>
      </c>
    </row>
    <row r="141" spans="1:18" ht="25.5">
      <c r="A141" s="136"/>
      <c r="B141" s="10" t="s">
        <v>3106</v>
      </c>
      <c r="C141" s="13" t="s">
        <v>0</v>
      </c>
      <c r="D141" s="13" t="s">
        <v>2951</v>
      </c>
      <c r="E141" s="13" t="s">
        <v>46</v>
      </c>
      <c r="F141" s="13"/>
      <c r="G141" s="13"/>
      <c r="H141" s="13"/>
      <c r="I141" s="13" t="s">
        <v>46</v>
      </c>
      <c r="J141" s="13"/>
      <c r="K141" s="13"/>
      <c r="L141" s="13"/>
      <c r="M141" s="13"/>
      <c r="N141" s="13"/>
      <c r="O141" s="13"/>
      <c r="P141" s="13"/>
      <c r="Q141" s="13"/>
      <c r="R141" s="13" t="s">
        <v>185</v>
      </c>
    </row>
    <row r="142" spans="1:18" ht="12.75">
      <c r="A142" s="136"/>
      <c r="B142" s="10" t="s">
        <v>3107</v>
      </c>
      <c r="C142" s="13" t="s">
        <v>0</v>
      </c>
      <c r="D142" s="13" t="s">
        <v>2951</v>
      </c>
      <c r="E142" s="13" t="s">
        <v>46</v>
      </c>
      <c r="F142" s="13"/>
      <c r="G142" s="13"/>
      <c r="H142" s="13"/>
      <c r="I142" s="13" t="s">
        <v>46</v>
      </c>
      <c r="J142" s="13"/>
      <c r="K142" s="13"/>
      <c r="L142" s="13"/>
      <c r="M142" s="13"/>
      <c r="N142" s="13"/>
      <c r="O142" s="13"/>
      <c r="P142" s="13"/>
      <c r="Q142" s="13"/>
      <c r="R142" s="13" t="s">
        <v>185</v>
      </c>
    </row>
    <row r="143" spans="1:18" ht="25.5">
      <c r="A143" s="136"/>
      <c r="B143" s="10" t="s">
        <v>3108</v>
      </c>
      <c r="C143" s="13" t="s">
        <v>0</v>
      </c>
      <c r="D143" s="13" t="s">
        <v>2951</v>
      </c>
      <c r="E143" s="13" t="s">
        <v>46</v>
      </c>
      <c r="F143" s="13"/>
      <c r="G143" s="13"/>
      <c r="H143" s="13" t="s">
        <v>46</v>
      </c>
      <c r="I143" s="13" t="s">
        <v>46</v>
      </c>
      <c r="J143" s="13"/>
      <c r="K143" s="13"/>
      <c r="L143" s="13"/>
      <c r="M143" s="13"/>
      <c r="N143" s="13"/>
      <c r="O143" s="13"/>
      <c r="P143" s="13"/>
      <c r="Q143" s="13"/>
      <c r="R143" s="13" t="s">
        <v>185</v>
      </c>
    </row>
    <row r="144" spans="1:18" ht="25.5">
      <c r="A144" s="136"/>
      <c r="B144" s="10" t="s">
        <v>3109</v>
      </c>
      <c r="C144" s="13" t="s">
        <v>0</v>
      </c>
      <c r="D144" s="13" t="s">
        <v>2951</v>
      </c>
      <c r="E144" s="13" t="s">
        <v>46</v>
      </c>
      <c r="F144" s="13" t="s">
        <v>46</v>
      </c>
      <c r="G144" s="13"/>
      <c r="H144" s="13" t="s">
        <v>46</v>
      </c>
      <c r="I144" s="13" t="s">
        <v>46</v>
      </c>
      <c r="J144" s="13" t="s">
        <v>3110</v>
      </c>
      <c r="K144" s="13"/>
      <c r="L144" s="13"/>
      <c r="M144" s="13"/>
      <c r="N144" s="13"/>
      <c r="O144" s="13"/>
      <c r="P144" s="13"/>
      <c r="Q144" s="13"/>
      <c r="R144" s="13" t="s">
        <v>185</v>
      </c>
    </row>
    <row r="145" spans="1:18" ht="25.5">
      <c r="A145" s="136"/>
      <c r="B145" s="10" t="s">
        <v>3111</v>
      </c>
      <c r="C145" s="13" t="s">
        <v>0</v>
      </c>
      <c r="D145" s="13" t="s">
        <v>2951</v>
      </c>
      <c r="E145" s="13" t="s">
        <v>46</v>
      </c>
      <c r="F145" s="13" t="s">
        <v>46</v>
      </c>
      <c r="G145" s="13"/>
      <c r="H145" s="13"/>
      <c r="I145" s="13" t="s">
        <v>46</v>
      </c>
      <c r="J145" s="13"/>
      <c r="K145" s="13"/>
      <c r="L145" s="13"/>
      <c r="M145" s="13"/>
      <c r="N145" s="13"/>
      <c r="O145" s="13"/>
      <c r="P145" s="13"/>
      <c r="Q145" s="13"/>
      <c r="R145" s="13" t="s">
        <v>185</v>
      </c>
    </row>
    <row r="146" spans="1:18" ht="38.25">
      <c r="A146" s="137"/>
      <c r="B146" s="10" t="s">
        <v>3112</v>
      </c>
      <c r="C146" s="13" t="s">
        <v>0</v>
      </c>
      <c r="D146" s="13" t="s">
        <v>2951</v>
      </c>
      <c r="E146" s="13"/>
      <c r="F146" s="13"/>
      <c r="G146" s="13" t="s">
        <v>46</v>
      </c>
      <c r="H146" s="13"/>
      <c r="I146" s="13"/>
      <c r="J146" s="13"/>
      <c r="K146" s="13" t="s">
        <v>46</v>
      </c>
      <c r="L146" s="13"/>
      <c r="M146" s="13"/>
      <c r="N146" s="13"/>
      <c r="O146" s="13"/>
      <c r="P146" s="13"/>
      <c r="Q146" s="13"/>
      <c r="R146" s="13" t="s">
        <v>185</v>
      </c>
    </row>
    <row r="147" spans="1:18" ht="27" customHeight="1">
      <c r="A147" s="195" t="s">
        <v>21</v>
      </c>
      <c r="B147" s="10" t="s">
        <v>3113</v>
      </c>
      <c r="C147" s="13" t="s">
        <v>0</v>
      </c>
      <c r="D147" s="13" t="s">
        <v>802</v>
      </c>
      <c r="E147" s="13" t="s">
        <v>46</v>
      </c>
      <c r="F147" s="13" t="s">
        <v>46</v>
      </c>
      <c r="G147" s="13"/>
      <c r="H147" s="13" t="s">
        <v>46</v>
      </c>
      <c r="I147" s="13" t="s">
        <v>46</v>
      </c>
      <c r="J147" s="13"/>
      <c r="K147" s="13"/>
      <c r="L147" s="13" t="s">
        <v>46</v>
      </c>
      <c r="M147" s="13"/>
      <c r="N147" s="13"/>
      <c r="O147" s="13"/>
      <c r="P147" s="13"/>
      <c r="Q147" s="13"/>
      <c r="R147" s="13" t="s">
        <v>185</v>
      </c>
    </row>
    <row r="148" spans="1:18" ht="27" customHeight="1">
      <c r="A148" s="136"/>
      <c r="B148" s="10" t="s">
        <v>3114</v>
      </c>
      <c r="C148" s="13" t="s">
        <v>0</v>
      </c>
      <c r="D148" s="13" t="s">
        <v>802</v>
      </c>
      <c r="E148" s="13" t="s">
        <v>46</v>
      </c>
      <c r="F148" s="13"/>
      <c r="G148" s="13"/>
      <c r="H148" s="13"/>
      <c r="I148" s="13" t="s">
        <v>46</v>
      </c>
      <c r="J148" s="13"/>
      <c r="K148" s="13"/>
      <c r="L148" s="13"/>
      <c r="M148" s="13"/>
      <c r="N148" s="13"/>
      <c r="O148" s="13"/>
      <c r="P148" s="13"/>
      <c r="Q148" s="13"/>
      <c r="R148" s="13" t="s">
        <v>185</v>
      </c>
    </row>
    <row r="149" spans="1:18" ht="25.5">
      <c r="A149" s="136"/>
      <c r="B149" s="10" t="s">
        <v>3115</v>
      </c>
      <c r="C149" s="13" t="s">
        <v>0</v>
      </c>
      <c r="D149" s="13" t="s">
        <v>802</v>
      </c>
      <c r="E149" s="13"/>
      <c r="F149" s="13"/>
      <c r="G149" s="13" t="s">
        <v>46</v>
      </c>
      <c r="H149" s="13"/>
      <c r="I149" s="13" t="s">
        <v>46</v>
      </c>
      <c r="J149" s="13"/>
      <c r="K149" s="13"/>
      <c r="L149" s="13"/>
      <c r="M149" s="13"/>
      <c r="N149" s="13"/>
      <c r="O149" s="13"/>
      <c r="P149" s="13"/>
      <c r="Q149" s="13"/>
      <c r="R149" s="13" t="s">
        <v>185</v>
      </c>
    </row>
    <row r="150" spans="1:18" ht="12.75">
      <c r="A150" s="136"/>
      <c r="B150" s="10" t="s">
        <v>3116</v>
      </c>
      <c r="C150" s="13" t="s">
        <v>0</v>
      </c>
      <c r="D150" s="13" t="s">
        <v>802</v>
      </c>
      <c r="E150" s="13" t="s">
        <v>46</v>
      </c>
      <c r="F150" s="13" t="s">
        <v>46</v>
      </c>
      <c r="G150" s="13"/>
      <c r="H150" s="13"/>
      <c r="I150" s="13" t="s">
        <v>46</v>
      </c>
      <c r="J150" s="13"/>
      <c r="K150" s="13"/>
      <c r="L150" s="13"/>
      <c r="M150" s="13"/>
      <c r="N150" s="13"/>
      <c r="O150" s="13"/>
      <c r="P150" s="13"/>
      <c r="Q150" s="13"/>
      <c r="R150" s="13" t="s">
        <v>185</v>
      </c>
    </row>
    <row r="151" spans="1:18" ht="25.5">
      <c r="A151" s="136"/>
      <c r="B151" s="10" t="s">
        <v>3117</v>
      </c>
      <c r="C151" s="13" t="s">
        <v>0</v>
      </c>
      <c r="D151" s="13" t="s">
        <v>802</v>
      </c>
      <c r="E151" s="13" t="s">
        <v>46</v>
      </c>
      <c r="F151" s="13" t="s">
        <v>46</v>
      </c>
      <c r="G151" s="13" t="s">
        <v>46</v>
      </c>
      <c r="H151" s="13"/>
      <c r="I151" s="13" t="s">
        <v>46</v>
      </c>
      <c r="J151" s="13" t="s">
        <v>2952</v>
      </c>
      <c r="K151" s="13"/>
      <c r="L151" s="13" t="s">
        <v>46</v>
      </c>
      <c r="M151" s="13"/>
      <c r="N151" s="13"/>
      <c r="O151" s="13"/>
      <c r="P151" s="13"/>
      <c r="Q151" s="13"/>
      <c r="R151" s="13" t="s">
        <v>185</v>
      </c>
    </row>
    <row r="152" spans="1:18" ht="25.5">
      <c r="A152" s="136"/>
      <c r="B152" s="10" t="s">
        <v>3118</v>
      </c>
      <c r="C152" s="13" t="s">
        <v>0</v>
      </c>
      <c r="D152" s="13" t="s">
        <v>802</v>
      </c>
      <c r="E152" s="13"/>
      <c r="F152" s="13"/>
      <c r="G152" s="13"/>
      <c r="H152" s="13"/>
      <c r="I152" s="13" t="s">
        <v>46</v>
      </c>
      <c r="J152" s="13" t="s">
        <v>2952</v>
      </c>
      <c r="K152" s="13"/>
      <c r="L152" s="13"/>
      <c r="M152" s="13"/>
      <c r="N152" s="13"/>
      <c r="O152" s="13"/>
      <c r="P152" s="13"/>
      <c r="Q152" s="13"/>
      <c r="R152" s="13" t="s">
        <v>185</v>
      </c>
    </row>
    <row r="153" spans="1:18" ht="25.5">
      <c r="A153" s="136"/>
      <c r="B153" s="10" t="s">
        <v>3119</v>
      </c>
      <c r="C153" s="13" t="s">
        <v>0</v>
      </c>
      <c r="D153" s="13" t="s">
        <v>802</v>
      </c>
      <c r="E153" s="13" t="s">
        <v>46</v>
      </c>
      <c r="F153" s="13" t="s">
        <v>46</v>
      </c>
      <c r="G153" s="13"/>
      <c r="H153" s="13"/>
      <c r="I153" s="13" t="s">
        <v>46</v>
      </c>
      <c r="J153" s="13" t="s">
        <v>2952</v>
      </c>
      <c r="K153" s="13"/>
      <c r="L153" s="13"/>
      <c r="M153" s="13"/>
      <c r="N153" s="13"/>
      <c r="O153" s="13"/>
      <c r="P153" s="13"/>
      <c r="Q153" s="13"/>
      <c r="R153" s="13" t="s">
        <v>185</v>
      </c>
    </row>
    <row r="154" spans="1:18" ht="38.25">
      <c r="A154" s="136"/>
      <c r="B154" s="10" t="s">
        <v>3120</v>
      </c>
      <c r="C154" s="13" t="s">
        <v>0</v>
      </c>
      <c r="D154" s="13" t="s">
        <v>802</v>
      </c>
      <c r="E154" s="13" t="s">
        <v>46</v>
      </c>
      <c r="F154" s="13" t="s">
        <v>46</v>
      </c>
      <c r="G154" s="13"/>
      <c r="H154" s="13"/>
      <c r="I154" s="13"/>
      <c r="J154" s="13" t="s">
        <v>2952</v>
      </c>
      <c r="K154" s="13"/>
      <c r="L154" s="13" t="s">
        <v>46</v>
      </c>
      <c r="M154" s="13"/>
      <c r="N154" s="13"/>
      <c r="O154" s="13"/>
      <c r="P154" s="13"/>
      <c r="Q154" s="13"/>
      <c r="R154" s="13" t="s">
        <v>185</v>
      </c>
    </row>
    <row r="155" spans="1:18" ht="38.25">
      <c r="A155" s="136"/>
      <c r="B155" s="10" t="s">
        <v>3121</v>
      </c>
      <c r="C155" s="13" t="s">
        <v>0</v>
      </c>
      <c r="D155" s="13" t="s">
        <v>802</v>
      </c>
      <c r="E155" s="13" t="s">
        <v>46</v>
      </c>
      <c r="F155" s="13" t="s">
        <v>46</v>
      </c>
      <c r="G155" s="13"/>
      <c r="H155" s="13"/>
      <c r="I155" s="13" t="s">
        <v>46</v>
      </c>
      <c r="J155" s="13" t="s">
        <v>2952</v>
      </c>
      <c r="K155" s="13"/>
      <c r="L155" s="13" t="s">
        <v>46</v>
      </c>
      <c r="M155" s="13"/>
      <c r="N155" s="13"/>
      <c r="O155" s="13"/>
      <c r="P155" s="13"/>
      <c r="Q155" s="13"/>
      <c r="R155" s="13" t="s">
        <v>185</v>
      </c>
    </row>
    <row r="156" spans="1:18" ht="25.5">
      <c r="A156" s="136"/>
      <c r="B156" s="10" t="s">
        <v>3122</v>
      </c>
      <c r="C156" s="13" t="s">
        <v>2922</v>
      </c>
      <c r="D156" s="13" t="s">
        <v>802</v>
      </c>
      <c r="E156" s="13" t="s">
        <v>46</v>
      </c>
      <c r="F156" s="13" t="s">
        <v>46</v>
      </c>
      <c r="G156" s="13"/>
      <c r="H156" s="13" t="s">
        <v>46</v>
      </c>
      <c r="I156" s="13" t="s">
        <v>46</v>
      </c>
      <c r="J156" s="13"/>
      <c r="K156" s="13"/>
      <c r="L156" s="13"/>
      <c r="M156" s="13"/>
      <c r="N156" s="13"/>
      <c r="O156" s="13"/>
      <c r="P156" s="13"/>
      <c r="Q156" s="13"/>
      <c r="R156" s="13" t="s">
        <v>185</v>
      </c>
    </row>
    <row r="157" spans="1:18" ht="25.5">
      <c r="A157" s="136"/>
      <c r="B157" s="10" t="s">
        <v>3123</v>
      </c>
      <c r="C157" s="13" t="s">
        <v>0</v>
      </c>
      <c r="D157" s="13" t="s">
        <v>802</v>
      </c>
      <c r="E157" s="13"/>
      <c r="F157" s="13"/>
      <c r="G157" s="13"/>
      <c r="H157" s="13"/>
      <c r="I157" s="13"/>
      <c r="J157" s="13" t="s">
        <v>46</v>
      </c>
      <c r="K157" s="13" t="s">
        <v>46</v>
      </c>
      <c r="L157" s="13"/>
      <c r="M157" s="13"/>
      <c r="N157" s="13"/>
      <c r="O157" s="13"/>
      <c r="P157" s="13"/>
      <c r="Q157" s="13"/>
      <c r="R157" s="13" t="s">
        <v>185</v>
      </c>
    </row>
    <row r="158" spans="1:18" ht="25.5">
      <c r="A158" s="136"/>
      <c r="B158" s="10" t="s">
        <v>3124</v>
      </c>
      <c r="C158" s="13" t="s">
        <v>0</v>
      </c>
      <c r="D158" s="13" t="s">
        <v>802</v>
      </c>
      <c r="E158" s="13"/>
      <c r="F158" s="13"/>
      <c r="G158" s="13"/>
      <c r="H158" s="13"/>
      <c r="I158" s="13" t="s">
        <v>46</v>
      </c>
      <c r="J158" s="13" t="s">
        <v>46</v>
      </c>
      <c r="K158" s="13"/>
      <c r="L158" s="13" t="s">
        <v>46</v>
      </c>
      <c r="M158" s="13"/>
      <c r="N158" s="13"/>
      <c r="O158" s="13"/>
      <c r="P158" s="13"/>
      <c r="Q158" s="13"/>
      <c r="R158" s="13" t="s">
        <v>185</v>
      </c>
    </row>
    <row r="159" spans="1:18" ht="12.75">
      <c r="A159" s="136"/>
      <c r="B159" s="10" t="s">
        <v>3125</v>
      </c>
      <c r="C159" s="13" t="s">
        <v>0</v>
      </c>
      <c r="D159" s="13" t="s">
        <v>802</v>
      </c>
      <c r="E159" s="13"/>
      <c r="F159" s="13"/>
      <c r="G159" s="13"/>
      <c r="H159" s="13"/>
      <c r="I159" s="13" t="s">
        <v>46</v>
      </c>
      <c r="J159" s="13" t="s">
        <v>46</v>
      </c>
      <c r="K159" s="13"/>
      <c r="L159" s="13" t="s">
        <v>46</v>
      </c>
      <c r="M159" s="13"/>
      <c r="N159" s="13"/>
      <c r="O159" s="13"/>
      <c r="P159" s="13"/>
      <c r="Q159" s="13"/>
      <c r="R159" s="13" t="s">
        <v>185</v>
      </c>
    </row>
    <row r="160" spans="1:18" ht="25.5">
      <c r="A160" s="136"/>
      <c r="B160" s="10" t="s">
        <v>3126</v>
      </c>
      <c r="C160" s="13" t="s">
        <v>0</v>
      </c>
      <c r="D160" s="13" t="s">
        <v>802</v>
      </c>
      <c r="E160" s="13" t="s">
        <v>46</v>
      </c>
      <c r="F160" s="13" t="s">
        <v>46</v>
      </c>
      <c r="G160" s="13"/>
      <c r="H160" s="13"/>
      <c r="I160" s="13"/>
      <c r="J160" s="13" t="s">
        <v>46</v>
      </c>
      <c r="K160" s="13" t="s">
        <v>46</v>
      </c>
      <c r="L160" s="13" t="s">
        <v>46</v>
      </c>
      <c r="M160" s="13"/>
      <c r="N160" s="13"/>
      <c r="O160" s="13"/>
      <c r="P160" s="13"/>
      <c r="Q160" s="13"/>
      <c r="R160" s="13" t="s">
        <v>185</v>
      </c>
    </row>
    <row r="161" spans="1:18" ht="12.75">
      <c r="A161" s="136"/>
      <c r="B161" s="10" t="s">
        <v>3127</v>
      </c>
      <c r="C161" s="13" t="s">
        <v>2922</v>
      </c>
      <c r="D161" s="13" t="s">
        <v>802</v>
      </c>
      <c r="E161" s="13"/>
      <c r="F161" s="13"/>
      <c r="G161" s="13"/>
      <c r="H161" s="13"/>
      <c r="I161" s="13"/>
      <c r="J161" s="13" t="s">
        <v>46</v>
      </c>
      <c r="K161" s="13" t="s">
        <v>46</v>
      </c>
      <c r="L161" s="13" t="s">
        <v>46</v>
      </c>
      <c r="M161" s="13"/>
      <c r="N161" s="13"/>
      <c r="O161" s="13"/>
      <c r="P161" s="13"/>
      <c r="Q161" s="13"/>
      <c r="R161" s="13" t="s">
        <v>185</v>
      </c>
    </row>
    <row r="162" spans="1:18" ht="25.5">
      <c r="A162" s="136"/>
      <c r="B162" s="10" t="s">
        <v>3128</v>
      </c>
      <c r="C162" s="13" t="s">
        <v>0</v>
      </c>
      <c r="D162" s="13" t="s">
        <v>802</v>
      </c>
      <c r="E162" s="13"/>
      <c r="F162" s="13"/>
      <c r="G162" s="13"/>
      <c r="H162" s="13" t="s">
        <v>46</v>
      </c>
      <c r="I162" s="13" t="s">
        <v>46</v>
      </c>
      <c r="J162" s="13" t="s">
        <v>46</v>
      </c>
      <c r="K162" s="13"/>
      <c r="L162" s="13"/>
      <c r="M162" s="13"/>
      <c r="N162" s="13"/>
      <c r="O162" s="13"/>
      <c r="P162" s="13"/>
      <c r="Q162" s="13"/>
      <c r="R162" s="13" t="s">
        <v>185</v>
      </c>
    </row>
    <row r="163" spans="1:18" ht="25.5">
      <c r="A163" s="136"/>
      <c r="B163" s="119" t="s">
        <v>3003</v>
      </c>
      <c r="C163" s="13" t="s">
        <v>0</v>
      </c>
      <c r="D163" s="13" t="s">
        <v>2951</v>
      </c>
      <c r="E163" s="13" t="s">
        <v>46</v>
      </c>
      <c r="F163" s="13"/>
      <c r="G163" s="13"/>
      <c r="H163" s="13"/>
      <c r="I163" s="13" t="s">
        <v>46</v>
      </c>
      <c r="J163" s="13"/>
      <c r="K163" s="13"/>
      <c r="L163" s="13"/>
      <c r="M163" s="13"/>
      <c r="N163" s="13"/>
      <c r="O163" s="13"/>
      <c r="P163" s="13"/>
      <c r="Q163" s="13"/>
      <c r="R163" s="13" t="s">
        <v>185</v>
      </c>
    </row>
    <row r="164" spans="1:18" ht="25.5">
      <c r="A164" s="136"/>
      <c r="B164" s="119" t="s">
        <v>3002</v>
      </c>
      <c r="C164" s="13" t="s">
        <v>0</v>
      </c>
      <c r="D164" s="13" t="s">
        <v>2951</v>
      </c>
      <c r="E164" s="13" t="s">
        <v>46</v>
      </c>
      <c r="F164" s="13"/>
      <c r="G164" s="13"/>
      <c r="H164" s="13"/>
      <c r="I164" s="13" t="s">
        <v>46</v>
      </c>
      <c r="J164" s="13"/>
      <c r="K164" s="13"/>
      <c r="L164" s="13"/>
      <c r="M164" s="13"/>
      <c r="N164" s="13"/>
      <c r="O164" s="13"/>
      <c r="P164" s="13"/>
      <c r="Q164" s="13"/>
      <c r="R164" s="13" t="s">
        <v>185</v>
      </c>
    </row>
    <row r="165" spans="1:18" ht="25.5">
      <c r="A165" s="136"/>
      <c r="B165" s="119" t="s">
        <v>3001</v>
      </c>
      <c r="C165" s="13" t="s">
        <v>0</v>
      </c>
      <c r="D165" s="13" t="s">
        <v>2951</v>
      </c>
      <c r="E165" s="13" t="s">
        <v>46</v>
      </c>
      <c r="F165" s="13"/>
      <c r="G165" s="13"/>
      <c r="H165" s="13"/>
      <c r="I165" s="13" t="s">
        <v>46</v>
      </c>
      <c r="J165" s="13"/>
      <c r="K165" s="13"/>
      <c r="L165" s="13"/>
      <c r="M165" s="13"/>
      <c r="N165" s="13"/>
      <c r="O165" s="13"/>
      <c r="P165" s="13"/>
      <c r="Q165" s="13"/>
      <c r="R165" s="13" t="s">
        <v>185</v>
      </c>
    </row>
    <row r="166" spans="1:18" ht="25.5">
      <c r="A166" s="136"/>
      <c r="B166" s="119" t="s">
        <v>3129</v>
      </c>
      <c r="C166" s="13" t="s">
        <v>0</v>
      </c>
      <c r="D166" s="13" t="s">
        <v>2951</v>
      </c>
      <c r="E166" s="13" t="s">
        <v>46</v>
      </c>
      <c r="F166" s="13"/>
      <c r="G166" s="13"/>
      <c r="H166" s="13"/>
      <c r="I166" s="13" t="s">
        <v>46</v>
      </c>
      <c r="J166" s="13"/>
      <c r="K166" s="13"/>
      <c r="L166" s="13"/>
      <c r="M166" s="13"/>
      <c r="N166" s="13"/>
      <c r="O166" s="13"/>
      <c r="P166" s="13"/>
      <c r="Q166" s="13"/>
      <c r="R166" s="13" t="s">
        <v>185</v>
      </c>
    </row>
    <row r="167" spans="1:18" ht="25.5">
      <c r="A167" s="136"/>
      <c r="B167" s="119" t="s">
        <v>3130</v>
      </c>
      <c r="C167" s="13" t="s">
        <v>0</v>
      </c>
      <c r="D167" s="13" t="s">
        <v>2951</v>
      </c>
      <c r="E167" s="13" t="s">
        <v>46</v>
      </c>
      <c r="F167" s="13"/>
      <c r="G167" s="13"/>
      <c r="H167" s="13"/>
      <c r="I167" s="13" t="s">
        <v>46</v>
      </c>
      <c r="J167" s="13"/>
      <c r="K167" s="13"/>
      <c r="L167" s="13"/>
      <c r="M167" s="13"/>
      <c r="N167" s="13"/>
      <c r="O167" s="13"/>
      <c r="P167" s="13"/>
      <c r="Q167" s="13"/>
      <c r="R167" s="13" t="s">
        <v>185</v>
      </c>
    </row>
    <row r="168" spans="1:18" ht="38.25">
      <c r="A168" s="136"/>
      <c r="B168" s="119" t="s">
        <v>3131</v>
      </c>
      <c r="C168" s="13" t="s">
        <v>0</v>
      </c>
      <c r="D168" s="13" t="s">
        <v>2951</v>
      </c>
      <c r="E168" s="13" t="s">
        <v>46</v>
      </c>
      <c r="F168" s="13"/>
      <c r="G168" s="13"/>
      <c r="H168" s="13"/>
      <c r="I168" s="13" t="s">
        <v>46</v>
      </c>
      <c r="J168" s="13"/>
      <c r="K168" s="13"/>
      <c r="L168" s="13"/>
      <c r="M168" s="13"/>
      <c r="N168" s="13"/>
      <c r="O168" s="13"/>
      <c r="P168" s="13"/>
      <c r="Q168" s="13"/>
      <c r="R168" s="13" t="s">
        <v>185</v>
      </c>
    </row>
    <row r="169" spans="1:18" ht="38.25">
      <c r="A169" s="136"/>
      <c r="B169" s="119" t="s">
        <v>3132</v>
      </c>
      <c r="C169" s="13" t="s">
        <v>0</v>
      </c>
      <c r="D169" s="13" t="s">
        <v>2951</v>
      </c>
      <c r="E169" s="13" t="s">
        <v>46</v>
      </c>
      <c r="F169" s="13"/>
      <c r="G169" s="13"/>
      <c r="H169" s="13"/>
      <c r="I169" s="13" t="s">
        <v>46</v>
      </c>
      <c r="J169" s="13"/>
      <c r="K169" s="13"/>
      <c r="L169" s="13"/>
      <c r="M169" s="13"/>
      <c r="N169" s="13"/>
      <c r="O169" s="13"/>
      <c r="P169" s="13"/>
      <c r="Q169" s="13"/>
      <c r="R169" s="13" t="s">
        <v>185</v>
      </c>
    </row>
    <row r="170" spans="1:18" ht="25.5">
      <c r="A170" s="136"/>
      <c r="B170" s="119" t="s">
        <v>3133</v>
      </c>
      <c r="C170" s="13" t="s">
        <v>0</v>
      </c>
      <c r="D170" s="13" t="s">
        <v>2951</v>
      </c>
      <c r="E170" s="13" t="s">
        <v>46</v>
      </c>
      <c r="F170" s="13"/>
      <c r="G170" s="13"/>
      <c r="H170" s="13"/>
      <c r="I170" s="13" t="s">
        <v>46</v>
      </c>
      <c r="J170" s="13"/>
      <c r="K170" s="13"/>
      <c r="L170" s="13"/>
      <c r="M170" s="13"/>
      <c r="N170" s="13"/>
      <c r="O170" s="13"/>
      <c r="P170" s="13"/>
      <c r="Q170" s="13"/>
      <c r="R170" s="13" t="s">
        <v>185</v>
      </c>
    </row>
    <row r="171" spans="1:18" ht="25.5">
      <c r="A171" s="136"/>
      <c r="B171" s="119" t="s">
        <v>3134</v>
      </c>
      <c r="C171" s="13" t="s">
        <v>0</v>
      </c>
      <c r="D171" s="13" t="s">
        <v>2951</v>
      </c>
      <c r="E171" s="13" t="s">
        <v>46</v>
      </c>
      <c r="F171" s="13"/>
      <c r="G171" s="13"/>
      <c r="H171" s="13"/>
      <c r="I171" s="13" t="s">
        <v>46</v>
      </c>
      <c r="J171" s="13"/>
      <c r="K171" s="13"/>
      <c r="L171" s="13"/>
      <c r="M171" s="13"/>
      <c r="N171" s="13"/>
      <c r="O171" s="13"/>
      <c r="P171" s="13"/>
      <c r="Q171" s="13"/>
      <c r="R171" s="13" t="s">
        <v>185</v>
      </c>
    </row>
    <row r="172" spans="1:18" ht="38.25">
      <c r="A172" s="136"/>
      <c r="B172" s="119" t="s">
        <v>3135</v>
      </c>
      <c r="C172" s="13" t="s">
        <v>0</v>
      </c>
      <c r="D172" s="13" t="s">
        <v>2951</v>
      </c>
      <c r="E172" s="13" t="s">
        <v>46</v>
      </c>
      <c r="F172" s="13"/>
      <c r="G172" s="13"/>
      <c r="H172" s="13"/>
      <c r="I172" s="13" t="s">
        <v>46</v>
      </c>
      <c r="J172" s="13"/>
      <c r="K172" s="13"/>
      <c r="L172" s="13"/>
      <c r="M172" s="13"/>
      <c r="N172" s="13"/>
      <c r="O172" s="13"/>
      <c r="P172" s="13"/>
      <c r="Q172" s="13"/>
      <c r="R172" s="13" t="s">
        <v>185</v>
      </c>
    </row>
    <row r="173" spans="1:18" ht="38.25">
      <c r="A173" s="136"/>
      <c r="B173" s="119" t="s">
        <v>3136</v>
      </c>
      <c r="C173" s="13" t="s">
        <v>0</v>
      </c>
      <c r="D173" s="13" t="s">
        <v>2951</v>
      </c>
      <c r="E173" s="13" t="s">
        <v>46</v>
      </c>
      <c r="F173" s="13"/>
      <c r="G173" s="13" t="s">
        <v>46</v>
      </c>
      <c r="H173" s="13"/>
      <c r="I173" s="13" t="s">
        <v>46</v>
      </c>
      <c r="J173" s="13"/>
      <c r="K173" s="13"/>
      <c r="L173" s="13"/>
      <c r="M173" s="13"/>
      <c r="N173" s="13"/>
      <c r="O173" s="13"/>
      <c r="P173" s="13"/>
      <c r="Q173" s="13"/>
      <c r="R173" s="13" t="s">
        <v>185</v>
      </c>
    </row>
    <row r="174" spans="1:18" ht="25.5">
      <c r="A174" s="136"/>
      <c r="B174" s="119" t="s">
        <v>3137</v>
      </c>
      <c r="C174" s="13" t="s">
        <v>0</v>
      </c>
      <c r="D174" s="13" t="s">
        <v>2951</v>
      </c>
      <c r="E174" s="13"/>
      <c r="F174" s="13"/>
      <c r="G174" s="13"/>
      <c r="H174" s="13"/>
      <c r="I174" s="13"/>
      <c r="J174" s="13"/>
      <c r="K174" s="13" t="s">
        <v>46</v>
      </c>
      <c r="L174" s="13"/>
      <c r="M174" s="13"/>
      <c r="N174" s="13"/>
      <c r="O174" s="13"/>
      <c r="P174" s="13"/>
      <c r="Q174" s="13"/>
      <c r="R174" s="13" t="s">
        <v>185</v>
      </c>
    </row>
    <row r="175" spans="1:18" ht="25.5">
      <c r="A175" s="136"/>
      <c r="B175" s="125" t="s">
        <v>3138</v>
      </c>
      <c r="C175" s="13" t="s">
        <v>0</v>
      </c>
      <c r="D175" s="13" t="s">
        <v>2951</v>
      </c>
      <c r="E175" s="13" t="s">
        <v>46</v>
      </c>
      <c r="F175" s="13"/>
      <c r="G175" s="13"/>
      <c r="H175" s="13"/>
      <c r="I175" s="13" t="s">
        <v>46</v>
      </c>
      <c r="J175" s="13"/>
      <c r="K175" s="13"/>
      <c r="L175" s="13"/>
      <c r="M175" s="13"/>
      <c r="N175" s="13"/>
      <c r="O175" s="13"/>
      <c r="P175" s="13"/>
      <c r="Q175" s="13"/>
      <c r="R175" s="13" t="s">
        <v>185</v>
      </c>
    </row>
    <row r="176" spans="1:18" ht="51">
      <c r="A176" s="137"/>
      <c r="B176" s="10" t="s">
        <v>3139</v>
      </c>
      <c r="C176" s="13" t="s">
        <v>0</v>
      </c>
      <c r="D176" s="13" t="s">
        <v>2951</v>
      </c>
      <c r="E176" s="13" t="s">
        <v>46</v>
      </c>
      <c r="F176" s="13"/>
      <c r="G176" s="13"/>
      <c r="H176" s="13"/>
      <c r="I176" s="13" t="s">
        <v>46</v>
      </c>
      <c r="J176" s="13"/>
      <c r="K176" s="13"/>
      <c r="L176" s="13"/>
      <c r="M176" s="13"/>
      <c r="N176" s="13"/>
      <c r="O176" s="13"/>
      <c r="P176" s="13"/>
      <c r="Q176" s="13"/>
      <c r="R176" s="13" t="s">
        <v>185</v>
      </c>
    </row>
    <row r="177" spans="1:18" ht="16.5" customHeight="1">
      <c r="A177" s="195" t="s">
        <v>14</v>
      </c>
      <c r="B177" s="10" t="s">
        <v>3140</v>
      </c>
      <c r="C177" s="13" t="s">
        <v>2922</v>
      </c>
      <c r="D177" s="13" t="s">
        <v>1406</v>
      </c>
      <c r="E177" s="13" t="s">
        <v>46</v>
      </c>
      <c r="F177" s="13" t="s">
        <v>46</v>
      </c>
      <c r="G177" s="13" t="s">
        <v>46</v>
      </c>
      <c r="H177" s="13" t="s">
        <v>46</v>
      </c>
      <c r="I177" s="13" t="s">
        <v>46</v>
      </c>
      <c r="J177" s="13" t="s">
        <v>46</v>
      </c>
      <c r="K177" s="13"/>
      <c r="L177" s="13" t="s">
        <v>46</v>
      </c>
      <c r="M177" s="13"/>
      <c r="N177" s="13"/>
      <c r="O177" s="13"/>
      <c r="P177" s="13"/>
      <c r="Q177" s="13"/>
      <c r="R177" s="13" t="s">
        <v>185</v>
      </c>
    </row>
    <row r="178" spans="1:18" ht="16.5" customHeight="1">
      <c r="A178" s="136"/>
      <c r="B178" s="10" t="s">
        <v>3141</v>
      </c>
      <c r="C178" s="126" t="s">
        <v>2928</v>
      </c>
      <c r="D178" s="13" t="s">
        <v>1406</v>
      </c>
      <c r="E178" s="13"/>
      <c r="F178" s="13"/>
      <c r="G178" s="13"/>
      <c r="H178" s="13" t="s">
        <v>46</v>
      </c>
      <c r="I178" s="13"/>
      <c r="J178" s="13"/>
      <c r="K178" s="13"/>
      <c r="L178" s="13"/>
      <c r="M178" s="13"/>
      <c r="N178" s="13"/>
      <c r="O178" s="13"/>
      <c r="P178" s="13"/>
      <c r="Q178" s="13"/>
      <c r="R178" s="13" t="s">
        <v>185</v>
      </c>
    </row>
    <row r="179" spans="1:18" ht="16.5" customHeight="1">
      <c r="A179" s="136"/>
      <c r="B179" s="10" t="s">
        <v>3142</v>
      </c>
      <c r="C179" s="13" t="s">
        <v>2922</v>
      </c>
      <c r="D179" s="13" t="s">
        <v>1406</v>
      </c>
      <c r="E179" s="13" t="s">
        <v>46</v>
      </c>
      <c r="F179" s="13" t="s">
        <v>46</v>
      </c>
      <c r="G179" s="13"/>
      <c r="H179" s="13" t="s">
        <v>46</v>
      </c>
      <c r="I179" s="13" t="s">
        <v>46</v>
      </c>
      <c r="J179" s="13" t="s">
        <v>46</v>
      </c>
      <c r="K179" s="13"/>
      <c r="L179" s="13" t="s">
        <v>46</v>
      </c>
      <c r="M179" s="13"/>
      <c r="N179" s="13"/>
      <c r="O179" s="13"/>
      <c r="P179" s="13"/>
      <c r="Q179" s="13"/>
      <c r="R179" s="13" t="s">
        <v>185</v>
      </c>
    </row>
    <row r="180" spans="1:18" ht="16.5" customHeight="1">
      <c r="A180" s="136"/>
      <c r="B180" s="10" t="s">
        <v>3143</v>
      </c>
      <c r="C180" s="126" t="s">
        <v>3144</v>
      </c>
      <c r="D180" s="13" t="s">
        <v>1406</v>
      </c>
      <c r="E180" s="13" t="s">
        <v>46</v>
      </c>
      <c r="F180" s="13" t="s">
        <v>46</v>
      </c>
      <c r="G180" s="13"/>
      <c r="H180" s="13" t="s">
        <v>46</v>
      </c>
      <c r="I180" s="13" t="s">
        <v>46</v>
      </c>
      <c r="J180" s="13"/>
      <c r="K180" s="13"/>
      <c r="L180" s="13"/>
      <c r="M180" s="13"/>
      <c r="N180" s="13"/>
      <c r="O180" s="13"/>
      <c r="P180" s="13"/>
      <c r="Q180" s="13"/>
      <c r="R180" s="13" t="s">
        <v>185</v>
      </c>
    </row>
    <row r="181" spans="1:18" ht="16.5" customHeight="1">
      <c r="A181" s="136"/>
      <c r="B181" s="10" t="s">
        <v>3145</v>
      </c>
      <c r="C181" s="13" t="s">
        <v>2922</v>
      </c>
      <c r="D181" s="13" t="s">
        <v>1406</v>
      </c>
      <c r="E181" s="13" t="s">
        <v>46</v>
      </c>
      <c r="F181" s="13" t="s">
        <v>46</v>
      </c>
      <c r="G181" s="13"/>
      <c r="H181" s="13"/>
      <c r="I181" s="13" t="s">
        <v>46</v>
      </c>
      <c r="J181" s="13" t="s">
        <v>46</v>
      </c>
      <c r="K181" s="13"/>
      <c r="L181" s="13" t="s">
        <v>46</v>
      </c>
      <c r="M181" s="13"/>
      <c r="N181" s="13"/>
      <c r="O181" s="13"/>
      <c r="P181" s="13"/>
      <c r="Q181" s="13"/>
      <c r="R181" s="13" t="s">
        <v>185</v>
      </c>
    </row>
    <row r="182" spans="1:18" ht="16.5" customHeight="1">
      <c r="A182" s="136"/>
      <c r="B182" s="10" t="s">
        <v>3146</v>
      </c>
      <c r="C182" s="13" t="s">
        <v>0</v>
      </c>
      <c r="D182" s="13" t="s">
        <v>802</v>
      </c>
      <c r="E182" s="13" t="s">
        <v>46</v>
      </c>
      <c r="F182" s="13" t="s">
        <v>46</v>
      </c>
      <c r="G182" s="13"/>
      <c r="H182" s="13"/>
      <c r="I182" s="13" t="s">
        <v>46</v>
      </c>
      <c r="J182" s="13" t="s">
        <v>46</v>
      </c>
      <c r="K182" s="13" t="s">
        <v>46</v>
      </c>
      <c r="L182" s="13" t="s">
        <v>46</v>
      </c>
      <c r="M182" s="13"/>
      <c r="N182" s="13"/>
      <c r="O182" s="13"/>
      <c r="P182" s="13"/>
      <c r="Q182" s="13"/>
      <c r="R182" s="13" t="s">
        <v>185</v>
      </c>
    </row>
    <row r="183" spans="1:18" ht="12.75">
      <c r="A183" s="136"/>
      <c r="B183" s="10" t="s">
        <v>3147</v>
      </c>
      <c r="C183" s="13" t="s">
        <v>0</v>
      </c>
      <c r="D183" s="13" t="s">
        <v>802</v>
      </c>
      <c r="E183" s="13"/>
      <c r="F183" s="13"/>
      <c r="G183" s="13"/>
      <c r="H183" s="13"/>
      <c r="I183" s="13"/>
      <c r="J183" s="13" t="s">
        <v>46</v>
      </c>
      <c r="K183" s="13"/>
      <c r="L183" s="13" t="s">
        <v>46</v>
      </c>
      <c r="M183" s="13"/>
      <c r="N183" s="13"/>
      <c r="O183" s="13"/>
      <c r="P183" s="13"/>
      <c r="Q183" s="13" t="s">
        <v>46</v>
      </c>
      <c r="R183" s="13" t="s">
        <v>256</v>
      </c>
    </row>
    <row r="184" spans="1:18" ht="12.75">
      <c r="A184" s="136"/>
      <c r="B184" s="10" t="s">
        <v>3148</v>
      </c>
      <c r="C184" s="13" t="s">
        <v>0</v>
      </c>
      <c r="D184" s="13" t="s">
        <v>802</v>
      </c>
      <c r="E184" s="13"/>
      <c r="F184" s="13"/>
      <c r="G184" s="13"/>
      <c r="H184" s="13"/>
      <c r="I184" s="13" t="s">
        <v>46</v>
      </c>
      <c r="J184" s="13" t="s">
        <v>46</v>
      </c>
      <c r="K184" s="13" t="s">
        <v>46</v>
      </c>
      <c r="L184" s="13" t="s">
        <v>46</v>
      </c>
      <c r="M184" s="13"/>
      <c r="N184" s="13"/>
      <c r="O184" s="13"/>
      <c r="P184" s="13"/>
      <c r="Q184" s="13"/>
      <c r="R184" s="13" t="s">
        <v>185</v>
      </c>
    </row>
    <row r="185" spans="1:18" ht="12.75">
      <c r="A185" s="136"/>
      <c r="B185" s="10" t="s">
        <v>3149</v>
      </c>
      <c r="C185" s="13" t="s">
        <v>0</v>
      </c>
      <c r="D185" s="13" t="s">
        <v>802</v>
      </c>
      <c r="E185" s="13" t="s">
        <v>46</v>
      </c>
      <c r="F185" s="13" t="s">
        <v>46</v>
      </c>
      <c r="G185" s="13"/>
      <c r="H185" s="13"/>
      <c r="I185" s="13" t="s">
        <v>46</v>
      </c>
      <c r="J185" s="13" t="s">
        <v>46</v>
      </c>
      <c r="K185" s="13"/>
      <c r="L185" s="13" t="s">
        <v>46</v>
      </c>
      <c r="M185" s="13"/>
      <c r="N185" s="13"/>
      <c r="O185" s="13"/>
      <c r="P185" s="13"/>
      <c r="Q185" s="13"/>
      <c r="R185" s="13" t="s">
        <v>185</v>
      </c>
    </row>
    <row r="186" spans="1:18" ht="12.75">
      <c r="A186" s="136"/>
      <c r="B186" s="10" t="s">
        <v>3150</v>
      </c>
      <c r="C186" s="13" t="s">
        <v>0</v>
      </c>
      <c r="D186" s="13" t="s">
        <v>802</v>
      </c>
      <c r="E186" s="13" t="s">
        <v>46</v>
      </c>
      <c r="F186" s="13" t="s">
        <v>46</v>
      </c>
      <c r="G186" s="13" t="s">
        <v>46</v>
      </c>
      <c r="H186" s="13" t="s">
        <v>46</v>
      </c>
      <c r="I186" s="13" t="s">
        <v>46</v>
      </c>
      <c r="J186" s="13" t="s">
        <v>46</v>
      </c>
      <c r="K186" s="13" t="s">
        <v>46</v>
      </c>
      <c r="L186" s="13" t="s">
        <v>46</v>
      </c>
      <c r="M186" s="13"/>
      <c r="N186" s="13"/>
      <c r="O186" s="13"/>
      <c r="P186" s="13"/>
      <c r="Q186" s="13"/>
      <c r="R186" s="13" t="s">
        <v>185</v>
      </c>
    </row>
    <row r="187" spans="1:18" ht="12.75">
      <c r="A187" s="136"/>
      <c r="B187" s="10" t="s">
        <v>3151</v>
      </c>
      <c r="C187" s="13" t="s">
        <v>0</v>
      </c>
      <c r="D187" s="13" t="s">
        <v>802</v>
      </c>
      <c r="E187" s="13"/>
      <c r="F187" s="13"/>
      <c r="G187" s="13"/>
      <c r="H187" s="13" t="s">
        <v>46</v>
      </c>
      <c r="I187" s="13" t="s">
        <v>46</v>
      </c>
      <c r="J187" s="13" t="s">
        <v>46</v>
      </c>
      <c r="K187" s="13" t="s">
        <v>46</v>
      </c>
      <c r="L187" s="13" t="s">
        <v>46</v>
      </c>
      <c r="M187" s="13"/>
      <c r="N187" s="13"/>
      <c r="O187" s="13"/>
      <c r="P187" s="13"/>
      <c r="Q187" s="13" t="s">
        <v>46</v>
      </c>
      <c r="R187" s="13" t="s">
        <v>256</v>
      </c>
    </row>
    <row r="188" spans="1:18" ht="12.75">
      <c r="A188" s="136"/>
      <c r="B188" s="10" t="s">
        <v>3152</v>
      </c>
      <c r="C188" s="13" t="s">
        <v>0</v>
      </c>
      <c r="D188" s="13" t="s">
        <v>802</v>
      </c>
      <c r="E188" s="13" t="s">
        <v>46</v>
      </c>
      <c r="F188" s="13" t="s">
        <v>46</v>
      </c>
      <c r="G188" s="13"/>
      <c r="H188" s="13" t="s">
        <v>46</v>
      </c>
      <c r="I188" s="13" t="s">
        <v>46</v>
      </c>
      <c r="J188" s="13" t="s">
        <v>46</v>
      </c>
      <c r="K188" s="13"/>
      <c r="L188" s="13"/>
      <c r="M188" s="13"/>
      <c r="N188" s="13"/>
      <c r="O188" s="13"/>
      <c r="P188" s="13"/>
      <c r="Q188" s="13"/>
      <c r="R188" s="13" t="s">
        <v>185</v>
      </c>
    </row>
    <row r="189" spans="1:18" ht="12.75">
      <c r="A189" s="136"/>
      <c r="B189" s="10" t="s">
        <v>3153</v>
      </c>
      <c r="C189" s="13" t="s">
        <v>0</v>
      </c>
      <c r="D189" s="13" t="s">
        <v>802</v>
      </c>
      <c r="E189" s="13" t="s">
        <v>46</v>
      </c>
      <c r="F189" s="13" t="s">
        <v>46</v>
      </c>
      <c r="G189" s="13"/>
      <c r="H189" s="13" t="s">
        <v>46</v>
      </c>
      <c r="I189" s="13" t="s">
        <v>46</v>
      </c>
      <c r="J189" s="13"/>
      <c r="K189" s="13"/>
      <c r="L189" s="13"/>
      <c r="M189" s="13"/>
      <c r="N189" s="13"/>
      <c r="O189" s="13"/>
      <c r="P189" s="13"/>
      <c r="Q189" s="13"/>
      <c r="R189" s="13" t="s">
        <v>185</v>
      </c>
    </row>
    <row r="190" spans="1:18" ht="12.75">
      <c r="A190" s="136"/>
      <c r="B190" s="10" t="s">
        <v>3154</v>
      </c>
      <c r="C190" s="13" t="s">
        <v>0</v>
      </c>
      <c r="D190" s="13" t="s">
        <v>802</v>
      </c>
      <c r="E190" s="13"/>
      <c r="F190" s="13"/>
      <c r="G190" s="13"/>
      <c r="H190" s="13" t="s">
        <v>46</v>
      </c>
      <c r="I190" s="13" t="s">
        <v>46</v>
      </c>
      <c r="J190" s="13" t="s">
        <v>46</v>
      </c>
      <c r="K190" s="13"/>
      <c r="L190" s="13"/>
      <c r="M190" s="13"/>
      <c r="N190" s="13"/>
      <c r="O190" s="13"/>
      <c r="P190" s="13"/>
      <c r="Q190" s="13"/>
      <c r="R190" s="13" t="s">
        <v>185</v>
      </c>
    </row>
    <row r="191" spans="1:18" ht="12.75">
      <c r="A191" s="136"/>
      <c r="B191" s="10" t="s">
        <v>3155</v>
      </c>
      <c r="C191" s="13" t="s">
        <v>0</v>
      </c>
      <c r="D191" s="13" t="s">
        <v>802</v>
      </c>
      <c r="E191" s="13" t="s">
        <v>46</v>
      </c>
      <c r="F191" s="13" t="s">
        <v>46</v>
      </c>
      <c r="G191" s="13"/>
      <c r="H191" s="13" t="s">
        <v>46</v>
      </c>
      <c r="I191" s="13" t="s">
        <v>46</v>
      </c>
      <c r="J191" s="13"/>
      <c r="K191" s="13"/>
      <c r="L191" s="13"/>
      <c r="M191" s="13"/>
      <c r="N191" s="13"/>
      <c r="O191" s="13"/>
      <c r="P191" s="13"/>
      <c r="Q191" s="13"/>
      <c r="R191" s="13" t="s">
        <v>185</v>
      </c>
    </row>
    <row r="192" spans="1:18" ht="12.75">
      <c r="A192" s="136"/>
      <c r="B192" s="10" t="s">
        <v>3156</v>
      </c>
      <c r="C192" s="13" t="s">
        <v>0</v>
      </c>
      <c r="D192" s="13" t="s">
        <v>802</v>
      </c>
      <c r="E192" s="13"/>
      <c r="F192" s="13"/>
      <c r="G192" s="13"/>
      <c r="H192" s="13"/>
      <c r="I192" s="13"/>
      <c r="J192" s="13" t="s">
        <v>46</v>
      </c>
      <c r="K192" s="13"/>
      <c r="L192" s="13" t="s">
        <v>46</v>
      </c>
      <c r="M192" s="13"/>
      <c r="N192" s="13"/>
      <c r="O192" s="13"/>
      <c r="P192" s="13"/>
      <c r="Q192" s="13"/>
      <c r="R192" s="13" t="s">
        <v>185</v>
      </c>
    </row>
    <row r="193" spans="1:18" ht="12.75">
      <c r="A193" s="136"/>
      <c r="B193" s="10" t="s">
        <v>3157</v>
      </c>
      <c r="C193" s="13" t="s">
        <v>0</v>
      </c>
      <c r="D193" s="13" t="s">
        <v>802</v>
      </c>
      <c r="E193" s="13"/>
      <c r="F193" s="13"/>
      <c r="G193" s="13"/>
      <c r="H193" s="13"/>
      <c r="I193" s="13"/>
      <c r="J193" s="13" t="s">
        <v>46</v>
      </c>
      <c r="K193" s="13"/>
      <c r="L193" s="13"/>
      <c r="M193" s="13"/>
      <c r="N193" s="13"/>
      <c r="O193" s="13"/>
      <c r="P193" s="13"/>
      <c r="Q193" s="13" t="s">
        <v>46</v>
      </c>
      <c r="R193" s="13" t="s">
        <v>256</v>
      </c>
    </row>
    <row r="194" spans="1:18" ht="12.75">
      <c r="A194" s="136"/>
      <c r="B194" s="10" t="s">
        <v>3158</v>
      </c>
      <c r="C194" s="13" t="s">
        <v>0</v>
      </c>
      <c r="D194" s="13" t="s">
        <v>802</v>
      </c>
      <c r="E194" s="13" t="s">
        <v>46</v>
      </c>
      <c r="F194" s="13" t="s">
        <v>46</v>
      </c>
      <c r="G194" s="13"/>
      <c r="H194" s="13"/>
      <c r="I194" s="13" t="s">
        <v>46</v>
      </c>
      <c r="J194" s="13" t="s">
        <v>46</v>
      </c>
      <c r="K194" s="13"/>
      <c r="L194" s="13" t="s">
        <v>46</v>
      </c>
      <c r="M194" s="13"/>
      <c r="N194" s="13"/>
      <c r="O194" s="13"/>
      <c r="P194" s="13"/>
      <c r="Q194" s="13" t="s">
        <v>46</v>
      </c>
      <c r="R194" s="13" t="s">
        <v>256</v>
      </c>
    </row>
    <row r="195" spans="1:18" ht="12.75">
      <c r="A195" s="136"/>
      <c r="B195" s="10" t="s">
        <v>3159</v>
      </c>
      <c r="C195" s="13" t="s">
        <v>0</v>
      </c>
      <c r="D195" s="13" t="s">
        <v>802</v>
      </c>
      <c r="E195" s="13" t="s">
        <v>46</v>
      </c>
      <c r="F195" s="13" t="s">
        <v>46</v>
      </c>
      <c r="G195" s="13"/>
      <c r="H195" s="13" t="s">
        <v>46</v>
      </c>
      <c r="I195" s="13" t="s">
        <v>46</v>
      </c>
      <c r="J195" s="13" t="s">
        <v>3093</v>
      </c>
      <c r="K195" s="13"/>
      <c r="L195" s="13"/>
      <c r="M195" s="13"/>
      <c r="N195" s="13"/>
      <c r="O195" s="13"/>
      <c r="P195" s="13"/>
      <c r="Q195" s="13"/>
      <c r="R195" s="13" t="s">
        <v>185</v>
      </c>
    </row>
    <row r="196" spans="1:18" ht="12.75">
      <c r="A196" s="136"/>
      <c r="B196" s="10" t="s">
        <v>3160</v>
      </c>
      <c r="C196" s="13" t="s">
        <v>0</v>
      </c>
      <c r="D196" s="13" t="s">
        <v>802</v>
      </c>
      <c r="E196" s="13"/>
      <c r="F196" s="13"/>
      <c r="G196" s="13"/>
      <c r="H196" s="13"/>
      <c r="I196" s="13"/>
      <c r="J196" s="13" t="s">
        <v>46</v>
      </c>
      <c r="K196" s="13"/>
      <c r="L196" s="13"/>
      <c r="M196" s="13"/>
      <c r="N196" s="13"/>
      <c r="O196" s="13"/>
      <c r="P196" s="13"/>
      <c r="Q196" s="13" t="s">
        <v>46</v>
      </c>
      <c r="R196" s="13" t="s">
        <v>256</v>
      </c>
    </row>
    <row r="197" spans="1:18" ht="38.25">
      <c r="A197" s="136"/>
      <c r="B197" s="10" t="s">
        <v>3161</v>
      </c>
      <c r="C197" s="13" t="s">
        <v>0</v>
      </c>
      <c r="D197" s="13" t="s">
        <v>2951</v>
      </c>
      <c r="E197" s="13" t="s">
        <v>46</v>
      </c>
      <c r="F197" s="13"/>
      <c r="G197" s="13"/>
      <c r="H197" s="13"/>
      <c r="I197" s="13" t="s">
        <v>46</v>
      </c>
      <c r="J197" s="13"/>
      <c r="K197" s="13"/>
      <c r="L197" s="13"/>
      <c r="M197" s="13"/>
      <c r="N197" s="13"/>
      <c r="O197" s="13"/>
      <c r="P197" s="13"/>
      <c r="Q197" s="13"/>
      <c r="R197" s="13" t="s">
        <v>185</v>
      </c>
    </row>
    <row r="198" spans="1:18" ht="25.5">
      <c r="A198" s="136"/>
      <c r="B198" s="10" t="s">
        <v>3162</v>
      </c>
      <c r="C198" s="13" t="s">
        <v>0</v>
      </c>
      <c r="D198" s="13" t="s">
        <v>2951</v>
      </c>
      <c r="E198" s="13" t="s">
        <v>46</v>
      </c>
      <c r="F198" s="13"/>
      <c r="G198" s="13"/>
      <c r="H198" s="13"/>
      <c r="I198" s="13" t="s">
        <v>46</v>
      </c>
      <c r="J198" s="13"/>
      <c r="K198" s="13"/>
      <c r="L198" s="13"/>
      <c r="M198" s="13"/>
      <c r="N198" s="13"/>
      <c r="O198" s="13"/>
      <c r="P198" s="13"/>
      <c r="Q198" s="13"/>
      <c r="R198" s="13" t="s">
        <v>185</v>
      </c>
    </row>
    <row r="199" spans="1:18" ht="25.5">
      <c r="A199" s="136"/>
      <c r="B199" s="10" t="s">
        <v>3163</v>
      </c>
      <c r="C199" s="13" t="s">
        <v>0</v>
      </c>
      <c r="D199" s="13" t="s">
        <v>2951</v>
      </c>
      <c r="E199" s="13" t="s">
        <v>46</v>
      </c>
      <c r="F199" s="13"/>
      <c r="G199" s="13"/>
      <c r="H199" s="13"/>
      <c r="I199" s="13" t="s">
        <v>46</v>
      </c>
      <c r="J199" s="13"/>
      <c r="K199" s="13"/>
      <c r="L199" s="13"/>
      <c r="M199" s="13"/>
      <c r="N199" s="13"/>
      <c r="O199" s="13"/>
      <c r="P199" s="13"/>
      <c r="Q199" s="13"/>
      <c r="R199" s="13" t="s">
        <v>185</v>
      </c>
    </row>
    <row r="200" spans="1:18" ht="25.5">
      <c r="A200" s="136"/>
      <c r="B200" s="10" t="s">
        <v>3164</v>
      </c>
      <c r="C200" s="13" t="s">
        <v>0</v>
      </c>
      <c r="D200" s="13" t="s">
        <v>2951</v>
      </c>
      <c r="E200" s="13" t="s">
        <v>46</v>
      </c>
      <c r="F200" s="13"/>
      <c r="G200" s="13"/>
      <c r="H200" s="13"/>
      <c r="I200" s="13" t="s">
        <v>46</v>
      </c>
      <c r="J200" s="13"/>
      <c r="K200" s="13"/>
      <c r="L200" s="13"/>
      <c r="M200" s="13"/>
      <c r="N200" s="13"/>
      <c r="O200" s="13"/>
      <c r="P200" s="13"/>
      <c r="Q200" s="13"/>
      <c r="R200" s="13" t="s">
        <v>185</v>
      </c>
    </row>
    <row r="201" spans="1:18" ht="25.5">
      <c r="A201" s="136"/>
      <c r="B201" s="10" t="s">
        <v>3165</v>
      </c>
      <c r="C201" s="13" t="s">
        <v>0</v>
      </c>
      <c r="D201" s="13" t="s">
        <v>2951</v>
      </c>
      <c r="E201" s="13" t="s">
        <v>46</v>
      </c>
      <c r="F201" s="13"/>
      <c r="G201" s="13"/>
      <c r="H201" s="13"/>
      <c r="I201" s="13" t="s">
        <v>46</v>
      </c>
      <c r="J201" s="13"/>
      <c r="K201" s="13"/>
      <c r="L201" s="13"/>
      <c r="M201" s="13"/>
      <c r="N201" s="13"/>
      <c r="O201" s="13"/>
      <c r="P201" s="13"/>
      <c r="Q201" s="13" t="s">
        <v>46</v>
      </c>
      <c r="R201" s="13" t="s">
        <v>256</v>
      </c>
    </row>
    <row r="202" spans="1:18" ht="25.5">
      <c r="A202" s="136"/>
      <c r="B202" s="10" t="s">
        <v>3166</v>
      </c>
      <c r="C202" s="13" t="s">
        <v>0</v>
      </c>
      <c r="D202" s="13" t="s">
        <v>2951</v>
      </c>
      <c r="E202" s="13" t="s">
        <v>46</v>
      </c>
      <c r="F202" s="13"/>
      <c r="G202" s="13"/>
      <c r="H202" s="13"/>
      <c r="I202" s="13" t="s">
        <v>46</v>
      </c>
      <c r="J202" s="13"/>
      <c r="K202" s="13"/>
      <c r="L202" s="13"/>
      <c r="M202" s="13"/>
      <c r="N202" s="13"/>
      <c r="O202" s="13"/>
      <c r="P202" s="13"/>
      <c r="Q202" s="13" t="s">
        <v>46</v>
      </c>
      <c r="R202" s="13" t="s">
        <v>256</v>
      </c>
    </row>
    <row r="203" spans="1:18" ht="25.5">
      <c r="A203" s="136"/>
      <c r="B203" s="10" t="s">
        <v>3167</v>
      </c>
      <c r="C203" s="13" t="s">
        <v>0</v>
      </c>
      <c r="D203" s="13" t="s">
        <v>2951</v>
      </c>
      <c r="E203" s="13" t="s">
        <v>46</v>
      </c>
      <c r="F203" s="13"/>
      <c r="G203" s="13"/>
      <c r="H203" s="13"/>
      <c r="I203" s="13" t="s">
        <v>46</v>
      </c>
      <c r="J203" s="13"/>
      <c r="K203" s="13"/>
      <c r="L203" s="13"/>
      <c r="M203" s="13"/>
      <c r="N203" s="13"/>
      <c r="O203" s="13"/>
      <c r="P203" s="13"/>
      <c r="Q203" s="13" t="s">
        <v>46</v>
      </c>
      <c r="R203" s="13" t="s">
        <v>256</v>
      </c>
    </row>
    <row r="204" spans="1:18" ht="25.5">
      <c r="A204" s="136"/>
      <c r="B204" s="10" t="s">
        <v>3168</v>
      </c>
      <c r="C204" s="13" t="s">
        <v>0</v>
      </c>
      <c r="D204" s="13" t="s">
        <v>2951</v>
      </c>
      <c r="E204" s="13" t="s">
        <v>46</v>
      </c>
      <c r="F204" s="13"/>
      <c r="G204" s="13"/>
      <c r="H204" s="13"/>
      <c r="I204" s="13" t="s">
        <v>46</v>
      </c>
      <c r="J204" s="13"/>
      <c r="K204" s="13"/>
      <c r="L204" s="13"/>
      <c r="M204" s="13"/>
      <c r="N204" s="13"/>
      <c r="O204" s="13"/>
      <c r="P204" s="13"/>
      <c r="Q204" s="13" t="s">
        <v>46</v>
      </c>
      <c r="R204" s="13" t="s">
        <v>256</v>
      </c>
    </row>
    <row r="205" spans="1:18" ht="25.5">
      <c r="A205" s="136"/>
      <c r="B205" s="10" t="s">
        <v>3169</v>
      </c>
      <c r="C205" s="13" t="s">
        <v>0</v>
      </c>
      <c r="D205" s="13" t="s">
        <v>2951</v>
      </c>
      <c r="E205" s="13" t="s">
        <v>46</v>
      </c>
      <c r="F205" s="13"/>
      <c r="G205" s="13"/>
      <c r="H205" s="13"/>
      <c r="I205" s="13" t="s">
        <v>46</v>
      </c>
      <c r="J205" s="13"/>
      <c r="K205" s="13"/>
      <c r="L205" s="13"/>
      <c r="M205" s="13"/>
      <c r="N205" s="13"/>
      <c r="O205" s="13"/>
      <c r="P205" s="13"/>
      <c r="Q205" s="13"/>
      <c r="R205" s="13" t="s">
        <v>185</v>
      </c>
    </row>
    <row r="206" spans="1:18" ht="25.5">
      <c r="A206" s="136"/>
      <c r="B206" s="10" t="s">
        <v>3170</v>
      </c>
      <c r="C206" s="13" t="s">
        <v>0</v>
      </c>
      <c r="D206" s="13" t="s">
        <v>2951</v>
      </c>
      <c r="E206" s="13" t="s">
        <v>46</v>
      </c>
      <c r="F206" s="13"/>
      <c r="G206" s="13"/>
      <c r="H206" s="13"/>
      <c r="I206" s="13" t="s">
        <v>46</v>
      </c>
      <c r="J206" s="13"/>
      <c r="K206" s="13"/>
      <c r="L206" s="13"/>
      <c r="M206" s="13"/>
      <c r="N206" s="13"/>
      <c r="O206" s="13"/>
      <c r="P206" s="13"/>
      <c r="Q206" s="13" t="s">
        <v>46</v>
      </c>
      <c r="R206" s="13" t="s">
        <v>256</v>
      </c>
    </row>
    <row r="207" spans="1:18" ht="25.5">
      <c r="A207" s="136"/>
      <c r="B207" s="10" t="s">
        <v>3171</v>
      </c>
      <c r="C207" s="13" t="s">
        <v>0</v>
      </c>
      <c r="D207" s="13" t="s">
        <v>2951</v>
      </c>
      <c r="E207" s="13" t="s">
        <v>46</v>
      </c>
      <c r="F207" s="13"/>
      <c r="G207" s="13"/>
      <c r="H207" s="13"/>
      <c r="I207" s="13" t="s">
        <v>46</v>
      </c>
      <c r="J207" s="13"/>
      <c r="K207" s="13"/>
      <c r="L207" s="13"/>
      <c r="M207" s="13"/>
      <c r="N207" s="13"/>
      <c r="O207" s="13"/>
      <c r="P207" s="13"/>
      <c r="Q207" s="13"/>
      <c r="R207" s="13" t="s">
        <v>185</v>
      </c>
    </row>
    <row r="208" spans="1:18" ht="25.5">
      <c r="A208" s="136"/>
      <c r="B208" s="10" t="s">
        <v>3172</v>
      </c>
      <c r="C208" s="13" t="s">
        <v>0</v>
      </c>
      <c r="D208" s="13" t="s">
        <v>2951</v>
      </c>
      <c r="E208" s="13" t="s">
        <v>46</v>
      </c>
      <c r="F208" s="13"/>
      <c r="G208" s="13"/>
      <c r="H208" s="13"/>
      <c r="I208" s="13" t="s">
        <v>46</v>
      </c>
      <c r="J208" s="13"/>
      <c r="K208" s="13"/>
      <c r="L208" s="13"/>
      <c r="M208" s="13"/>
      <c r="N208" s="13"/>
      <c r="O208" s="13"/>
      <c r="P208" s="13"/>
      <c r="Q208" s="13"/>
      <c r="R208" s="13" t="s">
        <v>185</v>
      </c>
    </row>
    <row r="209" spans="1:18" ht="25.5">
      <c r="A209" s="136"/>
      <c r="B209" s="10" t="s">
        <v>3173</v>
      </c>
      <c r="C209" s="13" t="s">
        <v>0</v>
      </c>
      <c r="D209" s="13" t="s">
        <v>2951</v>
      </c>
      <c r="E209" s="13" t="s">
        <v>46</v>
      </c>
      <c r="F209" s="13"/>
      <c r="G209" s="13"/>
      <c r="H209" s="13"/>
      <c r="I209" s="13" t="s">
        <v>46</v>
      </c>
      <c r="J209" s="13"/>
      <c r="K209" s="13"/>
      <c r="L209" s="13"/>
      <c r="M209" s="13"/>
      <c r="N209" s="13"/>
      <c r="O209" s="13"/>
      <c r="P209" s="13"/>
      <c r="Q209" s="13" t="s">
        <v>46</v>
      </c>
      <c r="R209" s="13" t="s">
        <v>256</v>
      </c>
    </row>
    <row r="210" spans="1:18" ht="38.25">
      <c r="A210" s="136"/>
      <c r="B210" s="10" t="s">
        <v>3174</v>
      </c>
      <c r="C210" s="13" t="s">
        <v>0</v>
      </c>
      <c r="D210" s="13" t="s">
        <v>2951</v>
      </c>
      <c r="E210" s="13" t="s">
        <v>46</v>
      </c>
      <c r="F210" s="13"/>
      <c r="G210" s="13"/>
      <c r="H210" s="13"/>
      <c r="I210" s="13" t="s">
        <v>46</v>
      </c>
      <c r="J210" s="13"/>
      <c r="K210" s="13"/>
      <c r="L210" s="13"/>
      <c r="M210" s="13"/>
      <c r="N210" s="13"/>
      <c r="O210" s="13"/>
      <c r="P210" s="13"/>
      <c r="Q210" s="13"/>
      <c r="R210" s="13" t="s">
        <v>185</v>
      </c>
    </row>
    <row r="211" spans="1:18" ht="38.25">
      <c r="A211" s="136"/>
      <c r="B211" s="10" t="s">
        <v>3175</v>
      </c>
      <c r="C211" s="13" t="s">
        <v>0</v>
      </c>
      <c r="D211" s="13" t="s">
        <v>2951</v>
      </c>
      <c r="E211" s="13" t="s">
        <v>46</v>
      </c>
      <c r="F211" s="13"/>
      <c r="G211" s="13"/>
      <c r="H211" s="13"/>
      <c r="I211" s="13" t="s">
        <v>46</v>
      </c>
      <c r="J211" s="13"/>
      <c r="K211" s="13"/>
      <c r="L211" s="13"/>
      <c r="M211" s="13"/>
      <c r="N211" s="13"/>
      <c r="O211" s="13"/>
      <c r="P211" s="13"/>
      <c r="Q211" s="13"/>
      <c r="R211" s="13" t="s">
        <v>185</v>
      </c>
    </row>
    <row r="212" spans="1:18" ht="38.25">
      <c r="A212" s="136"/>
      <c r="B212" s="10" t="s">
        <v>3176</v>
      </c>
      <c r="C212" s="13" t="s">
        <v>0</v>
      </c>
      <c r="D212" s="13" t="s">
        <v>2951</v>
      </c>
      <c r="E212" s="13" t="s">
        <v>46</v>
      </c>
      <c r="F212" s="13"/>
      <c r="G212" s="13"/>
      <c r="H212" s="13"/>
      <c r="I212" s="13" t="s">
        <v>46</v>
      </c>
      <c r="J212" s="13"/>
      <c r="K212" s="13"/>
      <c r="L212" s="13"/>
      <c r="M212" s="13"/>
      <c r="N212" s="13"/>
      <c r="O212" s="13"/>
      <c r="P212" s="13"/>
      <c r="Q212" s="13"/>
      <c r="R212" s="13" t="s">
        <v>185</v>
      </c>
    </row>
    <row r="213" spans="1:18" ht="76.5">
      <c r="A213" s="136"/>
      <c r="B213" s="10" t="s">
        <v>3177</v>
      </c>
      <c r="C213" s="13" t="s">
        <v>0</v>
      </c>
      <c r="D213" s="13" t="s">
        <v>2951</v>
      </c>
      <c r="E213" s="13" t="s">
        <v>46</v>
      </c>
      <c r="F213" s="13"/>
      <c r="G213" s="13"/>
      <c r="H213" s="13"/>
      <c r="I213" s="13" t="s">
        <v>46</v>
      </c>
      <c r="J213" s="13"/>
      <c r="K213" s="13"/>
      <c r="L213" s="13"/>
      <c r="M213" s="13"/>
      <c r="N213" s="13"/>
      <c r="O213" s="13"/>
      <c r="P213" s="13"/>
      <c r="Q213" s="13" t="s">
        <v>46</v>
      </c>
      <c r="R213" s="13" t="s">
        <v>256</v>
      </c>
    </row>
    <row r="214" spans="1:18" ht="25.5">
      <c r="A214" s="136"/>
      <c r="B214" s="10" t="s">
        <v>3178</v>
      </c>
      <c r="C214" s="13" t="s">
        <v>0</v>
      </c>
      <c r="D214" s="13" t="s">
        <v>2951</v>
      </c>
      <c r="E214" s="13" t="s">
        <v>46</v>
      </c>
      <c r="F214" s="13"/>
      <c r="G214" s="13"/>
      <c r="H214" s="13"/>
      <c r="I214" s="13" t="s">
        <v>46</v>
      </c>
      <c r="J214" s="13"/>
      <c r="K214" s="13"/>
      <c r="L214" s="13"/>
      <c r="M214" s="13"/>
      <c r="N214" s="13"/>
      <c r="O214" s="13"/>
      <c r="P214" s="13"/>
      <c r="Q214" s="13" t="s">
        <v>46</v>
      </c>
      <c r="R214" s="13" t="s">
        <v>256</v>
      </c>
    </row>
    <row r="215" spans="1:18" ht="25.5">
      <c r="A215" s="136"/>
      <c r="B215" s="10" t="s">
        <v>3179</v>
      </c>
      <c r="C215" s="13" t="s">
        <v>0</v>
      </c>
      <c r="D215" s="13" t="s">
        <v>2951</v>
      </c>
      <c r="E215" s="13" t="s">
        <v>46</v>
      </c>
      <c r="F215" s="13"/>
      <c r="G215" s="13"/>
      <c r="H215" s="13"/>
      <c r="I215" s="13" t="s">
        <v>46</v>
      </c>
      <c r="J215" s="13"/>
      <c r="K215" s="13"/>
      <c r="L215" s="13"/>
      <c r="M215" s="13"/>
      <c r="N215" s="13"/>
      <c r="O215" s="13"/>
      <c r="P215" s="13"/>
      <c r="Q215" s="13" t="s">
        <v>46</v>
      </c>
      <c r="R215" s="13" t="s">
        <v>256</v>
      </c>
    </row>
    <row r="216" spans="1:18" ht="38.25">
      <c r="A216" s="136"/>
      <c r="B216" s="27" t="s">
        <v>3180</v>
      </c>
      <c r="C216" s="13" t="s">
        <v>0</v>
      </c>
      <c r="D216" s="13" t="s">
        <v>2951</v>
      </c>
      <c r="E216" s="13" t="s">
        <v>46</v>
      </c>
      <c r="F216" s="13"/>
      <c r="G216" s="13"/>
      <c r="H216" s="13"/>
      <c r="I216" s="13" t="s">
        <v>46</v>
      </c>
      <c r="J216" s="13"/>
      <c r="K216" s="13"/>
      <c r="L216" s="13"/>
      <c r="M216" s="13"/>
      <c r="N216" s="13"/>
      <c r="O216" s="13"/>
      <c r="P216" s="13"/>
      <c r="Q216" s="13"/>
      <c r="R216" s="13" t="s">
        <v>185</v>
      </c>
    </row>
    <row r="217" spans="1:18" ht="25.5">
      <c r="A217" s="136"/>
      <c r="B217" s="20" t="s">
        <v>3181</v>
      </c>
      <c r="C217" s="13" t="s">
        <v>0</v>
      </c>
      <c r="D217" s="13" t="s">
        <v>2951</v>
      </c>
      <c r="E217" s="13" t="s">
        <v>46</v>
      </c>
      <c r="F217" s="13"/>
      <c r="G217" s="13"/>
      <c r="H217" s="13"/>
      <c r="I217" s="13" t="s">
        <v>46</v>
      </c>
      <c r="J217" s="13"/>
      <c r="K217" s="13"/>
      <c r="L217" s="13"/>
      <c r="M217" s="13"/>
      <c r="N217" s="13"/>
      <c r="O217" s="13"/>
      <c r="P217" s="13"/>
      <c r="Q217" s="13" t="s">
        <v>46</v>
      </c>
      <c r="R217" s="13" t="s">
        <v>256</v>
      </c>
    </row>
    <row r="218" spans="1:18" ht="25.5">
      <c r="A218" s="136"/>
      <c r="B218" s="20" t="s">
        <v>3168</v>
      </c>
      <c r="C218" s="13" t="s">
        <v>0</v>
      </c>
      <c r="D218" s="13" t="s">
        <v>2951</v>
      </c>
      <c r="E218" s="13" t="s">
        <v>46</v>
      </c>
      <c r="F218" s="13"/>
      <c r="G218" s="13"/>
      <c r="H218" s="13"/>
      <c r="I218" s="13" t="s">
        <v>46</v>
      </c>
      <c r="J218" s="13"/>
      <c r="K218" s="13"/>
      <c r="L218" s="13"/>
      <c r="M218" s="13"/>
      <c r="N218" s="13"/>
      <c r="O218" s="13"/>
      <c r="P218" s="13"/>
      <c r="Q218" s="13" t="s">
        <v>46</v>
      </c>
      <c r="R218" s="13" t="s">
        <v>256</v>
      </c>
    </row>
    <row r="219" spans="1:18" ht="12.75">
      <c r="A219" s="136"/>
      <c r="B219" s="20" t="s">
        <v>3182</v>
      </c>
      <c r="C219" s="13" t="s">
        <v>0</v>
      </c>
      <c r="D219" s="13" t="s">
        <v>2951</v>
      </c>
      <c r="E219" s="13" t="s">
        <v>46</v>
      </c>
      <c r="F219" s="13"/>
      <c r="G219" s="13"/>
      <c r="H219" s="13"/>
      <c r="I219" s="13" t="s">
        <v>46</v>
      </c>
      <c r="J219" s="13"/>
      <c r="K219" s="13"/>
      <c r="L219" s="13"/>
      <c r="M219" s="13"/>
      <c r="N219" s="13"/>
      <c r="O219" s="13"/>
      <c r="P219" s="13"/>
      <c r="Q219" s="13"/>
      <c r="R219" s="13" t="s">
        <v>185</v>
      </c>
    </row>
    <row r="220" spans="1:18" ht="25.5">
      <c r="A220" s="136"/>
      <c r="B220" s="20" t="s">
        <v>3183</v>
      </c>
      <c r="C220" s="13" t="s">
        <v>0</v>
      </c>
      <c r="D220" s="13" t="s">
        <v>2951</v>
      </c>
      <c r="E220" s="13" t="s">
        <v>46</v>
      </c>
      <c r="F220" s="13"/>
      <c r="G220" s="13"/>
      <c r="H220" s="13"/>
      <c r="I220" s="13" t="s">
        <v>46</v>
      </c>
      <c r="J220" s="13"/>
      <c r="K220" s="13"/>
      <c r="L220" s="13"/>
      <c r="M220" s="13"/>
      <c r="N220" s="13"/>
      <c r="O220" s="13"/>
      <c r="P220" s="13"/>
      <c r="Q220" s="13"/>
      <c r="R220" s="13" t="s">
        <v>185</v>
      </c>
    </row>
    <row r="221" spans="1:18" ht="25.5">
      <c r="A221" s="136"/>
      <c r="B221" s="20" t="s">
        <v>3184</v>
      </c>
      <c r="C221" s="13" t="s">
        <v>0</v>
      </c>
      <c r="D221" s="13" t="s">
        <v>2951</v>
      </c>
      <c r="E221" s="13" t="s">
        <v>46</v>
      </c>
      <c r="F221" s="13"/>
      <c r="G221" s="13"/>
      <c r="H221" s="13" t="s">
        <v>46</v>
      </c>
      <c r="I221" s="13" t="s">
        <v>46</v>
      </c>
      <c r="J221" s="13"/>
      <c r="K221" s="13"/>
      <c r="L221" s="13"/>
      <c r="M221" s="13"/>
      <c r="N221" s="13"/>
      <c r="O221" s="13"/>
      <c r="P221" s="13"/>
      <c r="Q221" s="13"/>
      <c r="R221" s="13" t="s">
        <v>185</v>
      </c>
    </row>
    <row r="222" spans="1:18" ht="38.25">
      <c r="A222" s="137"/>
      <c r="B222" s="10" t="s">
        <v>3022</v>
      </c>
      <c r="C222" s="13" t="s">
        <v>0</v>
      </c>
      <c r="D222" s="97" t="s">
        <v>2997</v>
      </c>
      <c r="E222" s="13"/>
      <c r="F222" s="13"/>
      <c r="G222" s="13"/>
      <c r="H222" s="13"/>
      <c r="I222" s="13"/>
      <c r="J222" s="13" t="s">
        <v>46</v>
      </c>
      <c r="K222" s="13"/>
      <c r="L222" s="13"/>
      <c r="M222" s="13"/>
      <c r="N222" s="13"/>
      <c r="O222" s="13"/>
      <c r="P222" s="13"/>
      <c r="Q222" s="13" t="s">
        <v>46</v>
      </c>
      <c r="R222" s="13" t="s">
        <v>256</v>
      </c>
    </row>
    <row r="223" spans="1:18" ht="12.75">
      <c r="A223" s="195" t="s">
        <v>1926</v>
      </c>
      <c r="B223" s="10" t="s">
        <v>3185</v>
      </c>
      <c r="C223" s="13" t="s">
        <v>2928</v>
      </c>
      <c r="D223" s="13" t="s">
        <v>802</v>
      </c>
      <c r="E223" s="13" t="s">
        <v>46</v>
      </c>
      <c r="F223" s="13" t="s">
        <v>46</v>
      </c>
      <c r="G223" s="13" t="s">
        <v>46</v>
      </c>
      <c r="H223" s="13"/>
      <c r="I223" s="13"/>
      <c r="J223" s="13"/>
      <c r="K223" s="13"/>
      <c r="L223" s="13"/>
      <c r="M223" s="13"/>
      <c r="N223" s="13"/>
      <c r="O223" s="13"/>
      <c r="P223" s="13"/>
      <c r="Q223" s="13"/>
      <c r="R223" s="13" t="s">
        <v>185</v>
      </c>
    </row>
    <row r="224" spans="1:18" ht="12.75">
      <c r="A224" s="136"/>
      <c r="B224" s="10" t="s">
        <v>3186</v>
      </c>
      <c r="C224" s="13" t="s">
        <v>2928</v>
      </c>
      <c r="D224" s="13" t="s">
        <v>802</v>
      </c>
      <c r="E224" s="13" t="s">
        <v>46</v>
      </c>
      <c r="F224" s="13" t="s">
        <v>46</v>
      </c>
      <c r="G224" s="13" t="s">
        <v>46</v>
      </c>
      <c r="H224" s="13"/>
      <c r="I224" s="13" t="s">
        <v>46</v>
      </c>
      <c r="J224" s="13" t="s">
        <v>46</v>
      </c>
      <c r="K224" s="13"/>
      <c r="L224" s="13" t="s">
        <v>46</v>
      </c>
      <c r="M224" s="13"/>
      <c r="N224" s="13"/>
      <c r="O224" s="13"/>
      <c r="P224" s="13"/>
      <c r="Q224" s="13"/>
      <c r="R224" s="13" t="s">
        <v>185</v>
      </c>
    </row>
    <row r="225" spans="1:18" ht="25.5">
      <c r="A225" s="136"/>
      <c r="B225" s="10" t="s">
        <v>3187</v>
      </c>
      <c r="C225" s="13" t="s">
        <v>2922</v>
      </c>
      <c r="D225" s="13" t="s">
        <v>802</v>
      </c>
      <c r="E225" s="13" t="s">
        <v>3188</v>
      </c>
      <c r="F225" s="13" t="s">
        <v>3093</v>
      </c>
      <c r="G225" s="13" t="s">
        <v>3093</v>
      </c>
      <c r="H225" s="13" t="s">
        <v>46</v>
      </c>
      <c r="I225" s="13" t="s">
        <v>46</v>
      </c>
      <c r="J225" s="13"/>
      <c r="K225" s="13"/>
      <c r="L225" s="13"/>
      <c r="M225" s="13"/>
      <c r="N225" s="13"/>
      <c r="O225" s="13"/>
      <c r="P225" s="13"/>
      <c r="Q225" s="13"/>
      <c r="R225" s="13" t="s">
        <v>185</v>
      </c>
    </row>
    <row r="226" spans="1:18" ht="25.5">
      <c r="A226" s="136"/>
      <c r="B226" s="10" t="s">
        <v>3189</v>
      </c>
      <c r="C226" s="13" t="s">
        <v>2928</v>
      </c>
      <c r="D226" s="13" t="s">
        <v>802</v>
      </c>
      <c r="E226" s="13" t="s">
        <v>46</v>
      </c>
      <c r="F226" s="13" t="s">
        <v>46</v>
      </c>
      <c r="G226" s="13"/>
      <c r="H226" s="13"/>
      <c r="I226" s="13" t="s">
        <v>46</v>
      </c>
      <c r="J226" s="13"/>
      <c r="K226" s="13"/>
      <c r="L226" s="13"/>
      <c r="M226" s="13"/>
      <c r="N226" s="13"/>
      <c r="O226" s="13"/>
      <c r="P226" s="13"/>
      <c r="Q226" s="13"/>
      <c r="R226" s="13" t="s">
        <v>185</v>
      </c>
    </row>
    <row r="227" spans="1:18" ht="12.75">
      <c r="A227" s="136"/>
      <c r="B227" s="10" t="s">
        <v>3190</v>
      </c>
      <c r="C227" s="13" t="s">
        <v>2928</v>
      </c>
      <c r="D227" s="13" t="s">
        <v>802</v>
      </c>
      <c r="E227" s="13" t="s">
        <v>46</v>
      </c>
      <c r="F227" s="13" t="s">
        <v>46</v>
      </c>
      <c r="G227" s="13"/>
      <c r="H227" s="13"/>
      <c r="I227" s="13" t="s">
        <v>46</v>
      </c>
      <c r="J227" s="13"/>
      <c r="K227" s="13"/>
      <c r="L227" s="13"/>
      <c r="M227" s="13"/>
      <c r="N227" s="13"/>
      <c r="O227" s="13"/>
      <c r="P227" s="13"/>
      <c r="Q227" s="13"/>
      <c r="R227" s="13" t="s">
        <v>185</v>
      </c>
    </row>
    <row r="228" spans="1:18" ht="12.75">
      <c r="A228" s="136"/>
      <c r="B228" s="10" t="s">
        <v>3191</v>
      </c>
      <c r="C228" s="13" t="s">
        <v>2928</v>
      </c>
      <c r="D228" s="13" t="s">
        <v>802</v>
      </c>
      <c r="E228" s="13" t="s">
        <v>46</v>
      </c>
      <c r="F228" s="13" t="s">
        <v>46</v>
      </c>
      <c r="G228" s="13"/>
      <c r="H228" s="13"/>
      <c r="I228" s="13" t="s">
        <v>46</v>
      </c>
      <c r="J228" s="13"/>
      <c r="K228" s="13"/>
      <c r="L228" s="13"/>
      <c r="M228" s="13"/>
      <c r="N228" s="13"/>
      <c r="O228" s="13"/>
      <c r="P228" s="13"/>
      <c r="Q228" s="13"/>
      <c r="R228" s="13" t="s">
        <v>185</v>
      </c>
    </row>
    <row r="229" spans="1:18" ht="12.75">
      <c r="A229" s="136"/>
      <c r="B229" s="10" t="s">
        <v>3192</v>
      </c>
      <c r="C229" s="13" t="s">
        <v>2928</v>
      </c>
      <c r="D229" s="13" t="s">
        <v>802</v>
      </c>
      <c r="E229" s="13" t="s">
        <v>46</v>
      </c>
      <c r="F229" s="13" t="s">
        <v>46</v>
      </c>
      <c r="G229" s="13"/>
      <c r="H229" s="13"/>
      <c r="I229" s="13" t="s">
        <v>46</v>
      </c>
      <c r="J229" s="13"/>
      <c r="K229" s="13"/>
      <c r="L229" s="13" t="s">
        <v>46</v>
      </c>
      <c r="M229" s="13"/>
      <c r="N229" s="13"/>
      <c r="O229" s="13"/>
      <c r="P229" s="13"/>
      <c r="Q229" s="13"/>
      <c r="R229" s="13" t="s">
        <v>185</v>
      </c>
    </row>
    <row r="230" spans="1:18" ht="12.75">
      <c r="A230" s="136"/>
      <c r="B230" s="10" t="s">
        <v>3193</v>
      </c>
      <c r="C230" s="13" t="s">
        <v>2928</v>
      </c>
      <c r="D230" s="13" t="s">
        <v>802</v>
      </c>
      <c r="E230" s="13" t="s">
        <v>3188</v>
      </c>
      <c r="F230" s="13" t="s">
        <v>3093</v>
      </c>
      <c r="G230" s="13"/>
      <c r="H230" s="13" t="s">
        <v>46</v>
      </c>
      <c r="I230" s="13"/>
      <c r="J230" s="13"/>
      <c r="K230" s="13"/>
      <c r="L230" s="13"/>
      <c r="M230" s="13"/>
      <c r="N230" s="13"/>
      <c r="O230" s="13"/>
      <c r="P230" s="13"/>
      <c r="Q230" s="13"/>
      <c r="R230" s="13" t="s">
        <v>185</v>
      </c>
    </row>
    <row r="231" spans="1:18" ht="12.75">
      <c r="A231" s="136"/>
      <c r="B231" s="10" t="s">
        <v>3194</v>
      </c>
      <c r="C231" s="13" t="s">
        <v>2928</v>
      </c>
      <c r="D231" s="13" t="s">
        <v>802</v>
      </c>
      <c r="E231" s="13" t="s">
        <v>46</v>
      </c>
      <c r="F231" s="13" t="s">
        <v>46</v>
      </c>
      <c r="G231" s="13"/>
      <c r="H231" s="13"/>
      <c r="I231" s="13"/>
      <c r="J231" s="13"/>
      <c r="K231" s="13"/>
      <c r="L231" s="13"/>
      <c r="M231" s="13"/>
      <c r="N231" s="13"/>
      <c r="O231" s="13"/>
      <c r="P231" s="13"/>
      <c r="Q231" s="13"/>
      <c r="R231" s="13" t="s">
        <v>185</v>
      </c>
    </row>
    <row r="232" spans="1:18" ht="12.75">
      <c r="A232" s="136"/>
      <c r="B232" s="10" t="s">
        <v>3195</v>
      </c>
      <c r="C232" s="13" t="s">
        <v>2928</v>
      </c>
      <c r="D232" s="13" t="s">
        <v>802</v>
      </c>
      <c r="E232" s="13" t="s">
        <v>46</v>
      </c>
      <c r="F232" s="13" t="s">
        <v>46</v>
      </c>
      <c r="G232" s="13" t="s">
        <v>46</v>
      </c>
      <c r="H232" s="13" t="s">
        <v>46</v>
      </c>
      <c r="I232" s="13" t="s">
        <v>46</v>
      </c>
      <c r="J232" s="13" t="s">
        <v>46</v>
      </c>
      <c r="K232" s="13"/>
      <c r="L232" s="13" t="s">
        <v>46</v>
      </c>
      <c r="M232" s="13"/>
      <c r="N232" s="13"/>
      <c r="O232" s="13"/>
      <c r="P232" s="13"/>
      <c r="Q232" s="13"/>
      <c r="R232" s="13" t="s">
        <v>185</v>
      </c>
    </row>
    <row r="233" spans="1:18" ht="12.75">
      <c r="A233" s="136"/>
      <c r="B233" s="10" t="s">
        <v>3196</v>
      </c>
      <c r="C233" s="13" t="s">
        <v>2928</v>
      </c>
      <c r="D233" s="13" t="s">
        <v>802</v>
      </c>
      <c r="E233" s="13"/>
      <c r="F233" s="13"/>
      <c r="G233" s="13"/>
      <c r="H233" s="13" t="s">
        <v>46</v>
      </c>
      <c r="I233" s="13"/>
      <c r="J233" s="13"/>
      <c r="K233" s="13"/>
      <c r="L233" s="13"/>
      <c r="M233" s="13"/>
      <c r="N233" s="13"/>
      <c r="O233" s="13"/>
      <c r="P233" s="13"/>
      <c r="Q233" s="13"/>
      <c r="R233" s="13" t="s">
        <v>185</v>
      </c>
    </row>
    <row r="234" spans="1:18" ht="12.75">
      <c r="A234" s="136"/>
      <c r="B234" s="10" t="s">
        <v>3197</v>
      </c>
      <c r="C234" s="13" t="s">
        <v>2928</v>
      </c>
      <c r="D234" s="13" t="s">
        <v>802</v>
      </c>
      <c r="E234" s="13" t="s">
        <v>46</v>
      </c>
      <c r="F234" s="13" t="s">
        <v>46</v>
      </c>
      <c r="G234" s="13"/>
      <c r="H234" s="13" t="s">
        <v>46</v>
      </c>
      <c r="I234" s="13"/>
      <c r="J234" s="13"/>
      <c r="K234" s="13"/>
      <c r="L234" s="13"/>
      <c r="M234" s="13"/>
      <c r="N234" s="13"/>
      <c r="O234" s="13"/>
      <c r="P234" s="13"/>
      <c r="Q234" s="13"/>
      <c r="R234" s="13" t="s">
        <v>185</v>
      </c>
    </row>
    <row r="235" spans="1:18" ht="12.75">
      <c r="A235" s="136"/>
      <c r="B235" s="10" t="s">
        <v>2938</v>
      </c>
      <c r="C235" s="13" t="s">
        <v>2928</v>
      </c>
      <c r="D235" s="13" t="s">
        <v>802</v>
      </c>
      <c r="E235" s="13" t="s">
        <v>46</v>
      </c>
      <c r="F235" s="13" t="s">
        <v>46</v>
      </c>
      <c r="G235" s="13"/>
      <c r="H235" s="13" t="s">
        <v>46</v>
      </c>
      <c r="I235" s="13" t="s">
        <v>46</v>
      </c>
      <c r="J235" s="13"/>
      <c r="K235" s="13"/>
      <c r="L235" s="13"/>
      <c r="M235" s="13"/>
      <c r="N235" s="13"/>
      <c r="O235" s="13"/>
      <c r="P235" s="13"/>
      <c r="Q235" s="13"/>
      <c r="R235" s="13" t="s">
        <v>185</v>
      </c>
    </row>
    <row r="236" spans="1:18" ht="25.5">
      <c r="A236" s="136"/>
      <c r="B236" s="10" t="s">
        <v>3106</v>
      </c>
      <c r="C236" s="13" t="s">
        <v>0</v>
      </c>
      <c r="D236" s="13" t="s">
        <v>2951</v>
      </c>
      <c r="E236" s="13" t="s">
        <v>46</v>
      </c>
      <c r="F236" s="13"/>
      <c r="G236" s="13"/>
      <c r="H236" s="13"/>
      <c r="I236" s="13" t="s">
        <v>46</v>
      </c>
      <c r="J236" s="13"/>
      <c r="K236" s="13"/>
      <c r="L236" s="13"/>
      <c r="M236" s="13"/>
      <c r="N236" s="13"/>
      <c r="O236" s="13"/>
      <c r="P236" s="13"/>
      <c r="Q236" s="13"/>
      <c r="R236" s="13" t="s">
        <v>185</v>
      </c>
    </row>
    <row r="237" spans="1:18" ht="12.75">
      <c r="A237" s="136"/>
      <c r="B237" s="10" t="s">
        <v>3107</v>
      </c>
      <c r="C237" s="13" t="s">
        <v>0</v>
      </c>
      <c r="D237" s="13" t="s">
        <v>2951</v>
      </c>
      <c r="E237" s="13" t="s">
        <v>46</v>
      </c>
      <c r="F237" s="13"/>
      <c r="G237" s="13"/>
      <c r="H237" s="13"/>
      <c r="I237" s="13" t="s">
        <v>46</v>
      </c>
      <c r="J237" s="13"/>
      <c r="K237" s="13"/>
      <c r="L237" s="13"/>
      <c r="M237" s="13"/>
      <c r="N237" s="13"/>
      <c r="O237" s="13"/>
      <c r="P237" s="13"/>
      <c r="Q237" s="13"/>
      <c r="R237" s="13" t="s">
        <v>185</v>
      </c>
    </row>
    <row r="238" spans="1:18" ht="25.5">
      <c r="A238" s="136"/>
      <c r="B238" s="10" t="s">
        <v>3109</v>
      </c>
      <c r="C238" s="13" t="s">
        <v>0</v>
      </c>
      <c r="D238" s="13" t="s">
        <v>2951</v>
      </c>
      <c r="E238" s="13" t="s">
        <v>46</v>
      </c>
      <c r="F238" s="13" t="s">
        <v>46</v>
      </c>
      <c r="G238" s="13"/>
      <c r="H238" s="13" t="s">
        <v>46</v>
      </c>
      <c r="I238" s="13" t="s">
        <v>46</v>
      </c>
      <c r="J238" s="13"/>
      <c r="K238" s="13"/>
      <c r="L238" s="13"/>
      <c r="M238" s="13"/>
      <c r="N238" s="13"/>
      <c r="O238" s="13"/>
      <c r="P238" s="13"/>
      <c r="Q238" s="13"/>
      <c r="R238" s="13" t="s">
        <v>185</v>
      </c>
    </row>
    <row r="239" spans="1:18" ht="25.5">
      <c r="A239" s="136"/>
      <c r="B239" s="10" t="s">
        <v>3108</v>
      </c>
      <c r="C239" s="13" t="s">
        <v>0</v>
      </c>
      <c r="D239" s="13" t="s">
        <v>2951</v>
      </c>
      <c r="E239" s="13" t="s">
        <v>46</v>
      </c>
      <c r="F239" s="13"/>
      <c r="G239" s="13"/>
      <c r="H239" s="13"/>
      <c r="I239" s="13" t="s">
        <v>46</v>
      </c>
      <c r="J239" s="13"/>
      <c r="K239" s="13"/>
      <c r="L239" s="13"/>
      <c r="M239" s="13"/>
      <c r="N239" s="13"/>
      <c r="O239" s="13"/>
      <c r="P239" s="13"/>
      <c r="Q239" s="13"/>
      <c r="R239" s="13" t="s">
        <v>185</v>
      </c>
    </row>
    <row r="240" spans="1:18" ht="25.5">
      <c r="A240" s="136"/>
      <c r="B240" s="10" t="s">
        <v>3111</v>
      </c>
      <c r="C240" s="13" t="s">
        <v>0</v>
      </c>
      <c r="D240" s="13" t="s">
        <v>2951</v>
      </c>
      <c r="E240" s="13" t="s">
        <v>46</v>
      </c>
      <c r="F240" s="13" t="s">
        <v>46</v>
      </c>
      <c r="G240" s="13"/>
      <c r="H240" s="13" t="s">
        <v>46</v>
      </c>
      <c r="I240" s="13" t="s">
        <v>46</v>
      </c>
      <c r="J240" s="13"/>
      <c r="K240" s="13"/>
      <c r="L240" s="13"/>
      <c r="M240" s="13"/>
      <c r="N240" s="13"/>
      <c r="O240" s="13"/>
      <c r="P240" s="13"/>
      <c r="Q240" s="13"/>
      <c r="R240" s="13" t="s">
        <v>185</v>
      </c>
    </row>
    <row r="241" spans="1:18" ht="25.5">
      <c r="A241" s="136"/>
      <c r="B241" s="10" t="s">
        <v>3198</v>
      </c>
      <c r="C241" s="13" t="s">
        <v>0</v>
      </c>
      <c r="D241" s="13" t="s">
        <v>2951</v>
      </c>
      <c r="E241" s="13" t="s">
        <v>46</v>
      </c>
      <c r="F241" s="13"/>
      <c r="G241" s="13"/>
      <c r="H241" s="13"/>
      <c r="I241" s="13" t="s">
        <v>46</v>
      </c>
      <c r="J241" s="13"/>
      <c r="K241" s="13"/>
      <c r="L241" s="13"/>
      <c r="M241" s="13"/>
      <c r="N241" s="13"/>
      <c r="O241" s="13"/>
      <c r="P241" s="13"/>
      <c r="Q241" s="13"/>
      <c r="R241" s="13" t="s">
        <v>185</v>
      </c>
    </row>
    <row r="242" spans="1:18" ht="25.5">
      <c r="A242" s="137"/>
      <c r="B242" s="10" t="s">
        <v>3012</v>
      </c>
      <c r="C242" s="13" t="s">
        <v>0</v>
      </c>
      <c r="D242" s="13" t="s">
        <v>2951</v>
      </c>
      <c r="E242" s="13" t="s">
        <v>46</v>
      </c>
      <c r="F242" s="13"/>
      <c r="G242" s="13"/>
      <c r="H242" s="13"/>
      <c r="I242" s="13" t="s">
        <v>46</v>
      </c>
      <c r="J242" s="13"/>
      <c r="K242" s="13"/>
      <c r="L242" s="13"/>
      <c r="M242" s="13"/>
      <c r="N242" s="13"/>
      <c r="O242" s="13"/>
      <c r="P242" s="13"/>
      <c r="Q242" s="13"/>
      <c r="R242" s="13" t="s">
        <v>185</v>
      </c>
    </row>
    <row r="243" spans="1:18" ht="25.5">
      <c r="A243" s="195" t="s">
        <v>2</v>
      </c>
      <c r="B243" s="10" t="s">
        <v>3001</v>
      </c>
      <c r="C243" s="13" t="s">
        <v>0</v>
      </c>
      <c r="D243" s="13" t="s">
        <v>2951</v>
      </c>
      <c r="E243" s="13" t="s">
        <v>46</v>
      </c>
      <c r="F243" s="13"/>
      <c r="G243" s="13"/>
      <c r="H243" s="13"/>
      <c r="I243" s="13" t="s">
        <v>46</v>
      </c>
      <c r="J243" s="13"/>
      <c r="K243" s="13"/>
      <c r="L243" s="13"/>
      <c r="M243" s="13"/>
      <c r="N243" s="13"/>
      <c r="O243" s="13"/>
      <c r="P243" s="13"/>
      <c r="Q243" s="13"/>
      <c r="R243" s="13" t="s">
        <v>185</v>
      </c>
    </row>
    <row r="244" spans="1:18" ht="25.5">
      <c r="A244" s="136"/>
      <c r="B244" s="10" t="s">
        <v>3002</v>
      </c>
      <c r="C244" s="13" t="s">
        <v>0</v>
      </c>
      <c r="D244" s="13" t="s">
        <v>2951</v>
      </c>
      <c r="E244" s="13" t="s">
        <v>46</v>
      </c>
      <c r="F244" s="13"/>
      <c r="G244" s="13"/>
      <c r="H244" s="13"/>
      <c r="I244" s="13" t="s">
        <v>46</v>
      </c>
      <c r="J244" s="13"/>
      <c r="K244" s="13"/>
      <c r="L244" s="13"/>
      <c r="M244" s="13"/>
      <c r="N244" s="13"/>
      <c r="O244" s="13"/>
      <c r="P244" s="13"/>
      <c r="Q244" s="13"/>
      <c r="R244" s="13" t="s">
        <v>185</v>
      </c>
    </row>
    <row r="245" spans="1:18" ht="25.5">
      <c r="A245" s="137"/>
      <c r="B245" s="10" t="s">
        <v>3003</v>
      </c>
      <c r="C245" s="13" t="s">
        <v>0</v>
      </c>
      <c r="D245" s="13" t="s">
        <v>2951</v>
      </c>
      <c r="E245" s="13" t="s">
        <v>46</v>
      </c>
      <c r="F245" s="13"/>
      <c r="G245" s="13"/>
      <c r="H245" s="13"/>
      <c r="I245" s="13" t="s">
        <v>46</v>
      </c>
      <c r="J245" s="13"/>
      <c r="K245" s="13"/>
      <c r="L245" s="13"/>
      <c r="M245" s="13"/>
      <c r="N245" s="13"/>
      <c r="O245" s="13"/>
      <c r="P245" s="13"/>
      <c r="Q245" s="13" t="s">
        <v>46</v>
      </c>
      <c r="R245" s="13" t="s">
        <v>256</v>
      </c>
    </row>
    <row r="246" spans="1:18" ht="25.5">
      <c r="A246" s="195" t="s">
        <v>4</v>
      </c>
      <c r="B246" s="10" t="s">
        <v>3199</v>
      </c>
      <c r="C246" s="13" t="s">
        <v>2937</v>
      </c>
      <c r="D246" s="13" t="s">
        <v>802</v>
      </c>
      <c r="E246" s="13"/>
      <c r="F246" s="13"/>
      <c r="G246" s="13"/>
      <c r="H246" s="13" t="s">
        <v>46</v>
      </c>
      <c r="I246" s="13"/>
      <c r="J246" s="13"/>
      <c r="K246" s="13"/>
      <c r="L246" s="13"/>
      <c r="M246" s="13"/>
      <c r="N246" s="13"/>
      <c r="O246" s="13"/>
      <c r="P246" s="13"/>
      <c r="Q246" s="13"/>
      <c r="R246" s="13" t="s">
        <v>185</v>
      </c>
    </row>
    <row r="247" spans="1:18" ht="12.75">
      <c r="A247" s="136"/>
      <c r="B247" s="10" t="s">
        <v>3200</v>
      </c>
      <c r="C247" s="13" t="s">
        <v>2922</v>
      </c>
      <c r="D247" s="13" t="s">
        <v>802</v>
      </c>
      <c r="E247" s="13"/>
      <c r="F247" s="13"/>
      <c r="G247" s="13"/>
      <c r="H247" s="13" t="s">
        <v>46</v>
      </c>
      <c r="I247" s="13" t="s">
        <v>2925</v>
      </c>
      <c r="J247" s="13"/>
      <c r="K247" s="13"/>
      <c r="L247" s="13"/>
      <c r="M247" s="13"/>
      <c r="N247" s="13"/>
      <c r="O247" s="13"/>
      <c r="P247" s="13"/>
      <c r="Q247" s="13"/>
      <c r="R247" s="13" t="s">
        <v>185</v>
      </c>
    </row>
    <row r="248" spans="1:18" ht="25.5">
      <c r="A248" s="136"/>
      <c r="B248" s="10" t="s">
        <v>2927</v>
      </c>
      <c r="C248" s="13" t="s">
        <v>3201</v>
      </c>
      <c r="D248" s="13" t="s">
        <v>802</v>
      </c>
      <c r="E248" s="13"/>
      <c r="F248" s="13"/>
      <c r="G248" s="13"/>
      <c r="H248" s="13" t="s">
        <v>46</v>
      </c>
      <c r="I248" s="13" t="s">
        <v>2925</v>
      </c>
      <c r="J248" s="13"/>
      <c r="K248" s="13"/>
      <c r="L248" s="13"/>
      <c r="M248" s="13"/>
      <c r="N248" s="13"/>
      <c r="O248" s="13"/>
      <c r="P248" s="13"/>
      <c r="Q248" s="13"/>
      <c r="R248" s="13" t="s">
        <v>185</v>
      </c>
    </row>
    <row r="249" spans="1:18" ht="12.75">
      <c r="A249" s="136"/>
      <c r="B249" s="10" t="s">
        <v>3202</v>
      </c>
      <c r="C249" s="13" t="s">
        <v>2922</v>
      </c>
      <c r="D249" s="13" t="s">
        <v>802</v>
      </c>
      <c r="E249" s="13"/>
      <c r="F249" s="13"/>
      <c r="G249" s="13"/>
      <c r="H249" s="13" t="s">
        <v>46</v>
      </c>
      <c r="I249" s="13" t="s">
        <v>2925</v>
      </c>
      <c r="J249" s="13"/>
      <c r="K249" s="13"/>
      <c r="L249" s="13"/>
      <c r="M249" s="13"/>
      <c r="N249" s="13"/>
      <c r="O249" s="13"/>
      <c r="P249" s="13"/>
      <c r="Q249" s="13"/>
      <c r="R249" s="13" t="s">
        <v>185</v>
      </c>
    </row>
    <row r="250" spans="1:18" ht="12.75">
      <c r="A250" s="136"/>
      <c r="B250" s="12" t="s">
        <v>3203</v>
      </c>
      <c r="C250" s="126" t="s">
        <v>3201</v>
      </c>
      <c r="D250" s="13" t="s">
        <v>802</v>
      </c>
      <c r="E250" s="8"/>
      <c r="F250" s="12"/>
      <c r="G250" s="12"/>
      <c r="H250" s="8"/>
      <c r="I250" s="8" t="s">
        <v>2925</v>
      </c>
      <c r="J250" s="13"/>
      <c r="K250" s="13"/>
      <c r="L250" s="13" t="s">
        <v>46</v>
      </c>
      <c r="M250" s="13"/>
      <c r="N250" s="13"/>
      <c r="O250" s="13"/>
      <c r="P250" s="13"/>
      <c r="Q250" s="13"/>
      <c r="R250" s="13" t="s">
        <v>185</v>
      </c>
    </row>
    <row r="251" spans="1:18" ht="12.75">
      <c r="A251" s="136"/>
      <c r="B251" s="12" t="s">
        <v>3204</v>
      </c>
      <c r="C251" s="126" t="s">
        <v>3201</v>
      </c>
      <c r="D251" s="13" t="s">
        <v>802</v>
      </c>
      <c r="E251" s="8"/>
      <c r="F251" s="12"/>
      <c r="G251" s="12"/>
      <c r="H251" s="8"/>
      <c r="I251" s="8" t="s">
        <v>2925</v>
      </c>
      <c r="J251" s="13"/>
      <c r="K251" s="13"/>
      <c r="L251" s="13" t="s">
        <v>46</v>
      </c>
      <c r="M251" s="13"/>
      <c r="N251" s="13"/>
      <c r="O251" s="13"/>
      <c r="P251" s="13"/>
      <c r="Q251" s="13"/>
      <c r="R251" s="13" t="s">
        <v>185</v>
      </c>
    </row>
    <row r="252" spans="1:18" ht="12.75">
      <c r="A252" s="136"/>
      <c r="B252" s="12" t="s">
        <v>3205</v>
      </c>
      <c r="C252" s="126" t="s">
        <v>2922</v>
      </c>
      <c r="D252" s="13" t="s">
        <v>802</v>
      </c>
      <c r="E252" s="8"/>
      <c r="F252" s="12"/>
      <c r="G252" s="12"/>
      <c r="H252" s="8"/>
      <c r="I252" s="8" t="s">
        <v>2925</v>
      </c>
      <c r="J252" s="13"/>
      <c r="K252" s="13"/>
      <c r="L252" s="13" t="s">
        <v>46</v>
      </c>
      <c r="M252" s="13"/>
      <c r="N252" s="13"/>
      <c r="O252" s="13"/>
      <c r="P252" s="13"/>
      <c r="Q252" s="13"/>
      <c r="R252" s="13" t="s">
        <v>185</v>
      </c>
    </row>
    <row r="253" spans="1:18" ht="12.75">
      <c r="A253" s="136"/>
      <c r="B253" s="12" t="s">
        <v>3206</v>
      </c>
      <c r="C253" s="126" t="s">
        <v>3201</v>
      </c>
      <c r="D253" s="13" t="s">
        <v>802</v>
      </c>
      <c r="E253" s="8"/>
      <c r="F253" s="12"/>
      <c r="G253" s="12"/>
      <c r="H253" s="8"/>
      <c r="I253" s="8" t="s">
        <v>2925</v>
      </c>
      <c r="J253" s="13"/>
      <c r="K253" s="13"/>
      <c r="L253" s="13" t="s">
        <v>46</v>
      </c>
      <c r="M253" s="13"/>
      <c r="N253" s="13"/>
      <c r="O253" s="13"/>
      <c r="P253" s="13"/>
      <c r="Q253" s="13"/>
      <c r="R253" s="13" t="s">
        <v>185</v>
      </c>
    </row>
    <row r="254" spans="1:18" ht="12.75">
      <c r="A254" s="136"/>
      <c r="B254" s="12" t="s">
        <v>3207</v>
      </c>
      <c r="C254" s="126" t="s">
        <v>3201</v>
      </c>
      <c r="D254" s="13" t="s">
        <v>802</v>
      </c>
      <c r="E254" s="8"/>
      <c r="F254" s="12"/>
      <c r="G254" s="12"/>
      <c r="H254" s="8" t="s">
        <v>46</v>
      </c>
      <c r="I254" s="8" t="s">
        <v>2925</v>
      </c>
      <c r="J254" s="13"/>
      <c r="K254" s="13"/>
      <c r="L254" s="13"/>
      <c r="M254" s="13"/>
      <c r="N254" s="13"/>
      <c r="O254" s="13"/>
      <c r="P254" s="13"/>
      <c r="Q254" s="13"/>
      <c r="R254" s="13" t="s">
        <v>185</v>
      </c>
    </row>
    <row r="255" spans="1:18" ht="12.75">
      <c r="A255" s="136"/>
      <c r="B255" s="12" t="s">
        <v>3208</v>
      </c>
      <c r="C255" s="126" t="s">
        <v>3201</v>
      </c>
      <c r="D255" s="13" t="s">
        <v>802</v>
      </c>
      <c r="E255" s="8"/>
      <c r="F255" s="12"/>
      <c r="G255" s="12"/>
      <c r="H255" s="8"/>
      <c r="I255" s="8" t="s">
        <v>3209</v>
      </c>
      <c r="J255" s="13"/>
      <c r="K255" s="13"/>
      <c r="L255" s="13"/>
      <c r="M255" s="13"/>
      <c r="N255" s="13"/>
      <c r="O255" s="13"/>
      <c r="P255" s="13"/>
      <c r="Q255" s="13"/>
      <c r="R255" s="13" t="s">
        <v>185</v>
      </c>
    </row>
    <row r="256" spans="1:18" ht="12.75">
      <c r="A256" s="136"/>
      <c r="B256" s="12" t="s">
        <v>3210</v>
      </c>
      <c r="C256" s="126" t="s">
        <v>2922</v>
      </c>
      <c r="D256" s="13" t="s">
        <v>802</v>
      </c>
      <c r="E256" s="8"/>
      <c r="F256" s="12"/>
      <c r="G256" s="12"/>
      <c r="H256" s="8"/>
      <c r="I256" s="8" t="s">
        <v>2925</v>
      </c>
      <c r="J256" s="13"/>
      <c r="K256" s="13"/>
      <c r="L256" s="38" t="s">
        <v>3211</v>
      </c>
      <c r="M256" s="13"/>
      <c r="N256" s="13"/>
      <c r="O256" s="13"/>
      <c r="P256" s="13"/>
      <c r="Q256" s="13"/>
      <c r="R256" s="13" t="s">
        <v>185</v>
      </c>
    </row>
    <row r="257" spans="1:18" ht="12.75">
      <c r="A257" s="136"/>
      <c r="B257" s="12" t="s">
        <v>3212</v>
      </c>
      <c r="C257" s="126" t="s">
        <v>2922</v>
      </c>
      <c r="D257" s="13" t="s">
        <v>802</v>
      </c>
      <c r="E257" s="8"/>
      <c r="F257" s="12"/>
      <c r="G257" s="12"/>
      <c r="H257" s="8" t="s">
        <v>46</v>
      </c>
      <c r="I257" s="8" t="s">
        <v>2925</v>
      </c>
      <c r="J257" s="13"/>
      <c r="K257" s="13"/>
      <c r="L257" s="13"/>
      <c r="M257" s="13"/>
      <c r="N257" s="13"/>
      <c r="O257" s="13"/>
      <c r="P257" s="13"/>
      <c r="Q257" s="13"/>
      <c r="R257" s="13" t="s">
        <v>185</v>
      </c>
    </row>
    <row r="258" spans="1:18" ht="12.75">
      <c r="A258" s="136"/>
      <c r="B258" s="12" t="s">
        <v>2935</v>
      </c>
      <c r="C258" s="126"/>
      <c r="D258" s="13" t="s">
        <v>802</v>
      </c>
      <c r="E258" s="8"/>
      <c r="F258" s="12"/>
      <c r="G258" s="12"/>
      <c r="H258" s="8" t="s">
        <v>46</v>
      </c>
      <c r="I258" s="8" t="s">
        <v>2925</v>
      </c>
      <c r="J258" s="13"/>
      <c r="K258" s="13"/>
      <c r="L258" s="13"/>
      <c r="M258" s="13"/>
      <c r="N258" s="13"/>
      <c r="O258" s="13"/>
      <c r="P258" s="13"/>
      <c r="Q258" s="13"/>
      <c r="R258" s="13" t="s">
        <v>185</v>
      </c>
    </row>
    <row r="259" spans="1:18" ht="12.75">
      <c r="A259" s="136"/>
      <c r="B259" s="12" t="s">
        <v>2931</v>
      </c>
      <c r="C259" s="126" t="s">
        <v>2922</v>
      </c>
      <c r="D259" s="13" t="s">
        <v>802</v>
      </c>
      <c r="E259" s="8"/>
      <c r="F259" s="12"/>
      <c r="G259" s="12"/>
      <c r="H259" s="8" t="s">
        <v>46</v>
      </c>
      <c r="I259" s="8" t="s">
        <v>2925</v>
      </c>
      <c r="J259" s="13"/>
      <c r="K259" s="13"/>
      <c r="L259" s="13"/>
      <c r="M259" s="13"/>
      <c r="N259" s="13"/>
      <c r="O259" s="13"/>
      <c r="P259" s="13"/>
      <c r="Q259" s="13"/>
      <c r="R259" s="13" t="s">
        <v>185</v>
      </c>
    </row>
    <row r="260" spans="1:18" ht="12.75">
      <c r="A260" s="136"/>
      <c r="B260" s="12" t="s">
        <v>2938</v>
      </c>
      <c r="C260" s="126" t="s">
        <v>3201</v>
      </c>
      <c r="D260" s="13" t="s">
        <v>802</v>
      </c>
      <c r="E260" s="8"/>
      <c r="F260" s="12"/>
      <c r="G260" s="12"/>
      <c r="H260" s="8" t="s">
        <v>46</v>
      </c>
      <c r="I260" s="8" t="s">
        <v>2925</v>
      </c>
      <c r="J260" s="13"/>
      <c r="K260" s="13"/>
      <c r="L260" s="13"/>
      <c r="M260" s="13"/>
      <c r="N260" s="13"/>
      <c r="O260" s="13"/>
      <c r="P260" s="13"/>
      <c r="Q260" s="13"/>
      <c r="R260" s="13" t="s">
        <v>185</v>
      </c>
    </row>
    <row r="261" spans="1:18" ht="12.75">
      <c r="A261" s="136"/>
      <c r="B261" s="12" t="s">
        <v>2934</v>
      </c>
      <c r="C261" s="126" t="s">
        <v>3201</v>
      </c>
      <c r="D261" s="13" t="s">
        <v>802</v>
      </c>
      <c r="E261" s="8"/>
      <c r="F261" s="12"/>
      <c r="G261" s="12"/>
      <c r="H261" s="8"/>
      <c r="I261" s="8" t="s">
        <v>2925</v>
      </c>
      <c r="J261" s="13"/>
      <c r="K261" s="13"/>
      <c r="L261" s="13"/>
      <c r="M261" s="13"/>
      <c r="N261" s="13"/>
      <c r="O261" s="13"/>
      <c r="P261" s="13"/>
      <c r="Q261" s="13"/>
      <c r="R261" s="13" t="s">
        <v>185</v>
      </c>
    </row>
    <row r="262" spans="1:18" ht="25.5">
      <c r="A262" s="136"/>
      <c r="B262" s="20" t="s">
        <v>3213</v>
      </c>
      <c r="C262" s="13" t="s">
        <v>0</v>
      </c>
      <c r="D262" s="13" t="s">
        <v>2951</v>
      </c>
      <c r="E262" s="8" t="s">
        <v>46</v>
      </c>
      <c r="F262" s="12"/>
      <c r="G262" s="12"/>
      <c r="H262" s="8"/>
      <c r="I262" s="8" t="s">
        <v>46</v>
      </c>
      <c r="J262" s="13"/>
      <c r="K262" s="13"/>
      <c r="L262" s="13"/>
      <c r="M262" s="13"/>
      <c r="N262" s="13"/>
      <c r="O262" s="13"/>
      <c r="P262" s="13"/>
      <c r="Q262" s="13"/>
      <c r="R262" s="13" t="s">
        <v>185</v>
      </c>
    </row>
    <row r="263" spans="1:18" ht="25.5">
      <c r="A263" s="136"/>
      <c r="B263" s="20" t="s">
        <v>3214</v>
      </c>
      <c r="C263" s="13" t="s">
        <v>0</v>
      </c>
      <c r="D263" s="13" t="s">
        <v>2951</v>
      </c>
      <c r="E263" s="8" t="s">
        <v>46</v>
      </c>
      <c r="F263" s="12"/>
      <c r="G263" s="12"/>
      <c r="H263" s="8"/>
      <c r="I263" s="8" t="s">
        <v>46</v>
      </c>
      <c r="J263" s="13"/>
      <c r="K263" s="13"/>
      <c r="L263" s="13"/>
      <c r="M263" s="13"/>
      <c r="N263" s="13"/>
      <c r="O263" s="13"/>
      <c r="P263" s="13"/>
      <c r="Q263" s="13"/>
      <c r="R263" s="13" t="s">
        <v>185</v>
      </c>
    </row>
    <row r="264" spans="1:18" ht="25.5">
      <c r="A264" s="136"/>
      <c r="B264" s="20" t="s">
        <v>3215</v>
      </c>
      <c r="C264" s="13" t="s">
        <v>0</v>
      </c>
      <c r="D264" s="13" t="s">
        <v>2951</v>
      </c>
      <c r="E264" s="8" t="s">
        <v>46</v>
      </c>
      <c r="F264" s="12"/>
      <c r="G264" s="12"/>
      <c r="H264" s="8"/>
      <c r="I264" s="8" t="s">
        <v>46</v>
      </c>
      <c r="J264" s="13"/>
      <c r="K264" s="13"/>
      <c r="L264" s="13"/>
      <c r="M264" s="13"/>
      <c r="N264" s="13"/>
      <c r="O264" s="13"/>
      <c r="P264" s="13"/>
      <c r="Q264" s="13"/>
      <c r="R264" s="13" t="s">
        <v>185</v>
      </c>
    </row>
    <row r="265" spans="1:18" ht="38.25">
      <c r="A265" s="136"/>
      <c r="B265" s="20" t="s">
        <v>3216</v>
      </c>
      <c r="C265" s="13" t="s">
        <v>0</v>
      </c>
      <c r="D265" s="13" t="s">
        <v>2951</v>
      </c>
      <c r="E265" s="8" t="s">
        <v>46</v>
      </c>
      <c r="F265" s="12"/>
      <c r="G265" s="12"/>
      <c r="H265" s="8"/>
      <c r="I265" s="8" t="s">
        <v>46</v>
      </c>
      <c r="J265" s="13"/>
      <c r="K265" s="13"/>
      <c r="L265" s="13"/>
      <c r="M265" s="13"/>
      <c r="N265" s="13"/>
      <c r="O265" s="13"/>
      <c r="P265" s="13"/>
      <c r="Q265" s="13"/>
      <c r="R265" s="13" t="s">
        <v>185</v>
      </c>
    </row>
    <row r="266" spans="1:18" ht="25.5">
      <c r="A266" s="136"/>
      <c r="B266" s="20" t="s">
        <v>3217</v>
      </c>
      <c r="C266" s="13" t="s">
        <v>0</v>
      </c>
      <c r="D266" s="13" t="s">
        <v>2951</v>
      </c>
      <c r="E266" s="8" t="s">
        <v>46</v>
      </c>
      <c r="F266" s="12"/>
      <c r="G266" s="12"/>
      <c r="H266" s="8"/>
      <c r="I266" s="8" t="s">
        <v>46</v>
      </c>
      <c r="J266" s="13"/>
      <c r="K266" s="13"/>
      <c r="L266" s="13"/>
      <c r="M266" s="13"/>
      <c r="N266" s="13"/>
      <c r="O266" s="13"/>
      <c r="P266" s="13"/>
      <c r="Q266" s="13"/>
      <c r="R266" s="13" t="s">
        <v>185</v>
      </c>
    </row>
    <row r="267" spans="1:18" ht="25.5">
      <c r="A267" s="136"/>
      <c r="B267" s="20" t="s">
        <v>3218</v>
      </c>
      <c r="C267" s="13" t="s">
        <v>0</v>
      </c>
      <c r="D267" s="13" t="s">
        <v>2951</v>
      </c>
      <c r="E267" s="8" t="s">
        <v>46</v>
      </c>
      <c r="F267" s="12"/>
      <c r="G267" s="12"/>
      <c r="H267" s="8"/>
      <c r="I267" s="8" t="s">
        <v>46</v>
      </c>
      <c r="J267" s="13"/>
      <c r="K267" s="13"/>
      <c r="L267" s="13"/>
      <c r="M267" s="13"/>
      <c r="N267" s="13"/>
      <c r="O267" s="13"/>
      <c r="P267" s="13"/>
      <c r="Q267" s="13"/>
      <c r="R267" s="13" t="s">
        <v>185</v>
      </c>
    </row>
    <row r="268" spans="1:18" ht="25.5">
      <c r="A268" s="136"/>
      <c r="B268" s="20" t="s">
        <v>3219</v>
      </c>
      <c r="C268" s="13" t="s">
        <v>0</v>
      </c>
      <c r="D268" s="13" t="s">
        <v>2951</v>
      </c>
      <c r="E268" s="8" t="s">
        <v>46</v>
      </c>
      <c r="F268" s="12"/>
      <c r="G268" s="12"/>
      <c r="H268" s="8"/>
      <c r="I268" s="8" t="s">
        <v>46</v>
      </c>
      <c r="J268" s="13"/>
      <c r="K268" s="13"/>
      <c r="L268" s="13"/>
      <c r="M268" s="13"/>
      <c r="N268" s="13"/>
      <c r="O268" s="13"/>
      <c r="P268" s="13"/>
      <c r="Q268" s="13"/>
      <c r="R268" s="13" t="s">
        <v>185</v>
      </c>
    </row>
    <row r="269" spans="1:18" ht="25.5">
      <c r="A269" s="136"/>
      <c r="B269" s="20" t="s">
        <v>3220</v>
      </c>
      <c r="C269" s="13" t="s">
        <v>0</v>
      </c>
      <c r="D269" s="13" t="s">
        <v>2951</v>
      </c>
      <c r="E269" s="8" t="s">
        <v>46</v>
      </c>
      <c r="F269" s="12"/>
      <c r="G269" s="12"/>
      <c r="H269" s="8"/>
      <c r="I269" s="8" t="s">
        <v>46</v>
      </c>
      <c r="J269" s="13"/>
      <c r="K269" s="13"/>
      <c r="L269" s="13"/>
      <c r="M269" s="13"/>
      <c r="N269" s="13"/>
      <c r="O269" s="13"/>
      <c r="P269" s="13"/>
      <c r="Q269" s="13"/>
      <c r="R269" s="13" t="s">
        <v>185</v>
      </c>
    </row>
    <row r="270" spans="1:18" ht="38.25">
      <c r="A270" s="136"/>
      <c r="B270" s="20" t="s">
        <v>3221</v>
      </c>
      <c r="C270" s="13" t="s">
        <v>0</v>
      </c>
      <c r="D270" s="13" t="s">
        <v>2951</v>
      </c>
      <c r="E270" s="8" t="s">
        <v>46</v>
      </c>
      <c r="F270" s="12"/>
      <c r="G270" s="12"/>
      <c r="H270" s="8"/>
      <c r="I270" s="8" t="s">
        <v>46</v>
      </c>
      <c r="J270" s="13"/>
      <c r="K270" s="13"/>
      <c r="L270" s="13"/>
      <c r="M270" s="13"/>
      <c r="N270" s="13"/>
      <c r="O270" s="13"/>
      <c r="P270" s="13"/>
      <c r="Q270" s="13"/>
      <c r="R270" s="13" t="s">
        <v>185</v>
      </c>
    </row>
    <row r="271" spans="1:18" ht="25.5">
      <c r="A271" s="136"/>
      <c r="B271" s="20" t="s">
        <v>3222</v>
      </c>
      <c r="C271" s="13" t="s">
        <v>0</v>
      </c>
      <c r="D271" s="13" t="s">
        <v>2951</v>
      </c>
      <c r="E271" s="8" t="s">
        <v>46</v>
      </c>
      <c r="F271" s="12"/>
      <c r="G271" s="12"/>
      <c r="H271" s="8"/>
      <c r="I271" s="8" t="s">
        <v>46</v>
      </c>
      <c r="J271" s="13"/>
      <c r="K271" s="13"/>
      <c r="L271" s="13"/>
      <c r="M271" s="13"/>
      <c r="N271" s="13"/>
      <c r="O271" s="13"/>
      <c r="P271" s="13"/>
      <c r="Q271" s="13"/>
      <c r="R271" s="13" t="s">
        <v>185</v>
      </c>
    </row>
    <row r="272" spans="1:18" ht="25.5">
      <c r="A272" s="136"/>
      <c r="B272" s="20" t="s">
        <v>3223</v>
      </c>
      <c r="C272" s="13" t="s">
        <v>0</v>
      </c>
      <c r="D272" s="13" t="s">
        <v>2951</v>
      </c>
      <c r="E272" s="8" t="s">
        <v>46</v>
      </c>
      <c r="F272" s="12"/>
      <c r="G272" s="12"/>
      <c r="H272" s="8"/>
      <c r="I272" s="8" t="s">
        <v>46</v>
      </c>
      <c r="J272" s="13"/>
      <c r="K272" s="13"/>
      <c r="L272" s="13"/>
      <c r="M272" s="13"/>
      <c r="N272" s="13"/>
      <c r="O272" s="13"/>
      <c r="P272" s="13"/>
      <c r="Q272" s="13"/>
      <c r="R272" s="13" t="s">
        <v>185</v>
      </c>
    </row>
    <row r="273" spans="1:18" ht="38.25">
      <c r="A273" s="136"/>
      <c r="B273" s="20" t="s">
        <v>3224</v>
      </c>
      <c r="C273" s="13" t="s">
        <v>0</v>
      </c>
      <c r="D273" s="13" t="s">
        <v>2951</v>
      </c>
      <c r="E273" s="8" t="s">
        <v>46</v>
      </c>
      <c r="F273" s="12"/>
      <c r="G273" s="12"/>
      <c r="H273" s="8"/>
      <c r="I273" s="8" t="s">
        <v>46</v>
      </c>
      <c r="J273" s="13"/>
      <c r="K273" s="13"/>
      <c r="L273" s="13"/>
      <c r="M273" s="13"/>
      <c r="N273" s="13"/>
      <c r="O273" s="13"/>
      <c r="P273" s="13"/>
      <c r="Q273" s="13"/>
      <c r="R273" s="13" t="s">
        <v>185</v>
      </c>
    </row>
    <row r="274" spans="1:18" ht="25.5">
      <c r="A274" s="136"/>
      <c r="B274" s="20" t="s">
        <v>3225</v>
      </c>
      <c r="C274" s="13" t="s">
        <v>0</v>
      </c>
      <c r="D274" s="13" t="s">
        <v>2951</v>
      </c>
      <c r="E274" s="8" t="s">
        <v>46</v>
      </c>
      <c r="F274" s="12"/>
      <c r="G274" s="12"/>
      <c r="H274" s="8" t="s">
        <v>46</v>
      </c>
      <c r="I274" s="8" t="s">
        <v>46</v>
      </c>
      <c r="J274" s="13"/>
      <c r="K274" s="13"/>
      <c r="L274" s="13"/>
      <c r="M274" s="13"/>
      <c r="N274" s="13"/>
      <c r="O274" s="13"/>
      <c r="P274" s="13"/>
      <c r="Q274" s="13"/>
      <c r="R274" s="13" t="s">
        <v>185</v>
      </c>
    </row>
    <row r="275" spans="1:18" ht="25.5">
      <c r="A275" s="136"/>
      <c r="B275" s="20" t="s">
        <v>3226</v>
      </c>
      <c r="C275" s="13" t="s">
        <v>0</v>
      </c>
      <c r="D275" s="13" t="s">
        <v>2951</v>
      </c>
      <c r="E275" s="8" t="s">
        <v>46</v>
      </c>
      <c r="F275" s="12"/>
      <c r="G275" s="12"/>
      <c r="H275" s="8"/>
      <c r="I275" s="8" t="s">
        <v>46</v>
      </c>
      <c r="J275" s="13"/>
      <c r="K275" s="13"/>
      <c r="L275" s="13"/>
      <c r="M275" s="13"/>
      <c r="N275" s="13"/>
      <c r="O275" s="13"/>
      <c r="P275" s="13"/>
      <c r="Q275" s="13"/>
      <c r="R275" s="13" t="s">
        <v>185</v>
      </c>
    </row>
    <row r="276" spans="1:18" ht="25.5">
      <c r="A276" s="136"/>
      <c r="B276" s="20" t="s">
        <v>3227</v>
      </c>
      <c r="C276" s="13" t="s">
        <v>0</v>
      </c>
      <c r="D276" s="13" t="s">
        <v>2951</v>
      </c>
      <c r="E276" s="8" t="s">
        <v>46</v>
      </c>
      <c r="F276" s="12"/>
      <c r="G276" s="12"/>
      <c r="H276" s="8"/>
      <c r="I276" s="8" t="s">
        <v>46</v>
      </c>
      <c r="J276" s="13"/>
      <c r="K276" s="13"/>
      <c r="L276" s="13"/>
      <c r="M276" s="13"/>
      <c r="N276" s="13"/>
      <c r="O276" s="13"/>
      <c r="P276" s="13"/>
      <c r="Q276" s="13"/>
      <c r="R276" s="13" t="s">
        <v>185</v>
      </c>
    </row>
    <row r="277" spans="1:18" ht="38.25">
      <c r="A277" s="136"/>
      <c r="B277" s="20" t="s">
        <v>3228</v>
      </c>
      <c r="C277" s="13" t="s">
        <v>0</v>
      </c>
      <c r="D277" s="13" t="s">
        <v>2951</v>
      </c>
      <c r="E277" s="8" t="s">
        <v>46</v>
      </c>
      <c r="F277" s="12"/>
      <c r="G277" s="12"/>
      <c r="H277" s="8"/>
      <c r="I277" s="8" t="s">
        <v>46</v>
      </c>
      <c r="J277" s="13"/>
      <c r="K277" s="13"/>
      <c r="L277" s="13"/>
      <c r="M277" s="13"/>
      <c r="N277" s="13"/>
      <c r="O277" s="13"/>
      <c r="P277" s="13"/>
      <c r="Q277" s="13"/>
      <c r="R277" s="13" t="s">
        <v>185</v>
      </c>
    </row>
    <row r="278" spans="1:18" ht="38.25">
      <c r="A278" s="136"/>
      <c r="B278" s="20" t="s">
        <v>3216</v>
      </c>
      <c r="C278" s="13" t="s">
        <v>0</v>
      </c>
      <c r="D278" s="13" t="s">
        <v>2951</v>
      </c>
      <c r="E278" s="8" t="s">
        <v>46</v>
      </c>
      <c r="F278" s="12"/>
      <c r="G278" s="12"/>
      <c r="H278" s="8"/>
      <c r="I278" s="8" t="s">
        <v>46</v>
      </c>
      <c r="J278" s="13"/>
      <c r="K278" s="13"/>
      <c r="L278" s="13"/>
      <c r="M278" s="13"/>
      <c r="N278" s="13"/>
      <c r="O278" s="13"/>
      <c r="P278" s="13"/>
      <c r="Q278" s="13"/>
      <c r="R278" s="13" t="s">
        <v>185</v>
      </c>
    </row>
    <row r="279" spans="1:18" ht="38.25">
      <c r="A279" s="136"/>
      <c r="B279" s="20" t="s">
        <v>3229</v>
      </c>
      <c r="C279" s="13" t="s">
        <v>0</v>
      </c>
      <c r="D279" s="13" t="s">
        <v>2951</v>
      </c>
      <c r="E279" s="8" t="s">
        <v>46</v>
      </c>
      <c r="F279" s="12"/>
      <c r="G279" s="12"/>
      <c r="H279" s="8" t="s">
        <v>46</v>
      </c>
      <c r="I279" s="8" t="s">
        <v>46</v>
      </c>
      <c r="J279" s="13"/>
      <c r="K279" s="13"/>
      <c r="L279" s="13"/>
      <c r="M279" s="13"/>
      <c r="N279" s="13"/>
      <c r="O279" s="13"/>
      <c r="P279" s="13"/>
      <c r="Q279" s="13"/>
      <c r="R279" s="13" t="s">
        <v>185</v>
      </c>
    </row>
    <row r="280" spans="1:18" ht="25.5">
      <c r="A280" s="136"/>
      <c r="B280" s="20" t="s">
        <v>3230</v>
      </c>
      <c r="C280" s="13" t="s">
        <v>0</v>
      </c>
      <c r="D280" s="13" t="s">
        <v>2951</v>
      </c>
      <c r="E280" s="8" t="s">
        <v>46</v>
      </c>
      <c r="F280" s="12"/>
      <c r="G280" s="12"/>
      <c r="H280" s="8" t="s">
        <v>46</v>
      </c>
      <c r="I280" s="8" t="s">
        <v>46</v>
      </c>
      <c r="J280" s="13"/>
      <c r="K280" s="13"/>
      <c r="L280" s="13"/>
      <c r="M280" s="13"/>
      <c r="N280" s="13"/>
      <c r="O280" s="13"/>
      <c r="P280" s="13"/>
      <c r="Q280" s="13"/>
      <c r="R280" s="13" t="s">
        <v>185</v>
      </c>
    </row>
    <row r="281" spans="1:18" ht="38.25">
      <c r="A281" s="136"/>
      <c r="B281" s="20" t="s">
        <v>3231</v>
      </c>
      <c r="C281" s="13" t="s">
        <v>0</v>
      </c>
      <c r="D281" s="13" t="s">
        <v>2951</v>
      </c>
      <c r="E281" s="8" t="s">
        <v>46</v>
      </c>
      <c r="F281" s="12"/>
      <c r="G281" s="12"/>
      <c r="H281" s="8" t="s">
        <v>46</v>
      </c>
      <c r="I281" s="8" t="s">
        <v>46</v>
      </c>
      <c r="J281" s="13"/>
      <c r="K281" s="13"/>
      <c r="L281" s="13"/>
      <c r="M281" s="13"/>
      <c r="N281" s="13"/>
      <c r="O281" s="13"/>
      <c r="P281" s="13"/>
      <c r="Q281" s="13"/>
      <c r="R281" s="13" t="s">
        <v>185</v>
      </c>
    </row>
    <row r="282" spans="1:18" ht="12.75">
      <c r="A282" s="136"/>
      <c r="B282" s="20" t="s">
        <v>2984</v>
      </c>
      <c r="C282" s="13" t="s">
        <v>0</v>
      </c>
      <c r="D282" s="13" t="s">
        <v>2951</v>
      </c>
      <c r="E282" s="8" t="s">
        <v>46</v>
      </c>
      <c r="F282" s="12"/>
      <c r="G282" s="12"/>
      <c r="H282" s="8"/>
      <c r="I282" s="8" t="s">
        <v>46</v>
      </c>
      <c r="J282" s="13"/>
      <c r="K282" s="13"/>
      <c r="L282" s="13"/>
      <c r="M282" s="13"/>
      <c r="N282" s="13"/>
      <c r="O282" s="13"/>
      <c r="P282" s="13"/>
      <c r="Q282" s="13"/>
      <c r="R282" s="13" t="s">
        <v>185</v>
      </c>
    </row>
    <row r="283" spans="1:18" ht="25.5">
      <c r="A283" s="136"/>
      <c r="B283" s="20" t="s">
        <v>2985</v>
      </c>
      <c r="C283" s="13" t="s">
        <v>0</v>
      </c>
      <c r="D283" s="13" t="s">
        <v>2951</v>
      </c>
      <c r="E283" s="8" t="s">
        <v>46</v>
      </c>
      <c r="F283" s="12"/>
      <c r="G283" s="12"/>
      <c r="H283" s="8"/>
      <c r="I283" s="8" t="s">
        <v>46</v>
      </c>
      <c r="J283" s="13"/>
      <c r="K283" s="13"/>
      <c r="L283" s="13"/>
      <c r="M283" s="13"/>
      <c r="N283" s="13"/>
      <c r="O283" s="13"/>
      <c r="P283" s="13"/>
      <c r="Q283" s="13"/>
      <c r="R283" s="13" t="s">
        <v>185</v>
      </c>
    </row>
    <row r="284" spans="1:18" ht="25.5">
      <c r="A284" s="136"/>
      <c r="B284" s="20" t="s">
        <v>3232</v>
      </c>
      <c r="C284" s="13" t="s">
        <v>0</v>
      </c>
      <c r="D284" s="13" t="s">
        <v>2951</v>
      </c>
      <c r="E284" s="8" t="s">
        <v>46</v>
      </c>
      <c r="F284" s="12"/>
      <c r="G284" s="12"/>
      <c r="H284" s="8"/>
      <c r="I284" s="8" t="s">
        <v>46</v>
      </c>
      <c r="J284" s="13"/>
      <c r="K284" s="13"/>
      <c r="L284" s="13"/>
      <c r="M284" s="13"/>
      <c r="N284" s="13"/>
      <c r="O284" s="13"/>
      <c r="P284" s="13"/>
      <c r="Q284" s="13"/>
      <c r="R284" s="13" t="s">
        <v>185</v>
      </c>
    </row>
    <row r="285" spans="1:18" ht="25.5">
      <c r="A285" s="136"/>
      <c r="B285" s="20" t="s">
        <v>3233</v>
      </c>
      <c r="C285" s="13" t="s">
        <v>0</v>
      </c>
      <c r="D285" s="13" t="s">
        <v>2951</v>
      </c>
      <c r="E285" s="8" t="s">
        <v>46</v>
      </c>
      <c r="F285" s="12"/>
      <c r="G285" s="12"/>
      <c r="H285" s="8"/>
      <c r="I285" s="8" t="s">
        <v>46</v>
      </c>
      <c r="J285" s="13"/>
      <c r="K285" s="13"/>
      <c r="L285" s="13"/>
      <c r="M285" s="13"/>
      <c r="N285" s="13"/>
      <c r="O285" s="13"/>
      <c r="P285" s="13"/>
      <c r="Q285" s="13"/>
      <c r="R285" s="13" t="s">
        <v>185</v>
      </c>
    </row>
    <row r="286" spans="1:18" ht="25.5">
      <c r="A286" s="136"/>
      <c r="B286" s="20" t="s">
        <v>3234</v>
      </c>
      <c r="C286" s="13" t="s">
        <v>0</v>
      </c>
      <c r="D286" s="13" t="s">
        <v>2951</v>
      </c>
      <c r="E286" s="8" t="s">
        <v>46</v>
      </c>
      <c r="F286" s="12"/>
      <c r="G286" s="12"/>
      <c r="H286" s="8"/>
      <c r="I286" s="8" t="s">
        <v>46</v>
      </c>
      <c r="J286" s="13"/>
      <c r="K286" s="13"/>
      <c r="L286" s="13"/>
      <c r="M286" s="13"/>
      <c r="N286" s="13"/>
      <c r="O286" s="13"/>
      <c r="P286" s="13"/>
      <c r="Q286" s="13"/>
      <c r="R286" s="13" t="s">
        <v>185</v>
      </c>
    </row>
    <row r="287" spans="1:18" ht="38.25">
      <c r="A287" s="137"/>
      <c r="B287" s="10" t="s">
        <v>3235</v>
      </c>
      <c r="C287" s="13" t="s">
        <v>0</v>
      </c>
      <c r="D287" s="97" t="s">
        <v>2997</v>
      </c>
      <c r="E287" s="13"/>
      <c r="F287" s="13"/>
      <c r="G287" s="13"/>
      <c r="H287" s="13" t="s">
        <v>46</v>
      </c>
      <c r="I287" s="13" t="s">
        <v>46</v>
      </c>
      <c r="J287" s="13"/>
      <c r="K287" s="13"/>
      <c r="L287" s="13" t="s">
        <v>46</v>
      </c>
      <c r="M287" s="13"/>
      <c r="N287" s="13"/>
      <c r="O287" s="13"/>
      <c r="P287" s="13" t="s">
        <v>46</v>
      </c>
      <c r="Q287" s="13" t="s">
        <v>46</v>
      </c>
      <c r="R287" s="13" t="s">
        <v>185</v>
      </c>
    </row>
    <row r="288" spans="1:18" ht="12.75">
      <c r="A288" s="195" t="s">
        <v>20</v>
      </c>
      <c r="B288" s="10" t="s">
        <v>3236</v>
      </c>
      <c r="C288" s="13" t="s">
        <v>3144</v>
      </c>
      <c r="D288" s="13" t="s">
        <v>1406</v>
      </c>
      <c r="E288" s="13" t="s">
        <v>46</v>
      </c>
      <c r="F288" s="13" t="s">
        <v>46</v>
      </c>
      <c r="G288" s="13"/>
      <c r="H288" s="13"/>
      <c r="I288" s="13" t="s">
        <v>46</v>
      </c>
      <c r="J288" s="13"/>
      <c r="K288" s="13"/>
      <c r="L288" s="13"/>
      <c r="M288" s="13"/>
      <c r="N288" s="13"/>
      <c r="O288" s="13"/>
      <c r="P288" s="13"/>
      <c r="Q288" s="13"/>
      <c r="R288" s="13" t="s">
        <v>185</v>
      </c>
    </row>
    <row r="289" spans="1:18" ht="12.75">
      <c r="A289" s="136"/>
      <c r="B289" s="10" t="s">
        <v>3186</v>
      </c>
      <c r="C289" s="13" t="s">
        <v>3144</v>
      </c>
      <c r="D289" s="13" t="s">
        <v>1406</v>
      </c>
      <c r="E289" s="13" t="s">
        <v>46</v>
      </c>
      <c r="F289" s="13" t="s">
        <v>46</v>
      </c>
      <c r="G289" s="13"/>
      <c r="H289" s="13"/>
      <c r="I289" s="13" t="s">
        <v>46</v>
      </c>
      <c r="J289" s="13" t="s">
        <v>46</v>
      </c>
      <c r="K289" s="13"/>
      <c r="L289" s="13" t="s">
        <v>46</v>
      </c>
      <c r="M289" s="13"/>
      <c r="N289" s="13"/>
      <c r="O289" s="13"/>
      <c r="P289" s="13"/>
      <c r="Q289" s="13"/>
      <c r="R289" s="13" t="s">
        <v>185</v>
      </c>
    </row>
    <row r="290" spans="1:18" ht="25.5">
      <c r="A290" s="136"/>
      <c r="B290" s="119" t="s">
        <v>3003</v>
      </c>
      <c r="C290" s="13" t="s">
        <v>0</v>
      </c>
      <c r="D290" s="13" t="s">
        <v>2951</v>
      </c>
      <c r="E290" s="13" t="s">
        <v>46</v>
      </c>
      <c r="F290" s="13"/>
      <c r="G290" s="13"/>
      <c r="H290" s="13"/>
      <c r="I290" s="13" t="s">
        <v>46</v>
      </c>
      <c r="J290" s="13"/>
      <c r="K290" s="13"/>
      <c r="L290" s="13"/>
      <c r="M290" s="13"/>
      <c r="N290" s="13"/>
      <c r="O290" s="13"/>
      <c r="P290" s="13"/>
      <c r="Q290" s="13" t="s">
        <v>46</v>
      </c>
      <c r="R290" s="13" t="s">
        <v>256</v>
      </c>
    </row>
    <row r="291" spans="1:18" ht="25.5">
      <c r="A291" s="136"/>
      <c r="B291" s="119" t="s">
        <v>3002</v>
      </c>
      <c r="C291" s="13" t="s">
        <v>0</v>
      </c>
      <c r="D291" s="13" t="s">
        <v>2951</v>
      </c>
      <c r="E291" s="13" t="s">
        <v>46</v>
      </c>
      <c r="F291" s="13"/>
      <c r="G291" s="13"/>
      <c r="H291" s="13"/>
      <c r="I291" s="13" t="s">
        <v>46</v>
      </c>
      <c r="J291" s="13"/>
      <c r="K291" s="13"/>
      <c r="L291" s="13"/>
      <c r="M291" s="13"/>
      <c r="N291" s="13"/>
      <c r="O291" s="13"/>
      <c r="P291" s="13"/>
      <c r="Q291" s="13" t="s">
        <v>46</v>
      </c>
      <c r="R291" s="13" t="s">
        <v>256</v>
      </c>
    </row>
    <row r="292" spans="1:18" ht="25.5">
      <c r="A292" s="136"/>
      <c r="B292" s="119" t="s">
        <v>3001</v>
      </c>
      <c r="C292" s="13" t="s">
        <v>0</v>
      </c>
      <c r="D292" s="13" t="s">
        <v>2951</v>
      </c>
      <c r="E292" s="13" t="s">
        <v>46</v>
      </c>
      <c r="F292" s="13"/>
      <c r="G292" s="13"/>
      <c r="H292" s="13"/>
      <c r="I292" s="13" t="s">
        <v>46</v>
      </c>
      <c r="J292" s="13"/>
      <c r="K292" s="13"/>
      <c r="L292" s="13"/>
      <c r="M292" s="13"/>
      <c r="N292" s="13"/>
      <c r="O292" s="13"/>
      <c r="P292" s="13"/>
      <c r="Q292" s="13"/>
      <c r="R292" s="13" t="s">
        <v>185</v>
      </c>
    </row>
    <row r="293" spans="1:18" ht="25.5">
      <c r="A293" s="136"/>
      <c r="B293" s="119" t="s">
        <v>3129</v>
      </c>
      <c r="C293" s="13" t="s">
        <v>0</v>
      </c>
      <c r="D293" s="13" t="s">
        <v>2951</v>
      </c>
      <c r="E293" s="13" t="s">
        <v>46</v>
      </c>
      <c r="F293" s="13"/>
      <c r="G293" s="13"/>
      <c r="H293" s="13"/>
      <c r="I293" s="13" t="s">
        <v>46</v>
      </c>
      <c r="J293" s="13"/>
      <c r="K293" s="13"/>
      <c r="L293" s="13"/>
      <c r="M293" s="13"/>
      <c r="N293" s="13"/>
      <c r="O293" s="13"/>
      <c r="P293" s="13"/>
      <c r="Q293" s="13"/>
      <c r="R293" s="13" t="s">
        <v>185</v>
      </c>
    </row>
    <row r="294" spans="1:18" ht="25.5">
      <c r="A294" s="136"/>
      <c r="B294" s="119" t="s">
        <v>3130</v>
      </c>
      <c r="C294" s="13" t="s">
        <v>0</v>
      </c>
      <c r="D294" s="13" t="s">
        <v>2951</v>
      </c>
      <c r="E294" s="13" t="s">
        <v>46</v>
      </c>
      <c r="F294" s="13"/>
      <c r="G294" s="13"/>
      <c r="H294" s="13"/>
      <c r="I294" s="13" t="s">
        <v>46</v>
      </c>
      <c r="J294" s="13"/>
      <c r="K294" s="13"/>
      <c r="L294" s="13"/>
      <c r="M294" s="13"/>
      <c r="N294" s="13"/>
      <c r="O294" s="13"/>
      <c r="P294" s="13"/>
      <c r="Q294" s="13"/>
      <c r="R294" s="13" t="s">
        <v>185</v>
      </c>
    </row>
    <row r="295" spans="1:18" ht="38.25">
      <c r="A295" s="136"/>
      <c r="B295" s="119" t="s">
        <v>3131</v>
      </c>
      <c r="C295" s="13" t="s">
        <v>0</v>
      </c>
      <c r="D295" s="13" t="s">
        <v>2951</v>
      </c>
      <c r="E295" s="13" t="s">
        <v>46</v>
      </c>
      <c r="F295" s="13"/>
      <c r="G295" s="13"/>
      <c r="H295" s="13"/>
      <c r="I295" s="13" t="s">
        <v>46</v>
      </c>
      <c r="J295" s="13"/>
      <c r="K295" s="13"/>
      <c r="L295" s="13"/>
      <c r="M295" s="13"/>
      <c r="N295" s="13"/>
      <c r="O295" s="13"/>
      <c r="P295" s="13"/>
      <c r="Q295" s="13"/>
      <c r="R295" s="13" t="s">
        <v>185</v>
      </c>
    </row>
    <row r="296" spans="1:18" ht="38.25">
      <c r="A296" s="136"/>
      <c r="B296" s="119" t="s">
        <v>3132</v>
      </c>
      <c r="C296" s="13" t="s">
        <v>0</v>
      </c>
      <c r="D296" s="13" t="s">
        <v>2951</v>
      </c>
      <c r="E296" s="13" t="s">
        <v>46</v>
      </c>
      <c r="F296" s="13"/>
      <c r="G296" s="13"/>
      <c r="H296" s="13"/>
      <c r="I296" s="13" t="s">
        <v>46</v>
      </c>
      <c r="J296" s="13"/>
      <c r="K296" s="13"/>
      <c r="L296" s="13"/>
      <c r="M296" s="13"/>
      <c r="N296" s="13"/>
      <c r="O296" s="13"/>
      <c r="P296" s="13"/>
      <c r="Q296" s="13"/>
      <c r="R296" s="13" t="s">
        <v>185</v>
      </c>
    </row>
    <row r="297" spans="1:18" ht="25.5">
      <c r="A297" s="136"/>
      <c r="B297" s="119" t="s">
        <v>3133</v>
      </c>
      <c r="C297" s="13" t="s">
        <v>0</v>
      </c>
      <c r="D297" s="13" t="s">
        <v>2951</v>
      </c>
      <c r="E297" s="13" t="s">
        <v>46</v>
      </c>
      <c r="F297" s="13"/>
      <c r="G297" s="13"/>
      <c r="H297" s="13"/>
      <c r="I297" s="13" t="s">
        <v>46</v>
      </c>
      <c r="J297" s="13"/>
      <c r="K297" s="13"/>
      <c r="L297" s="13"/>
      <c r="M297" s="13"/>
      <c r="N297" s="13"/>
      <c r="O297" s="13"/>
      <c r="P297" s="13"/>
      <c r="Q297" s="13"/>
      <c r="R297" s="13" t="s">
        <v>185</v>
      </c>
    </row>
    <row r="298" spans="1:18" ht="25.5">
      <c r="A298" s="136"/>
      <c r="B298" s="119" t="s">
        <v>3134</v>
      </c>
      <c r="C298" s="13" t="s">
        <v>0</v>
      </c>
      <c r="D298" s="13" t="s">
        <v>2951</v>
      </c>
      <c r="E298" s="13" t="s">
        <v>46</v>
      </c>
      <c r="F298" s="13"/>
      <c r="G298" s="13"/>
      <c r="H298" s="13"/>
      <c r="I298" s="13" t="s">
        <v>46</v>
      </c>
      <c r="J298" s="13"/>
      <c r="K298" s="13"/>
      <c r="L298" s="13"/>
      <c r="M298" s="13"/>
      <c r="N298" s="13"/>
      <c r="O298" s="13"/>
      <c r="P298" s="13"/>
      <c r="Q298" s="13"/>
      <c r="R298" s="13" t="s">
        <v>185</v>
      </c>
    </row>
    <row r="299" spans="1:18" ht="38.25">
      <c r="A299" s="136"/>
      <c r="B299" s="119" t="s">
        <v>3135</v>
      </c>
      <c r="C299" s="13" t="s">
        <v>0</v>
      </c>
      <c r="D299" s="13" t="s">
        <v>2951</v>
      </c>
      <c r="E299" s="13" t="s">
        <v>46</v>
      </c>
      <c r="F299" s="13"/>
      <c r="G299" s="13"/>
      <c r="H299" s="13"/>
      <c r="I299" s="13" t="s">
        <v>46</v>
      </c>
      <c r="J299" s="13"/>
      <c r="K299" s="13"/>
      <c r="L299" s="13"/>
      <c r="M299" s="13"/>
      <c r="N299" s="13"/>
      <c r="O299" s="13"/>
      <c r="P299" s="13"/>
      <c r="Q299" s="13"/>
      <c r="R299" s="13" t="s">
        <v>185</v>
      </c>
    </row>
    <row r="300" spans="1:18" ht="38.25">
      <c r="A300" s="136"/>
      <c r="B300" s="119" t="s">
        <v>3136</v>
      </c>
      <c r="C300" s="13" t="s">
        <v>0</v>
      </c>
      <c r="D300" s="13" t="s">
        <v>2951</v>
      </c>
      <c r="E300" s="13" t="s">
        <v>46</v>
      </c>
      <c r="F300" s="13"/>
      <c r="G300" s="13"/>
      <c r="H300" s="13"/>
      <c r="I300" s="13" t="s">
        <v>46</v>
      </c>
      <c r="J300" s="13"/>
      <c r="K300" s="13"/>
      <c r="L300" s="13"/>
      <c r="M300" s="13"/>
      <c r="N300" s="13"/>
      <c r="O300" s="13"/>
      <c r="P300" s="13"/>
      <c r="Q300" s="13"/>
      <c r="R300" s="13" t="s">
        <v>185</v>
      </c>
    </row>
    <row r="301" spans="1:18" ht="25.5">
      <c r="A301" s="136"/>
      <c r="B301" s="119" t="s">
        <v>3137</v>
      </c>
      <c r="C301" s="13" t="s">
        <v>0</v>
      </c>
      <c r="D301" s="13" t="s">
        <v>2951</v>
      </c>
      <c r="E301" s="13" t="s">
        <v>46</v>
      </c>
      <c r="F301" s="13"/>
      <c r="G301" s="13"/>
      <c r="H301" s="13"/>
      <c r="I301" s="13" t="s">
        <v>46</v>
      </c>
      <c r="J301" s="13"/>
      <c r="K301" s="13"/>
      <c r="L301" s="13"/>
      <c r="M301" s="13"/>
      <c r="N301" s="13"/>
      <c r="O301" s="13"/>
      <c r="P301" s="13"/>
      <c r="Q301" s="13"/>
      <c r="R301" s="13" t="s">
        <v>185</v>
      </c>
    </row>
    <row r="302" spans="1:18" ht="25.5">
      <c r="A302" s="136"/>
      <c r="B302" s="125" t="s">
        <v>3138</v>
      </c>
      <c r="C302" s="13" t="s">
        <v>0</v>
      </c>
      <c r="D302" s="13" t="s">
        <v>2951</v>
      </c>
      <c r="E302" s="13" t="s">
        <v>46</v>
      </c>
      <c r="F302" s="13"/>
      <c r="G302" s="13"/>
      <c r="H302" s="13"/>
      <c r="I302" s="13" t="s">
        <v>46</v>
      </c>
      <c r="J302" s="13"/>
      <c r="K302" s="13"/>
      <c r="L302" s="13"/>
      <c r="M302" s="13"/>
      <c r="N302" s="13"/>
      <c r="O302" s="13"/>
      <c r="P302" s="13"/>
      <c r="Q302" s="13"/>
      <c r="R302" s="13" t="s">
        <v>185</v>
      </c>
    </row>
    <row r="303" spans="1:18" ht="51">
      <c r="A303" s="137"/>
      <c r="B303" s="10" t="s">
        <v>3139</v>
      </c>
      <c r="C303" s="13" t="s">
        <v>0</v>
      </c>
      <c r="D303" s="13" t="s">
        <v>2951</v>
      </c>
      <c r="E303" s="13" t="s">
        <v>46</v>
      </c>
      <c r="F303" s="13"/>
      <c r="G303" s="13"/>
      <c r="H303" s="13"/>
      <c r="I303" s="13" t="s">
        <v>46</v>
      </c>
      <c r="J303" s="13"/>
      <c r="K303" s="13"/>
      <c r="L303" s="13"/>
      <c r="M303" s="13"/>
      <c r="N303" s="13"/>
      <c r="O303" s="13"/>
      <c r="P303" s="13"/>
      <c r="Q303" s="13"/>
      <c r="R303" s="13" t="s">
        <v>185</v>
      </c>
    </row>
    <row r="304" spans="1:18" ht="25.5">
      <c r="A304" s="195" t="s">
        <v>3237</v>
      </c>
      <c r="B304" s="10" t="s">
        <v>3238</v>
      </c>
      <c r="C304" s="13" t="s">
        <v>3144</v>
      </c>
      <c r="D304" s="13" t="s">
        <v>1406</v>
      </c>
      <c r="E304" s="13" t="s">
        <v>46</v>
      </c>
      <c r="F304" s="13" t="s">
        <v>46</v>
      </c>
      <c r="G304" s="13"/>
      <c r="H304" s="13" t="s">
        <v>46</v>
      </c>
      <c r="I304" s="13"/>
      <c r="J304" s="13"/>
      <c r="K304" s="13"/>
      <c r="L304" s="13"/>
      <c r="M304" s="13"/>
      <c r="N304" s="13"/>
      <c r="O304" s="13"/>
      <c r="P304" s="13"/>
      <c r="Q304" s="13"/>
      <c r="R304" s="13" t="s">
        <v>185</v>
      </c>
    </row>
    <row r="305" spans="1:18" ht="25.5">
      <c r="A305" s="136"/>
      <c r="B305" s="10" t="s">
        <v>3105</v>
      </c>
      <c r="C305" s="13" t="s">
        <v>0</v>
      </c>
      <c r="D305" s="13" t="s">
        <v>2951</v>
      </c>
      <c r="E305" s="13" t="s">
        <v>46</v>
      </c>
      <c r="F305" s="13"/>
      <c r="G305" s="13"/>
      <c r="H305" s="13"/>
      <c r="I305" s="13" t="s">
        <v>46</v>
      </c>
      <c r="J305" s="13"/>
      <c r="K305" s="13"/>
      <c r="L305" s="13"/>
      <c r="M305" s="13"/>
      <c r="N305" s="13"/>
      <c r="O305" s="13"/>
      <c r="P305" s="13"/>
      <c r="Q305" s="13"/>
      <c r="R305" s="13" t="s">
        <v>185</v>
      </c>
    </row>
    <row r="306" spans="1:18" ht="25.5">
      <c r="A306" s="136"/>
      <c r="B306" s="10" t="s">
        <v>3239</v>
      </c>
      <c r="C306" s="13" t="s">
        <v>0</v>
      </c>
      <c r="D306" s="13" t="s">
        <v>2951</v>
      </c>
      <c r="E306" s="13" t="s">
        <v>46</v>
      </c>
      <c r="F306" s="13"/>
      <c r="G306" s="13"/>
      <c r="H306" s="13"/>
      <c r="I306" s="13" t="s">
        <v>46</v>
      </c>
      <c r="J306" s="13"/>
      <c r="K306" s="13"/>
      <c r="L306" s="13"/>
      <c r="M306" s="13"/>
      <c r="N306" s="13"/>
      <c r="O306" s="13"/>
      <c r="P306" s="13"/>
      <c r="Q306" s="13"/>
      <c r="R306" s="13" t="s">
        <v>185</v>
      </c>
    </row>
    <row r="307" spans="1:18" ht="25.5">
      <c r="A307" s="136"/>
      <c r="B307" s="10" t="s">
        <v>3240</v>
      </c>
      <c r="C307" s="13" t="s">
        <v>0</v>
      </c>
      <c r="D307" s="13" t="s">
        <v>2951</v>
      </c>
      <c r="E307" s="13" t="s">
        <v>46</v>
      </c>
      <c r="F307" s="13"/>
      <c r="G307" s="13"/>
      <c r="H307" s="13"/>
      <c r="I307" s="13" t="s">
        <v>46</v>
      </c>
      <c r="J307" s="13"/>
      <c r="K307" s="13"/>
      <c r="L307" s="13"/>
      <c r="M307" s="13"/>
      <c r="N307" s="13"/>
      <c r="O307" s="13"/>
      <c r="P307" s="13"/>
      <c r="Q307" s="13"/>
      <c r="R307" s="13" t="s">
        <v>185</v>
      </c>
    </row>
    <row r="308" spans="1:18" ht="38.25">
      <c r="A308" s="136"/>
      <c r="B308" s="10" t="s">
        <v>3104</v>
      </c>
      <c r="C308" s="13" t="s">
        <v>0</v>
      </c>
      <c r="D308" s="13" t="s">
        <v>2951</v>
      </c>
      <c r="E308" s="13" t="s">
        <v>46</v>
      </c>
      <c r="F308" s="13"/>
      <c r="G308" s="13"/>
      <c r="H308" s="13"/>
      <c r="I308" s="13" t="s">
        <v>46</v>
      </c>
      <c r="J308" s="13"/>
      <c r="K308" s="13"/>
      <c r="L308" s="13"/>
      <c r="M308" s="13"/>
      <c r="N308" s="13"/>
      <c r="O308" s="13"/>
      <c r="P308" s="13"/>
      <c r="Q308" s="13"/>
      <c r="R308" s="13" t="s">
        <v>185</v>
      </c>
    </row>
    <row r="309" spans="1:18" ht="25.5">
      <c r="A309" s="136"/>
      <c r="B309" s="10" t="s">
        <v>3241</v>
      </c>
      <c r="C309" s="13" t="s">
        <v>0</v>
      </c>
      <c r="D309" s="13" t="s">
        <v>2951</v>
      </c>
      <c r="E309" s="13" t="s">
        <v>46</v>
      </c>
      <c r="F309" s="13"/>
      <c r="G309" s="13"/>
      <c r="H309" s="13"/>
      <c r="I309" s="13" t="s">
        <v>46</v>
      </c>
      <c r="J309" s="13"/>
      <c r="K309" s="13"/>
      <c r="L309" s="13"/>
      <c r="M309" s="13"/>
      <c r="N309" s="13"/>
      <c r="O309" s="13"/>
      <c r="P309" s="13"/>
      <c r="Q309" s="13"/>
      <c r="R309" s="13" t="s">
        <v>185</v>
      </c>
    </row>
    <row r="310" spans="1:18" ht="38.25">
      <c r="A310" s="136"/>
      <c r="B310" s="10" t="s">
        <v>3242</v>
      </c>
      <c r="C310" s="13" t="s">
        <v>0</v>
      </c>
      <c r="D310" s="13" t="s">
        <v>2951</v>
      </c>
      <c r="E310" s="13" t="s">
        <v>46</v>
      </c>
      <c r="F310" s="13"/>
      <c r="G310" s="13"/>
      <c r="H310" s="13"/>
      <c r="I310" s="13" t="s">
        <v>46</v>
      </c>
      <c r="J310" s="13"/>
      <c r="K310" s="13"/>
      <c r="L310" s="13"/>
      <c r="M310" s="13"/>
      <c r="N310" s="13"/>
      <c r="O310" s="13"/>
      <c r="P310" s="13"/>
      <c r="Q310" s="13"/>
      <c r="R310" s="13" t="s">
        <v>185</v>
      </c>
    </row>
    <row r="311" spans="1:18" ht="25.5">
      <c r="A311" s="136"/>
      <c r="B311" s="10" t="s">
        <v>3243</v>
      </c>
      <c r="C311" s="13" t="s">
        <v>0</v>
      </c>
      <c r="D311" s="13" t="s">
        <v>2951</v>
      </c>
      <c r="E311" s="13" t="s">
        <v>46</v>
      </c>
      <c r="F311" s="13"/>
      <c r="G311" s="13"/>
      <c r="H311" s="13"/>
      <c r="I311" s="13" t="s">
        <v>46</v>
      </c>
      <c r="J311" s="13"/>
      <c r="K311" s="13"/>
      <c r="L311" s="13"/>
      <c r="M311" s="13"/>
      <c r="N311" s="13"/>
      <c r="O311" s="13"/>
      <c r="P311" s="13"/>
      <c r="Q311" s="13"/>
      <c r="R311" s="13" t="s">
        <v>185</v>
      </c>
    </row>
    <row r="312" spans="1:18" ht="38.25">
      <c r="A312" s="136"/>
      <c r="B312" s="10" t="s">
        <v>3102</v>
      </c>
      <c r="C312" s="13" t="s">
        <v>0</v>
      </c>
      <c r="D312" s="13" t="s">
        <v>2951</v>
      </c>
      <c r="E312" s="13" t="s">
        <v>46</v>
      </c>
      <c r="F312" s="13"/>
      <c r="G312" s="13"/>
      <c r="H312" s="13"/>
      <c r="I312" s="13" t="s">
        <v>46</v>
      </c>
      <c r="J312" s="13"/>
      <c r="K312" s="13"/>
      <c r="L312" s="13"/>
      <c r="M312" s="13"/>
      <c r="N312" s="13"/>
      <c r="O312" s="13"/>
      <c r="P312" s="13"/>
      <c r="Q312" s="13"/>
      <c r="R312" s="13" t="s">
        <v>185</v>
      </c>
    </row>
    <row r="313" spans="1:18" ht="38.25">
      <c r="A313" s="137"/>
      <c r="B313" s="10" t="s">
        <v>3103</v>
      </c>
      <c r="C313" s="13" t="s">
        <v>0</v>
      </c>
      <c r="D313" s="13" t="s">
        <v>2951</v>
      </c>
      <c r="E313" s="13" t="s">
        <v>46</v>
      </c>
      <c r="F313" s="13"/>
      <c r="G313" s="13"/>
      <c r="H313" s="13"/>
      <c r="I313" s="13" t="s">
        <v>46</v>
      </c>
      <c r="J313" s="13"/>
      <c r="K313" s="13"/>
      <c r="L313" s="13"/>
      <c r="M313" s="13"/>
      <c r="N313" s="13"/>
      <c r="O313" s="13"/>
      <c r="P313" s="13"/>
      <c r="Q313" s="13"/>
      <c r="R313" s="13" t="s">
        <v>185</v>
      </c>
    </row>
    <row r="314" spans="1:18" ht="12.75">
      <c r="A314" s="195" t="s">
        <v>3244</v>
      </c>
      <c r="B314" s="10" t="s">
        <v>3245</v>
      </c>
      <c r="C314" s="13" t="s">
        <v>0</v>
      </c>
      <c r="D314" s="13" t="s">
        <v>802</v>
      </c>
      <c r="E314" s="13" t="s">
        <v>46</v>
      </c>
      <c r="F314" s="13" t="s">
        <v>46</v>
      </c>
      <c r="G314" s="13"/>
      <c r="H314" s="13"/>
      <c r="I314" s="13" t="s">
        <v>46</v>
      </c>
      <c r="J314" s="13" t="s">
        <v>46</v>
      </c>
      <c r="K314" s="13"/>
      <c r="L314" s="13" t="s">
        <v>46</v>
      </c>
      <c r="M314" s="13"/>
      <c r="N314" s="13"/>
      <c r="O314" s="13"/>
      <c r="P314" s="13"/>
      <c r="Q314" s="13"/>
      <c r="R314" s="13" t="s">
        <v>185</v>
      </c>
    </row>
    <row r="315" spans="1:18" ht="12.75">
      <c r="A315" s="136"/>
      <c r="B315" s="10" t="s">
        <v>3246</v>
      </c>
      <c r="C315" s="13" t="s">
        <v>0</v>
      </c>
      <c r="D315" s="13" t="s">
        <v>802</v>
      </c>
      <c r="E315" s="13" t="s">
        <v>46</v>
      </c>
      <c r="F315" s="13" t="s">
        <v>46</v>
      </c>
      <c r="G315" s="13"/>
      <c r="H315" s="13"/>
      <c r="I315" s="13" t="s">
        <v>46</v>
      </c>
      <c r="J315" s="13" t="s">
        <v>46</v>
      </c>
      <c r="K315" s="13"/>
      <c r="L315" s="13" t="s">
        <v>46</v>
      </c>
      <c r="M315" s="13"/>
      <c r="N315" s="13"/>
      <c r="O315" s="13"/>
      <c r="P315" s="13"/>
      <c r="Q315" s="13"/>
      <c r="R315" s="13" t="s">
        <v>185</v>
      </c>
    </row>
    <row r="316" spans="1:18" ht="38.25">
      <c r="A316" s="136"/>
      <c r="B316" s="10" t="s">
        <v>3247</v>
      </c>
      <c r="C316" s="13" t="s">
        <v>0</v>
      </c>
      <c r="D316" s="13" t="s">
        <v>802</v>
      </c>
      <c r="E316" s="13" t="s">
        <v>46</v>
      </c>
      <c r="F316" s="13" t="s">
        <v>46</v>
      </c>
      <c r="G316" s="13"/>
      <c r="H316" s="13"/>
      <c r="I316" s="13"/>
      <c r="J316" s="13"/>
      <c r="K316" s="13"/>
      <c r="L316" s="13"/>
      <c r="M316" s="13"/>
      <c r="N316" s="13"/>
      <c r="O316" s="13"/>
      <c r="P316" s="13"/>
      <c r="Q316" s="13"/>
      <c r="R316" s="13" t="s">
        <v>185</v>
      </c>
    </row>
    <row r="317" spans="1:18" ht="12.75">
      <c r="A317" s="136"/>
      <c r="B317" s="10" t="s">
        <v>3248</v>
      </c>
      <c r="C317" s="13" t="s">
        <v>0</v>
      </c>
      <c r="D317" s="13" t="s">
        <v>802</v>
      </c>
      <c r="E317" s="13" t="s">
        <v>46</v>
      </c>
      <c r="F317" s="13"/>
      <c r="G317" s="13" t="s">
        <v>46</v>
      </c>
      <c r="H317" s="13"/>
      <c r="I317" s="13"/>
      <c r="J317" s="13" t="s">
        <v>46</v>
      </c>
      <c r="K317" s="13"/>
      <c r="L317" s="13"/>
      <c r="M317" s="13"/>
      <c r="N317" s="13"/>
      <c r="O317" s="13"/>
      <c r="P317" s="13"/>
      <c r="Q317" s="13"/>
      <c r="R317" s="13" t="s">
        <v>185</v>
      </c>
    </row>
    <row r="318" spans="1:18" ht="12.75">
      <c r="A318" s="136"/>
      <c r="B318" s="10" t="s">
        <v>3249</v>
      </c>
      <c r="C318" s="13" t="s">
        <v>0</v>
      </c>
      <c r="D318" s="13" t="s">
        <v>802</v>
      </c>
      <c r="E318" s="13" t="s">
        <v>46</v>
      </c>
      <c r="F318" s="13" t="s">
        <v>46</v>
      </c>
      <c r="G318" s="13"/>
      <c r="H318" s="13"/>
      <c r="I318" s="13"/>
      <c r="J318" s="13" t="s">
        <v>46</v>
      </c>
      <c r="K318" s="13"/>
      <c r="L318" s="13" t="s">
        <v>46</v>
      </c>
      <c r="M318" s="13"/>
      <c r="N318" s="13"/>
      <c r="O318" s="13"/>
      <c r="P318" s="13"/>
      <c r="Q318" s="13"/>
      <c r="R318" s="13" t="s">
        <v>185</v>
      </c>
    </row>
    <row r="319" spans="1:18" ht="12.75">
      <c r="A319" s="136"/>
      <c r="B319" s="10" t="s">
        <v>3250</v>
      </c>
      <c r="C319" s="13" t="s">
        <v>0</v>
      </c>
      <c r="D319" s="13" t="s">
        <v>802</v>
      </c>
      <c r="E319" s="13" t="s">
        <v>46</v>
      </c>
      <c r="F319" s="13" t="s">
        <v>46</v>
      </c>
      <c r="G319" s="13"/>
      <c r="H319" s="13"/>
      <c r="I319" s="13" t="s">
        <v>46</v>
      </c>
      <c r="J319" s="13"/>
      <c r="K319" s="13"/>
      <c r="L319" s="13"/>
      <c r="M319" s="13"/>
      <c r="N319" s="13"/>
      <c r="O319" s="13"/>
      <c r="P319" s="13"/>
      <c r="Q319" s="13"/>
      <c r="R319" s="13" t="s">
        <v>185</v>
      </c>
    </row>
    <row r="320" spans="1:18" ht="25.5">
      <c r="A320" s="136"/>
      <c r="B320" s="10" t="s">
        <v>2981</v>
      </c>
      <c r="C320" s="13" t="s">
        <v>0</v>
      </c>
      <c r="D320" s="13" t="s">
        <v>2951</v>
      </c>
      <c r="E320" s="13" t="s">
        <v>46</v>
      </c>
      <c r="F320" s="13"/>
      <c r="G320" s="13"/>
      <c r="H320" s="13"/>
      <c r="I320" s="13" t="s">
        <v>46</v>
      </c>
      <c r="J320" s="13"/>
      <c r="K320" s="13"/>
      <c r="L320" s="13"/>
      <c r="M320" s="13"/>
      <c r="N320" s="13"/>
      <c r="O320" s="13"/>
      <c r="P320" s="13"/>
      <c r="Q320" s="13"/>
      <c r="R320" s="13" t="s">
        <v>185</v>
      </c>
    </row>
    <row r="321" spans="1:18" ht="25.5">
      <c r="A321" s="136"/>
      <c r="B321" s="10" t="s">
        <v>2982</v>
      </c>
      <c r="C321" s="13" t="s">
        <v>0</v>
      </c>
      <c r="D321" s="13" t="s">
        <v>2951</v>
      </c>
      <c r="E321" s="13" t="s">
        <v>46</v>
      </c>
      <c r="F321" s="13"/>
      <c r="G321" s="13"/>
      <c r="H321" s="13"/>
      <c r="I321" s="13" t="s">
        <v>46</v>
      </c>
      <c r="J321" s="13"/>
      <c r="K321" s="13"/>
      <c r="L321" s="13"/>
      <c r="M321" s="13"/>
      <c r="N321" s="13"/>
      <c r="O321" s="13"/>
      <c r="P321" s="13"/>
      <c r="Q321" s="13"/>
      <c r="R321" s="13" t="s">
        <v>185</v>
      </c>
    </row>
    <row r="322" spans="1:18" ht="38.25">
      <c r="A322" s="137"/>
      <c r="B322" s="10" t="s">
        <v>3074</v>
      </c>
      <c r="C322" s="13" t="s">
        <v>0</v>
      </c>
      <c r="D322" s="13" t="s">
        <v>2951</v>
      </c>
      <c r="E322" s="13" t="s">
        <v>46</v>
      </c>
      <c r="F322" s="13"/>
      <c r="G322" s="13"/>
      <c r="H322" s="13"/>
      <c r="I322" s="13" t="s">
        <v>46</v>
      </c>
      <c r="J322" s="13"/>
      <c r="K322" s="13"/>
      <c r="L322" s="13"/>
      <c r="M322" s="13"/>
      <c r="N322" s="13"/>
      <c r="O322" s="13"/>
      <c r="P322" s="13"/>
      <c r="Q322" s="13"/>
      <c r="R322" s="13" t="s">
        <v>185</v>
      </c>
    </row>
    <row r="323" spans="1:18" ht="12.75">
      <c r="A323" s="195" t="s">
        <v>1355</v>
      </c>
      <c r="B323" s="10" t="s">
        <v>3251</v>
      </c>
      <c r="C323" s="13" t="s">
        <v>0</v>
      </c>
      <c r="D323" s="13" t="s">
        <v>802</v>
      </c>
      <c r="E323" s="13" t="s">
        <v>46</v>
      </c>
      <c r="F323" s="13" t="s">
        <v>46</v>
      </c>
      <c r="G323" s="13"/>
      <c r="H323" s="13" t="s">
        <v>46</v>
      </c>
      <c r="I323" s="13" t="s">
        <v>46</v>
      </c>
      <c r="J323" s="13"/>
      <c r="K323" s="13"/>
      <c r="L323" s="13"/>
      <c r="M323" s="13"/>
      <c r="N323" s="13"/>
      <c r="O323" s="13"/>
      <c r="P323" s="13"/>
      <c r="Q323" s="13"/>
      <c r="R323" s="13" t="s">
        <v>185</v>
      </c>
    </row>
    <row r="324" spans="1:18" ht="12.75">
      <c r="A324" s="136"/>
      <c r="B324" s="10" t="s">
        <v>3252</v>
      </c>
      <c r="C324" s="13" t="s">
        <v>0</v>
      </c>
      <c r="D324" s="13" t="s">
        <v>802</v>
      </c>
      <c r="E324" s="13" t="s">
        <v>46</v>
      </c>
      <c r="F324" s="13" t="s">
        <v>46</v>
      </c>
      <c r="G324" s="13"/>
      <c r="H324" s="13"/>
      <c r="I324" s="13" t="s">
        <v>46</v>
      </c>
      <c r="J324" s="13"/>
      <c r="K324" s="13"/>
      <c r="L324" s="13"/>
      <c r="M324" s="13"/>
      <c r="N324" s="13"/>
      <c r="O324" s="13"/>
      <c r="P324" s="13"/>
      <c r="Q324" s="13"/>
      <c r="R324" s="13" t="s">
        <v>185</v>
      </c>
    </row>
    <row r="325" spans="1:18" ht="12.75">
      <c r="A325" s="136"/>
      <c r="B325" s="10" t="s">
        <v>3253</v>
      </c>
      <c r="C325" s="13" t="s">
        <v>0</v>
      </c>
      <c r="D325" s="13" t="s">
        <v>802</v>
      </c>
      <c r="E325" s="13" t="s">
        <v>46</v>
      </c>
      <c r="F325" s="13" t="s">
        <v>46</v>
      </c>
      <c r="G325" s="13"/>
      <c r="H325" s="13"/>
      <c r="I325" s="13" t="s">
        <v>46</v>
      </c>
      <c r="J325" s="13"/>
      <c r="K325" s="13"/>
      <c r="L325" s="13"/>
      <c r="M325" s="13"/>
      <c r="N325" s="13"/>
      <c r="O325" s="13"/>
      <c r="P325" s="13"/>
      <c r="Q325" s="13"/>
      <c r="R325" s="13" t="s">
        <v>185</v>
      </c>
    </row>
    <row r="326" spans="1:18" ht="12.75">
      <c r="A326" s="136"/>
      <c r="B326" s="10" t="s">
        <v>3254</v>
      </c>
      <c r="C326" s="13" t="s">
        <v>0</v>
      </c>
      <c r="D326" s="13" t="s">
        <v>802</v>
      </c>
      <c r="E326" s="13"/>
      <c r="F326" s="13" t="s">
        <v>46</v>
      </c>
      <c r="G326" s="13"/>
      <c r="H326" s="13" t="s">
        <v>46</v>
      </c>
      <c r="I326" s="13" t="s">
        <v>46</v>
      </c>
      <c r="J326" s="13" t="s">
        <v>46</v>
      </c>
      <c r="K326" s="13" t="s">
        <v>46</v>
      </c>
      <c r="L326" s="13" t="s">
        <v>46</v>
      </c>
      <c r="M326" s="13"/>
      <c r="N326" s="13"/>
      <c r="O326" s="13"/>
      <c r="P326" s="13"/>
      <c r="Q326" s="13"/>
      <c r="R326" s="13" t="s">
        <v>185</v>
      </c>
    </row>
    <row r="327" spans="1:18" ht="12.75">
      <c r="A327" s="136"/>
      <c r="B327" s="10" t="s">
        <v>3255</v>
      </c>
      <c r="C327" s="13" t="s">
        <v>0</v>
      </c>
      <c r="D327" s="13" t="s">
        <v>802</v>
      </c>
      <c r="E327" s="13" t="s">
        <v>46</v>
      </c>
      <c r="F327" s="13" t="s">
        <v>46</v>
      </c>
      <c r="G327" s="13" t="s">
        <v>46</v>
      </c>
      <c r="H327" s="13" t="s">
        <v>46</v>
      </c>
      <c r="I327" s="13" t="s">
        <v>46</v>
      </c>
      <c r="J327" s="13" t="s">
        <v>46</v>
      </c>
      <c r="K327" s="13" t="s">
        <v>46</v>
      </c>
      <c r="L327" s="13" t="s">
        <v>46</v>
      </c>
      <c r="M327" s="13"/>
      <c r="N327" s="13"/>
      <c r="O327" s="13"/>
      <c r="P327" s="13"/>
      <c r="Q327" s="13"/>
      <c r="R327" s="13" t="s">
        <v>185</v>
      </c>
    </row>
    <row r="328" spans="1:18" ht="12.75">
      <c r="A328" s="136"/>
      <c r="B328" s="10" t="s">
        <v>3256</v>
      </c>
      <c r="C328" s="13" t="s">
        <v>0</v>
      </c>
      <c r="D328" s="13" t="s">
        <v>802</v>
      </c>
      <c r="E328" s="13" t="s">
        <v>46</v>
      </c>
      <c r="F328" s="13" t="s">
        <v>46</v>
      </c>
      <c r="G328" s="13"/>
      <c r="H328" s="13"/>
      <c r="I328" s="13"/>
      <c r="J328" s="13"/>
      <c r="K328" s="13"/>
      <c r="L328" s="13"/>
      <c r="M328" s="13"/>
      <c r="N328" s="13"/>
      <c r="O328" s="13"/>
      <c r="P328" s="13"/>
      <c r="Q328" s="13"/>
      <c r="R328" s="13" t="s">
        <v>185</v>
      </c>
    </row>
    <row r="329" spans="1:18" ht="12.75">
      <c r="A329" s="136"/>
      <c r="B329" s="10" t="s">
        <v>3257</v>
      </c>
      <c r="C329" s="13" t="s">
        <v>0</v>
      </c>
      <c r="D329" s="13" t="s">
        <v>802</v>
      </c>
      <c r="E329" s="13" t="s">
        <v>46</v>
      </c>
      <c r="F329" s="13" t="s">
        <v>46</v>
      </c>
      <c r="G329" s="13"/>
      <c r="H329" s="13"/>
      <c r="I329" s="13" t="s">
        <v>46</v>
      </c>
      <c r="J329" s="13"/>
      <c r="K329" s="13"/>
      <c r="L329" s="13"/>
      <c r="M329" s="13"/>
      <c r="N329" s="13"/>
      <c r="O329" s="13"/>
      <c r="P329" s="13"/>
      <c r="Q329" s="13"/>
      <c r="R329" s="13" t="s">
        <v>185</v>
      </c>
    </row>
    <row r="330" spans="1:18" ht="25.5">
      <c r="A330" s="136"/>
      <c r="B330" s="10" t="s">
        <v>3258</v>
      </c>
      <c r="C330" s="13" t="s">
        <v>0</v>
      </c>
      <c r="D330" s="13" t="s">
        <v>802</v>
      </c>
      <c r="E330" s="13" t="s">
        <v>46</v>
      </c>
      <c r="F330" s="13" t="s">
        <v>46</v>
      </c>
      <c r="G330" s="13"/>
      <c r="H330" s="13" t="s">
        <v>46</v>
      </c>
      <c r="I330" s="13"/>
      <c r="J330" s="13"/>
      <c r="K330" s="13"/>
      <c r="L330" s="13"/>
      <c r="M330" s="13"/>
      <c r="N330" s="13"/>
      <c r="O330" s="13"/>
      <c r="P330" s="13"/>
      <c r="Q330" s="13"/>
      <c r="R330" s="13" t="s">
        <v>185</v>
      </c>
    </row>
    <row r="331" spans="1:18" ht="12.75">
      <c r="A331" s="136"/>
      <c r="B331" s="10" t="s">
        <v>3259</v>
      </c>
      <c r="C331" s="13" t="s">
        <v>0</v>
      </c>
      <c r="D331" s="13" t="s">
        <v>802</v>
      </c>
      <c r="E331" s="13" t="s">
        <v>46</v>
      </c>
      <c r="F331" s="13" t="s">
        <v>46</v>
      </c>
      <c r="G331" s="13"/>
      <c r="H331" s="13"/>
      <c r="I331" s="13"/>
      <c r="J331" s="13"/>
      <c r="K331" s="13"/>
      <c r="L331" s="13"/>
      <c r="M331" s="13"/>
      <c r="N331" s="13"/>
      <c r="O331" s="13"/>
      <c r="P331" s="13"/>
      <c r="Q331" s="13"/>
      <c r="R331" s="13" t="s">
        <v>185</v>
      </c>
    </row>
    <row r="332" spans="1:18" ht="25.5">
      <c r="A332" s="136"/>
      <c r="B332" s="10" t="s">
        <v>3260</v>
      </c>
      <c r="C332" s="13" t="s">
        <v>0</v>
      </c>
      <c r="D332" s="13" t="s">
        <v>802</v>
      </c>
      <c r="E332" s="13" t="s">
        <v>46</v>
      </c>
      <c r="F332" s="13" t="s">
        <v>46</v>
      </c>
      <c r="G332" s="13"/>
      <c r="H332" s="13"/>
      <c r="I332" s="13" t="s">
        <v>46</v>
      </c>
      <c r="J332" s="13"/>
      <c r="K332" s="13"/>
      <c r="L332" s="13"/>
      <c r="M332" s="13"/>
      <c r="N332" s="13"/>
      <c r="O332" s="13"/>
      <c r="P332" s="13"/>
      <c r="Q332" s="13"/>
      <c r="R332" s="13" t="s">
        <v>185</v>
      </c>
    </row>
    <row r="333" spans="1:18" ht="12.75">
      <c r="A333" s="136"/>
      <c r="B333" s="10" t="s">
        <v>3261</v>
      </c>
      <c r="C333" s="13" t="s">
        <v>0</v>
      </c>
      <c r="D333" s="13" t="s">
        <v>802</v>
      </c>
      <c r="E333" s="13" t="s">
        <v>3188</v>
      </c>
      <c r="F333" s="13"/>
      <c r="G333" s="13"/>
      <c r="H333" s="13" t="s">
        <v>46</v>
      </c>
      <c r="I333" s="13" t="s">
        <v>46</v>
      </c>
      <c r="J333" s="13"/>
      <c r="K333" s="13"/>
      <c r="L333" s="13"/>
      <c r="M333" s="13"/>
      <c r="N333" s="13"/>
      <c r="O333" s="13"/>
      <c r="P333" s="13"/>
      <c r="Q333" s="13"/>
      <c r="R333" s="13" t="s">
        <v>185</v>
      </c>
    </row>
    <row r="334" spans="1:18" ht="12.75">
      <c r="A334" s="136"/>
      <c r="B334" s="10" t="s">
        <v>3262</v>
      </c>
      <c r="C334" s="13" t="s">
        <v>0</v>
      </c>
      <c r="D334" s="13" t="s">
        <v>802</v>
      </c>
      <c r="E334" s="13" t="s">
        <v>46</v>
      </c>
      <c r="F334" s="13" t="s">
        <v>46</v>
      </c>
      <c r="G334" s="13"/>
      <c r="H334" s="13"/>
      <c r="I334" s="13" t="s">
        <v>46</v>
      </c>
      <c r="J334" s="13"/>
      <c r="K334" s="13"/>
      <c r="L334" s="13"/>
      <c r="M334" s="13"/>
      <c r="N334" s="13"/>
      <c r="O334" s="13"/>
      <c r="P334" s="13"/>
      <c r="Q334" s="13"/>
      <c r="R334" s="13" t="s">
        <v>185</v>
      </c>
    </row>
    <row r="335" spans="1:18" ht="25.5">
      <c r="A335" s="136"/>
      <c r="B335" s="10" t="s">
        <v>3263</v>
      </c>
      <c r="C335" s="13" t="s">
        <v>0</v>
      </c>
      <c r="D335" s="13" t="s">
        <v>802</v>
      </c>
      <c r="E335" s="13" t="s">
        <v>46</v>
      </c>
      <c r="F335" s="13" t="s">
        <v>46</v>
      </c>
      <c r="G335" s="13"/>
      <c r="H335" s="13"/>
      <c r="I335" s="13"/>
      <c r="J335" s="13"/>
      <c r="K335" s="13"/>
      <c r="L335" s="13"/>
      <c r="M335" s="13"/>
      <c r="N335" s="13"/>
      <c r="O335" s="13"/>
      <c r="P335" s="13"/>
      <c r="Q335" s="13"/>
      <c r="R335" s="13" t="s">
        <v>185</v>
      </c>
    </row>
    <row r="336" spans="1:18" ht="25.5">
      <c r="A336" s="136"/>
      <c r="B336" s="10" t="s">
        <v>3001</v>
      </c>
      <c r="C336" s="13" t="s">
        <v>0</v>
      </c>
      <c r="D336" s="13" t="s">
        <v>2951</v>
      </c>
      <c r="E336" s="13" t="s">
        <v>46</v>
      </c>
      <c r="F336" s="13"/>
      <c r="G336" s="13"/>
      <c r="H336" s="13"/>
      <c r="I336" s="13" t="s">
        <v>46</v>
      </c>
      <c r="J336" s="13"/>
      <c r="K336" s="13"/>
      <c r="L336" s="13"/>
      <c r="M336" s="13"/>
      <c r="N336" s="13"/>
      <c r="O336" s="13"/>
      <c r="P336" s="13"/>
      <c r="Q336" s="13"/>
      <c r="R336" s="13" t="s">
        <v>185</v>
      </c>
    </row>
    <row r="337" spans="1:18" ht="25.5">
      <c r="A337" s="136"/>
      <c r="B337" s="10" t="s">
        <v>3002</v>
      </c>
      <c r="C337" s="13" t="s">
        <v>0</v>
      </c>
      <c r="D337" s="13" t="s">
        <v>2951</v>
      </c>
      <c r="E337" s="13" t="s">
        <v>46</v>
      </c>
      <c r="F337" s="13"/>
      <c r="G337" s="13"/>
      <c r="H337" s="13"/>
      <c r="I337" s="13" t="s">
        <v>46</v>
      </c>
      <c r="J337" s="13"/>
      <c r="K337" s="13"/>
      <c r="L337" s="13"/>
      <c r="M337" s="13"/>
      <c r="N337" s="13"/>
      <c r="O337" s="13"/>
      <c r="P337" s="13"/>
      <c r="Q337" s="13"/>
      <c r="R337" s="13" t="s">
        <v>185</v>
      </c>
    </row>
    <row r="338" spans="1:18" ht="25.5">
      <c r="A338" s="137"/>
      <c r="B338" s="10" t="s">
        <v>3003</v>
      </c>
      <c r="C338" s="13" t="s">
        <v>0</v>
      </c>
      <c r="D338" s="13" t="s">
        <v>2951</v>
      </c>
      <c r="E338" s="13" t="s">
        <v>46</v>
      </c>
      <c r="F338" s="13"/>
      <c r="G338" s="13"/>
      <c r="H338" s="13"/>
      <c r="I338" s="13" t="s">
        <v>46</v>
      </c>
      <c r="J338" s="13"/>
      <c r="K338" s="13"/>
      <c r="L338" s="13"/>
      <c r="M338" s="13"/>
      <c r="N338" s="13"/>
      <c r="O338" s="13"/>
      <c r="P338" s="13"/>
      <c r="Q338" s="13"/>
      <c r="R338" s="13" t="s">
        <v>185</v>
      </c>
    </row>
    <row r="339" spans="1:18" ht="12.75">
      <c r="A339" s="195" t="s">
        <v>3264</v>
      </c>
      <c r="B339" s="10" t="s">
        <v>3236</v>
      </c>
      <c r="C339" s="13" t="s">
        <v>3144</v>
      </c>
      <c r="D339" s="13" t="s">
        <v>1406</v>
      </c>
      <c r="E339" s="13" t="s">
        <v>46</v>
      </c>
      <c r="F339" s="13" t="s">
        <v>46</v>
      </c>
      <c r="G339" s="13"/>
      <c r="H339" s="13"/>
      <c r="I339" s="13"/>
      <c r="J339" s="13"/>
      <c r="K339" s="13"/>
      <c r="L339" s="13"/>
      <c r="M339" s="13"/>
      <c r="N339" s="13"/>
      <c r="O339" s="13"/>
      <c r="P339" s="13"/>
      <c r="Q339" s="13"/>
      <c r="R339" s="13" t="s">
        <v>185</v>
      </c>
    </row>
    <row r="340" spans="1:18" ht="12.75">
      <c r="A340" s="136"/>
      <c r="B340" s="10" t="s">
        <v>3186</v>
      </c>
      <c r="C340" s="13" t="s">
        <v>3144</v>
      </c>
      <c r="D340" s="13" t="s">
        <v>1406</v>
      </c>
      <c r="E340" s="13" t="s">
        <v>46</v>
      </c>
      <c r="F340" s="13" t="s">
        <v>46</v>
      </c>
      <c r="G340" s="13"/>
      <c r="H340" s="13"/>
      <c r="I340" s="13" t="s">
        <v>46</v>
      </c>
      <c r="J340" s="13" t="s">
        <v>46</v>
      </c>
      <c r="K340" s="13"/>
      <c r="L340" s="13" t="s">
        <v>46</v>
      </c>
      <c r="M340" s="13"/>
      <c r="N340" s="13"/>
      <c r="O340" s="13"/>
      <c r="P340" s="13"/>
      <c r="Q340" s="13"/>
      <c r="R340" s="13" t="s">
        <v>185</v>
      </c>
    </row>
    <row r="341" spans="1:18" ht="38.25">
      <c r="A341" s="136"/>
      <c r="B341" s="10" t="s">
        <v>3132</v>
      </c>
      <c r="C341" s="13" t="s">
        <v>0</v>
      </c>
      <c r="D341" s="13" t="s">
        <v>2951</v>
      </c>
      <c r="E341" s="13" t="s">
        <v>46</v>
      </c>
      <c r="F341" s="13"/>
      <c r="G341" s="13"/>
      <c r="H341" s="13"/>
      <c r="I341" s="13" t="s">
        <v>46</v>
      </c>
      <c r="J341" s="13"/>
      <c r="K341" s="13"/>
      <c r="L341" s="13"/>
      <c r="M341" s="13"/>
      <c r="N341" s="13"/>
      <c r="O341" s="13"/>
      <c r="P341" s="13"/>
      <c r="Q341" s="13"/>
      <c r="R341" s="13" t="s">
        <v>185</v>
      </c>
    </row>
    <row r="342" spans="1:18" ht="38.25">
      <c r="A342" s="136"/>
      <c r="B342" s="10" t="s">
        <v>3131</v>
      </c>
      <c r="C342" s="13" t="s">
        <v>0</v>
      </c>
      <c r="D342" s="13" t="s">
        <v>2951</v>
      </c>
      <c r="E342" s="13" t="s">
        <v>46</v>
      </c>
      <c r="F342" s="13"/>
      <c r="G342" s="13"/>
      <c r="H342" s="13"/>
      <c r="I342" s="13" t="s">
        <v>46</v>
      </c>
      <c r="J342" s="13"/>
      <c r="K342" s="13"/>
      <c r="L342" s="13"/>
      <c r="M342" s="13"/>
      <c r="N342" s="13"/>
      <c r="O342" s="13"/>
      <c r="P342" s="13"/>
      <c r="Q342" s="13"/>
      <c r="R342" s="13" t="s">
        <v>185</v>
      </c>
    </row>
    <row r="343" spans="1:18" ht="25.5">
      <c r="A343" s="136"/>
      <c r="B343" s="10" t="s">
        <v>3130</v>
      </c>
      <c r="C343" s="13" t="s">
        <v>0</v>
      </c>
      <c r="D343" s="13" t="s">
        <v>2951</v>
      </c>
      <c r="E343" s="13" t="s">
        <v>46</v>
      </c>
      <c r="F343" s="13"/>
      <c r="G343" s="13"/>
      <c r="H343" s="13"/>
      <c r="I343" s="13" t="s">
        <v>46</v>
      </c>
      <c r="J343" s="13"/>
      <c r="K343" s="13"/>
      <c r="L343" s="13"/>
      <c r="M343" s="13"/>
      <c r="N343" s="13"/>
      <c r="O343" s="13"/>
      <c r="P343" s="13"/>
      <c r="Q343" s="13"/>
      <c r="R343" s="13" t="s">
        <v>185</v>
      </c>
    </row>
    <row r="344" spans="1:18" ht="25.5">
      <c r="A344" s="137"/>
      <c r="B344" s="10" t="s">
        <v>3129</v>
      </c>
      <c r="C344" s="13" t="s">
        <v>0</v>
      </c>
      <c r="D344" s="13" t="s">
        <v>2951</v>
      </c>
      <c r="E344" s="13" t="s">
        <v>46</v>
      </c>
      <c r="F344" s="13"/>
      <c r="G344" s="13"/>
      <c r="H344" s="13"/>
      <c r="I344" s="13" t="s">
        <v>46</v>
      </c>
      <c r="J344" s="13"/>
      <c r="K344" s="13"/>
      <c r="L344" s="13"/>
      <c r="M344" s="13"/>
      <c r="N344" s="13"/>
      <c r="O344" s="13"/>
      <c r="P344" s="13"/>
      <c r="Q344" s="13"/>
      <c r="R344" s="13" t="s">
        <v>185</v>
      </c>
    </row>
    <row r="345" spans="1:18" ht="12.75">
      <c r="A345" s="195" t="s">
        <v>6</v>
      </c>
      <c r="B345" s="10" t="s">
        <v>3265</v>
      </c>
      <c r="C345" s="13" t="s">
        <v>2922</v>
      </c>
      <c r="D345" s="13" t="s">
        <v>802</v>
      </c>
      <c r="E345" s="13"/>
      <c r="F345" s="13"/>
      <c r="G345" s="13"/>
      <c r="H345" s="13" t="s">
        <v>46</v>
      </c>
      <c r="I345" s="13" t="s">
        <v>46</v>
      </c>
      <c r="J345" s="13"/>
      <c r="K345" s="13"/>
      <c r="L345" s="13"/>
      <c r="M345" s="13"/>
      <c r="N345" s="13"/>
      <c r="O345" s="13"/>
      <c r="P345" s="13"/>
      <c r="Q345" s="13"/>
      <c r="R345" s="13" t="s">
        <v>185</v>
      </c>
    </row>
    <row r="346" spans="1:18" ht="12.75">
      <c r="A346" s="136"/>
      <c r="B346" s="10" t="s">
        <v>3266</v>
      </c>
      <c r="C346" s="13" t="s">
        <v>2928</v>
      </c>
      <c r="D346" s="13" t="s">
        <v>802</v>
      </c>
      <c r="E346" s="13"/>
      <c r="F346" s="13"/>
      <c r="G346" s="13"/>
      <c r="H346" s="13"/>
      <c r="I346" s="13" t="s">
        <v>46</v>
      </c>
      <c r="J346" s="13"/>
      <c r="K346" s="13"/>
      <c r="L346" s="13" t="s">
        <v>46</v>
      </c>
      <c r="M346" s="13"/>
      <c r="N346" s="13"/>
      <c r="O346" s="13"/>
      <c r="P346" s="13"/>
      <c r="Q346" s="13"/>
      <c r="R346" s="13" t="s">
        <v>185</v>
      </c>
    </row>
    <row r="347" spans="1:18" ht="12.75">
      <c r="A347" s="136"/>
      <c r="B347" s="10" t="s">
        <v>3267</v>
      </c>
      <c r="C347" s="13" t="s">
        <v>2928</v>
      </c>
      <c r="D347" s="13" t="s">
        <v>802</v>
      </c>
      <c r="E347" s="13"/>
      <c r="F347" s="13"/>
      <c r="G347" s="13"/>
      <c r="H347" s="13"/>
      <c r="I347" s="13" t="s">
        <v>46</v>
      </c>
      <c r="J347" s="13"/>
      <c r="K347" s="13"/>
      <c r="L347" s="13"/>
      <c r="M347" s="13"/>
      <c r="N347" s="13"/>
      <c r="O347" s="13"/>
      <c r="P347" s="13"/>
      <c r="Q347" s="13"/>
      <c r="R347" s="13" t="s">
        <v>185</v>
      </c>
    </row>
    <row r="348" spans="1:18" ht="12.75">
      <c r="A348" s="136"/>
      <c r="B348" s="10" t="s">
        <v>3268</v>
      </c>
      <c r="C348" s="13" t="s">
        <v>2928</v>
      </c>
      <c r="D348" s="13" t="s">
        <v>802</v>
      </c>
      <c r="E348" s="13"/>
      <c r="F348" s="13"/>
      <c r="G348" s="13"/>
      <c r="H348" s="13"/>
      <c r="I348" s="13" t="s">
        <v>46</v>
      </c>
      <c r="J348" s="13"/>
      <c r="K348" s="13"/>
      <c r="L348" s="13" t="s">
        <v>46</v>
      </c>
      <c r="M348" s="13"/>
      <c r="N348" s="13"/>
      <c r="O348" s="13"/>
      <c r="P348" s="13"/>
      <c r="Q348" s="13" t="s">
        <v>46</v>
      </c>
      <c r="R348" s="13" t="s">
        <v>256</v>
      </c>
    </row>
    <row r="349" spans="1:18" ht="12.75">
      <c r="A349" s="136"/>
      <c r="B349" s="10" t="s">
        <v>3269</v>
      </c>
      <c r="C349" s="13" t="s">
        <v>2922</v>
      </c>
      <c r="D349" s="13" t="s">
        <v>802</v>
      </c>
      <c r="E349" s="13"/>
      <c r="F349" s="13"/>
      <c r="G349" s="13"/>
      <c r="H349" s="13" t="s">
        <v>46</v>
      </c>
      <c r="I349" s="13" t="s">
        <v>46</v>
      </c>
      <c r="J349" s="13"/>
      <c r="K349" s="13"/>
      <c r="L349" s="13" t="s">
        <v>46</v>
      </c>
      <c r="M349" s="13"/>
      <c r="N349" s="13"/>
      <c r="O349" s="13"/>
      <c r="P349" s="13"/>
      <c r="Q349" s="13"/>
      <c r="R349" s="13" t="s">
        <v>185</v>
      </c>
    </row>
    <row r="350" spans="1:18" ht="12.75">
      <c r="A350" s="136"/>
      <c r="B350" s="10" t="s">
        <v>3270</v>
      </c>
      <c r="C350" s="13" t="s">
        <v>2928</v>
      </c>
      <c r="D350" s="13" t="s">
        <v>802</v>
      </c>
      <c r="E350" s="13"/>
      <c r="F350" s="13"/>
      <c r="G350" s="13"/>
      <c r="H350" s="13" t="s">
        <v>46</v>
      </c>
      <c r="I350" s="13" t="s">
        <v>46</v>
      </c>
      <c r="J350" s="13"/>
      <c r="K350" s="13"/>
      <c r="L350" s="13"/>
      <c r="M350" s="13"/>
      <c r="N350" s="13"/>
      <c r="O350" s="13"/>
      <c r="P350" s="13"/>
      <c r="Q350" s="13"/>
      <c r="R350" s="13" t="s">
        <v>185</v>
      </c>
    </row>
    <row r="351" spans="1:18" ht="25.5">
      <c r="A351" s="136"/>
      <c r="B351" s="10" t="s">
        <v>2942</v>
      </c>
      <c r="C351" s="13" t="s">
        <v>2928</v>
      </c>
      <c r="D351" s="13" t="s">
        <v>802</v>
      </c>
      <c r="E351" s="13"/>
      <c r="F351" s="13"/>
      <c r="G351" s="13"/>
      <c r="H351" s="13"/>
      <c r="I351" s="13" t="s">
        <v>3271</v>
      </c>
      <c r="J351" s="13"/>
      <c r="K351" s="13"/>
      <c r="L351" s="13"/>
      <c r="M351" s="13"/>
      <c r="N351" s="13"/>
      <c r="O351" s="13"/>
      <c r="P351" s="13"/>
      <c r="Q351" s="13"/>
      <c r="R351" s="13" t="s">
        <v>185</v>
      </c>
    </row>
    <row r="352" spans="1:18" ht="12.75">
      <c r="A352" s="136"/>
      <c r="B352" s="10" t="s">
        <v>3272</v>
      </c>
      <c r="C352" s="13" t="s">
        <v>2922</v>
      </c>
      <c r="D352" s="13" t="s">
        <v>802</v>
      </c>
      <c r="E352" s="13"/>
      <c r="F352" s="13"/>
      <c r="G352" s="13"/>
      <c r="H352" s="13"/>
      <c r="I352" s="13"/>
      <c r="J352" s="13"/>
      <c r="K352" s="13"/>
      <c r="L352" s="13" t="s">
        <v>3273</v>
      </c>
      <c r="M352" s="13"/>
      <c r="N352" s="13"/>
      <c r="O352" s="13"/>
      <c r="P352" s="13"/>
      <c r="Q352" s="13"/>
      <c r="R352" s="13" t="s">
        <v>185</v>
      </c>
    </row>
    <row r="353" spans="1:18" ht="25.5">
      <c r="A353" s="136"/>
      <c r="B353" s="10" t="s">
        <v>3274</v>
      </c>
      <c r="C353" s="13" t="s">
        <v>2928</v>
      </c>
      <c r="D353" s="13" t="s">
        <v>802</v>
      </c>
      <c r="E353" s="13"/>
      <c r="F353" s="13"/>
      <c r="G353" s="13"/>
      <c r="H353" s="13"/>
      <c r="I353" s="13" t="s">
        <v>3275</v>
      </c>
      <c r="J353" s="13"/>
      <c r="K353" s="13"/>
      <c r="L353" s="13"/>
      <c r="M353" s="13"/>
      <c r="N353" s="13"/>
      <c r="O353" s="13"/>
      <c r="P353" s="13"/>
      <c r="Q353" s="13"/>
      <c r="R353" s="13" t="s">
        <v>185</v>
      </c>
    </row>
    <row r="354" spans="1:18" ht="25.5">
      <c r="A354" s="136"/>
      <c r="B354" s="10" t="s">
        <v>3276</v>
      </c>
      <c r="C354" s="13" t="s">
        <v>2928</v>
      </c>
      <c r="D354" s="13" t="s">
        <v>802</v>
      </c>
      <c r="E354" s="13"/>
      <c r="F354" s="12"/>
      <c r="G354" s="13"/>
      <c r="H354" s="13" t="s">
        <v>46</v>
      </c>
      <c r="I354" s="13" t="s">
        <v>46</v>
      </c>
      <c r="J354" s="13"/>
      <c r="K354" s="13" t="s">
        <v>46</v>
      </c>
      <c r="L354" s="13"/>
      <c r="M354" s="13"/>
      <c r="N354" s="13"/>
      <c r="O354" s="13"/>
      <c r="P354" s="13"/>
      <c r="Q354" s="13"/>
      <c r="R354" s="13" t="s">
        <v>185</v>
      </c>
    </row>
    <row r="355" spans="1:18" ht="12.75">
      <c r="A355" s="136"/>
      <c r="B355" s="10" t="s">
        <v>3277</v>
      </c>
      <c r="C355" s="13" t="s">
        <v>2928</v>
      </c>
      <c r="D355" s="13" t="s">
        <v>802</v>
      </c>
      <c r="E355" s="13"/>
      <c r="F355" s="13"/>
      <c r="G355" s="13"/>
      <c r="H355" s="13" t="s">
        <v>46</v>
      </c>
      <c r="I355" s="13" t="s">
        <v>46</v>
      </c>
      <c r="J355" s="13"/>
      <c r="K355" s="13" t="s">
        <v>46</v>
      </c>
      <c r="L355" s="13"/>
      <c r="M355" s="13"/>
      <c r="N355" s="13"/>
      <c r="O355" s="13"/>
      <c r="P355" s="13"/>
      <c r="Q355" s="13"/>
      <c r="R355" s="13" t="s">
        <v>185</v>
      </c>
    </row>
    <row r="356" spans="1:18" ht="25.5">
      <c r="A356" s="136"/>
      <c r="B356" s="10" t="s">
        <v>3278</v>
      </c>
      <c r="C356" s="13" t="s">
        <v>2928</v>
      </c>
      <c r="D356" s="13" t="s">
        <v>802</v>
      </c>
      <c r="E356" s="13"/>
      <c r="F356" s="13"/>
      <c r="G356" s="13"/>
      <c r="H356" s="13"/>
      <c r="I356" s="13"/>
      <c r="J356" s="13"/>
      <c r="K356" s="13"/>
      <c r="L356" s="13"/>
      <c r="M356" s="13"/>
      <c r="N356" s="13"/>
      <c r="O356" s="13"/>
      <c r="P356" s="13"/>
      <c r="Q356" s="13"/>
      <c r="R356" s="13" t="s">
        <v>185</v>
      </c>
    </row>
    <row r="357" spans="1:18" ht="25.5">
      <c r="A357" s="136"/>
      <c r="B357" s="10" t="s">
        <v>3199</v>
      </c>
      <c r="C357" s="13" t="s">
        <v>2937</v>
      </c>
      <c r="D357" s="13" t="s">
        <v>802</v>
      </c>
      <c r="E357" s="13"/>
      <c r="F357" s="13"/>
      <c r="G357" s="13"/>
      <c r="H357" s="13" t="s">
        <v>46</v>
      </c>
      <c r="I357" s="13"/>
      <c r="J357" s="13"/>
      <c r="K357" s="13"/>
      <c r="L357" s="13"/>
      <c r="M357" s="13"/>
      <c r="N357" s="13"/>
      <c r="O357" s="13"/>
      <c r="P357" s="13"/>
      <c r="Q357" s="13"/>
      <c r="R357" s="13" t="s">
        <v>185</v>
      </c>
    </row>
    <row r="358" spans="1:18" ht="12.75">
      <c r="A358" s="136"/>
      <c r="B358" s="10" t="s">
        <v>3187</v>
      </c>
      <c r="C358" s="13" t="s">
        <v>2922</v>
      </c>
      <c r="D358" s="13" t="s">
        <v>802</v>
      </c>
      <c r="E358" s="13"/>
      <c r="F358" s="13"/>
      <c r="G358" s="13"/>
      <c r="H358" s="13" t="s">
        <v>46</v>
      </c>
      <c r="I358" s="13" t="s">
        <v>46</v>
      </c>
      <c r="J358" s="13"/>
      <c r="K358" s="13"/>
      <c r="L358" s="13" t="s">
        <v>46</v>
      </c>
      <c r="M358" s="13"/>
      <c r="N358" s="13"/>
      <c r="O358" s="13"/>
      <c r="P358" s="13"/>
      <c r="Q358" s="13"/>
      <c r="R358" s="13" t="s">
        <v>185</v>
      </c>
    </row>
    <row r="359" spans="1:18" ht="25.5">
      <c r="A359" s="136"/>
      <c r="B359" s="10" t="s">
        <v>3279</v>
      </c>
      <c r="C359" s="13" t="s">
        <v>3280</v>
      </c>
      <c r="D359" s="13" t="s">
        <v>802</v>
      </c>
      <c r="E359" s="13"/>
      <c r="F359" s="13"/>
      <c r="G359" s="13"/>
      <c r="H359" s="13" t="s">
        <v>46</v>
      </c>
      <c r="I359" s="13" t="s">
        <v>46</v>
      </c>
      <c r="J359" s="13"/>
      <c r="K359" s="13"/>
      <c r="L359" s="13"/>
      <c r="M359" s="13"/>
      <c r="N359" s="13"/>
      <c r="O359" s="13"/>
      <c r="P359" s="13"/>
      <c r="Q359" s="13"/>
      <c r="R359" s="13" t="s">
        <v>185</v>
      </c>
    </row>
    <row r="360" spans="1:18" ht="25.5">
      <c r="A360" s="136"/>
      <c r="B360" s="10" t="s">
        <v>3281</v>
      </c>
      <c r="C360" s="13" t="s">
        <v>0</v>
      </c>
      <c r="D360" s="13" t="s">
        <v>2951</v>
      </c>
      <c r="E360" s="13" t="s">
        <v>46</v>
      </c>
      <c r="F360" s="13"/>
      <c r="G360" s="13"/>
      <c r="H360" s="13"/>
      <c r="I360" s="13" t="s">
        <v>46</v>
      </c>
      <c r="J360" s="13"/>
      <c r="K360" s="13"/>
      <c r="L360" s="13"/>
      <c r="M360" s="13"/>
      <c r="N360" s="13"/>
      <c r="O360" s="13"/>
      <c r="P360" s="13"/>
      <c r="Q360" s="13" t="s">
        <v>46</v>
      </c>
      <c r="R360" s="13" t="s">
        <v>256</v>
      </c>
    </row>
    <row r="361" spans="1:18" ht="38.25">
      <c r="A361" s="136"/>
      <c r="B361" s="10" t="s">
        <v>3282</v>
      </c>
      <c r="C361" s="13" t="s">
        <v>0</v>
      </c>
      <c r="D361" s="13" t="s">
        <v>2951</v>
      </c>
      <c r="E361" s="13" t="s">
        <v>46</v>
      </c>
      <c r="F361" s="13" t="s">
        <v>46</v>
      </c>
      <c r="G361" s="13"/>
      <c r="H361" s="13" t="s">
        <v>46</v>
      </c>
      <c r="I361" s="13" t="s">
        <v>46</v>
      </c>
      <c r="J361" s="13"/>
      <c r="K361" s="13"/>
      <c r="L361" s="13"/>
      <c r="M361" s="13"/>
      <c r="N361" s="13"/>
      <c r="O361" s="13"/>
      <c r="P361" s="13"/>
      <c r="Q361" s="13"/>
      <c r="R361" s="13" t="s">
        <v>185</v>
      </c>
    </row>
    <row r="362" spans="1:18" ht="25.5">
      <c r="A362" s="136"/>
      <c r="B362" s="10" t="s">
        <v>3283</v>
      </c>
      <c r="C362" s="13" t="s">
        <v>0</v>
      </c>
      <c r="D362" s="13" t="s">
        <v>2951</v>
      </c>
      <c r="E362" s="13" t="s">
        <v>46</v>
      </c>
      <c r="F362" s="13" t="s">
        <v>46</v>
      </c>
      <c r="G362" s="13"/>
      <c r="H362" s="13" t="s">
        <v>46</v>
      </c>
      <c r="I362" s="13" t="s">
        <v>46</v>
      </c>
      <c r="J362" s="13"/>
      <c r="K362" s="13"/>
      <c r="L362" s="13"/>
      <c r="M362" s="13"/>
      <c r="N362" s="13"/>
      <c r="O362" s="13"/>
      <c r="P362" s="13"/>
      <c r="Q362" s="13"/>
      <c r="R362" s="13" t="s">
        <v>185</v>
      </c>
    </row>
    <row r="363" spans="1:18" ht="25.5">
      <c r="A363" s="136"/>
      <c r="B363" s="10" t="s">
        <v>3284</v>
      </c>
      <c r="C363" s="13" t="s">
        <v>0</v>
      </c>
      <c r="D363" s="13" t="s">
        <v>2951</v>
      </c>
      <c r="E363" s="13" t="s">
        <v>46</v>
      </c>
      <c r="F363" s="13" t="s">
        <v>46</v>
      </c>
      <c r="G363" s="13"/>
      <c r="H363" s="13" t="s">
        <v>46</v>
      </c>
      <c r="I363" s="13" t="s">
        <v>46</v>
      </c>
      <c r="J363" s="13"/>
      <c r="K363" s="13"/>
      <c r="L363" s="13"/>
      <c r="M363" s="13"/>
      <c r="N363" s="13"/>
      <c r="O363" s="13"/>
      <c r="P363" s="13"/>
      <c r="Q363" s="13"/>
      <c r="R363" s="13" t="s">
        <v>185</v>
      </c>
    </row>
    <row r="364" spans="1:18" ht="25.5">
      <c r="A364" s="136"/>
      <c r="B364" s="10" t="s">
        <v>3285</v>
      </c>
      <c r="C364" s="13" t="s">
        <v>0</v>
      </c>
      <c r="D364" s="13" t="s">
        <v>2951</v>
      </c>
      <c r="E364" s="13" t="s">
        <v>46</v>
      </c>
      <c r="F364" s="13" t="s">
        <v>46</v>
      </c>
      <c r="G364" s="13"/>
      <c r="H364" s="13" t="s">
        <v>46</v>
      </c>
      <c r="I364" s="13" t="s">
        <v>46</v>
      </c>
      <c r="J364" s="13"/>
      <c r="K364" s="13"/>
      <c r="L364" s="13"/>
      <c r="M364" s="13"/>
      <c r="N364" s="13"/>
      <c r="O364" s="13"/>
      <c r="P364" s="13"/>
      <c r="Q364" s="13"/>
      <c r="R364" s="13" t="s">
        <v>185</v>
      </c>
    </row>
    <row r="365" spans="1:18" ht="25.5">
      <c r="A365" s="136"/>
      <c r="B365" s="10" t="s">
        <v>3286</v>
      </c>
      <c r="C365" s="13" t="s">
        <v>0</v>
      </c>
      <c r="D365" s="13" t="s">
        <v>2951</v>
      </c>
      <c r="E365" s="13" t="s">
        <v>46</v>
      </c>
      <c r="F365" s="13" t="s">
        <v>46</v>
      </c>
      <c r="G365" s="13"/>
      <c r="H365" s="13" t="s">
        <v>46</v>
      </c>
      <c r="I365" s="13" t="s">
        <v>46</v>
      </c>
      <c r="J365" s="13"/>
      <c r="K365" s="13"/>
      <c r="L365" s="13"/>
      <c r="M365" s="13"/>
      <c r="N365" s="13"/>
      <c r="O365" s="13"/>
      <c r="P365" s="13"/>
      <c r="Q365" s="13"/>
      <c r="R365" s="13" t="s">
        <v>185</v>
      </c>
    </row>
    <row r="366" spans="1:18" ht="38.25">
      <c r="A366" s="136"/>
      <c r="B366" s="10" t="s">
        <v>3287</v>
      </c>
      <c r="C366" s="13" t="s">
        <v>0</v>
      </c>
      <c r="D366" s="13" t="s">
        <v>2951</v>
      </c>
      <c r="E366" s="13" t="s">
        <v>46</v>
      </c>
      <c r="F366" s="13"/>
      <c r="G366" s="13"/>
      <c r="H366" s="13"/>
      <c r="I366" s="13" t="s">
        <v>46</v>
      </c>
      <c r="J366" s="13"/>
      <c r="K366" s="13"/>
      <c r="L366" s="13"/>
      <c r="M366" s="13"/>
      <c r="N366" s="13"/>
      <c r="O366" s="13"/>
      <c r="P366" s="13"/>
      <c r="Q366" s="13"/>
      <c r="R366" s="13" t="s">
        <v>185</v>
      </c>
    </row>
    <row r="367" spans="1:18" ht="25.5">
      <c r="A367" s="136"/>
      <c r="B367" s="10" t="s">
        <v>3288</v>
      </c>
      <c r="C367" s="13" t="s">
        <v>0</v>
      </c>
      <c r="D367" s="13" t="s">
        <v>2951</v>
      </c>
      <c r="E367" s="13" t="s">
        <v>46</v>
      </c>
      <c r="F367" s="13"/>
      <c r="G367" s="13"/>
      <c r="H367" s="13"/>
      <c r="I367" s="13" t="s">
        <v>46</v>
      </c>
      <c r="J367" s="13"/>
      <c r="K367" s="13"/>
      <c r="L367" s="13"/>
      <c r="M367" s="13"/>
      <c r="N367" s="13"/>
      <c r="O367" s="13"/>
      <c r="P367" s="13"/>
      <c r="Q367" s="13" t="s">
        <v>46</v>
      </c>
      <c r="R367" s="13" t="s">
        <v>256</v>
      </c>
    </row>
    <row r="368" spans="1:18" ht="25.5">
      <c r="A368" s="136"/>
      <c r="B368" s="10" t="s">
        <v>3289</v>
      </c>
      <c r="C368" s="13" t="s">
        <v>0</v>
      </c>
      <c r="D368" s="13" t="s">
        <v>2951</v>
      </c>
      <c r="E368" s="13" t="s">
        <v>46</v>
      </c>
      <c r="F368" s="13"/>
      <c r="G368" s="13"/>
      <c r="H368" s="13"/>
      <c r="I368" s="13" t="s">
        <v>46</v>
      </c>
      <c r="J368" s="13"/>
      <c r="K368" s="13"/>
      <c r="L368" s="13"/>
      <c r="M368" s="13"/>
      <c r="N368" s="13"/>
      <c r="O368" s="13"/>
      <c r="P368" s="13"/>
      <c r="Q368" s="13" t="s">
        <v>46</v>
      </c>
      <c r="R368" s="13" t="s">
        <v>256</v>
      </c>
    </row>
    <row r="369" spans="1:18" ht="25.5">
      <c r="A369" s="136"/>
      <c r="B369" s="10" t="s">
        <v>3289</v>
      </c>
      <c r="C369" s="13" t="s">
        <v>0</v>
      </c>
      <c r="D369" s="13" t="s">
        <v>2951</v>
      </c>
      <c r="E369" s="13" t="s">
        <v>46</v>
      </c>
      <c r="F369" s="13"/>
      <c r="G369" s="13"/>
      <c r="H369" s="13"/>
      <c r="I369" s="13" t="s">
        <v>46</v>
      </c>
      <c r="J369" s="13"/>
      <c r="K369" s="13"/>
      <c r="L369" s="13"/>
      <c r="M369" s="13"/>
      <c r="N369" s="13"/>
      <c r="O369" s="13"/>
      <c r="P369" s="13"/>
      <c r="Q369" s="13" t="s">
        <v>46</v>
      </c>
      <c r="R369" s="13" t="s">
        <v>256</v>
      </c>
    </row>
    <row r="370" spans="1:18" ht="25.5">
      <c r="A370" s="136"/>
      <c r="B370" s="10" t="s">
        <v>3290</v>
      </c>
      <c r="C370" s="13" t="s">
        <v>0</v>
      </c>
      <c r="D370" s="13" t="s">
        <v>2951</v>
      </c>
      <c r="E370" s="13" t="s">
        <v>46</v>
      </c>
      <c r="F370" s="13"/>
      <c r="G370" s="13"/>
      <c r="H370" s="13"/>
      <c r="I370" s="13" t="s">
        <v>46</v>
      </c>
      <c r="J370" s="13"/>
      <c r="K370" s="13"/>
      <c r="L370" s="13"/>
      <c r="M370" s="13"/>
      <c r="N370" s="13"/>
      <c r="O370" s="13"/>
      <c r="P370" s="13"/>
      <c r="Q370" s="13" t="s">
        <v>46</v>
      </c>
      <c r="R370" s="13" t="s">
        <v>256</v>
      </c>
    </row>
    <row r="371" spans="1:18" ht="25.5">
      <c r="A371" s="136"/>
      <c r="B371" s="10" t="s">
        <v>3173</v>
      </c>
      <c r="C371" s="13" t="s">
        <v>0</v>
      </c>
      <c r="D371" s="13" t="s">
        <v>2951</v>
      </c>
      <c r="E371" s="13" t="s">
        <v>46</v>
      </c>
      <c r="F371" s="13"/>
      <c r="G371" s="13"/>
      <c r="H371" s="13"/>
      <c r="I371" s="13" t="s">
        <v>46</v>
      </c>
      <c r="J371" s="13"/>
      <c r="K371" s="13"/>
      <c r="L371" s="13"/>
      <c r="M371" s="13"/>
      <c r="N371" s="13"/>
      <c r="O371" s="13"/>
      <c r="P371" s="13"/>
      <c r="Q371" s="13" t="s">
        <v>46</v>
      </c>
      <c r="R371" s="13" t="s">
        <v>256</v>
      </c>
    </row>
    <row r="372" spans="1:18" ht="25.5">
      <c r="A372" s="136"/>
      <c r="B372" s="10" t="s">
        <v>3291</v>
      </c>
      <c r="C372" s="13" t="s">
        <v>0</v>
      </c>
      <c r="D372" s="13" t="s">
        <v>2951</v>
      </c>
      <c r="E372" s="13" t="s">
        <v>46</v>
      </c>
      <c r="F372" s="13"/>
      <c r="G372" s="13"/>
      <c r="H372" s="13"/>
      <c r="I372" s="13" t="s">
        <v>46</v>
      </c>
      <c r="J372" s="13"/>
      <c r="K372" s="13"/>
      <c r="L372" s="13"/>
      <c r="M372" s="13"/>
      <c r="N372" s="13"/>
      <c r="O372" s="13"/>
      <c r="P372" s="13"/>
      <c r="Q372" s="13" t="s">
        <v>46</v>
      </c>
      <c r="R372" s="13" t="s">
        <v>256</v>
      </c>
    </row>
    <row r="373" spans="1:18" ht="25.5">
      <c r="A373" s="136"/>
      <c r="B373" s="10" t="s">
        <v>3292</v>
      </c>
      <c r="C373" s="13" t="s">
        <v>0</v>
      </c>
      <c r="D373" s="13" t="s">
        <v>2951</v>
      </c>
      <c r="E373" s="13" t="s">
        <v>46</v>
      </c>
      <c r="F373" s="13"/>
      <c r="G373" s="13"/>
      <c r="H373" s="13"/>
      <c r="I373" s="13" t="s">
        <v>46</v>
      </c>
      <c r="J373" s="13"/>
      <c r="K373" s="13"/>
      <c r="L373" s="13"/>
      <c r="M373" s="13"/>
      <c r="N373" s="13"/>
      <c r="O373" s="13"/>
      <c r="P373" s="13"/>
      <c r="Q373" s="13" t="s">
        <v>46</v>
      </c>
      <c r="R373" s="13" t="s">
        <v>256</v>
      </c>
    </row>
    <row r="374" spans="1:18" ht="25.5">
      <c r="A374" s="136"/>
      <c r="B374" s="10" t="s">
        <v>3293</v>
      </c>
      <c r="C374" s="13" t="s">
        <v>0</v>
      </c>
      <c r="D374" s="13" t="s">
        <v>2951</v>
      </c>
      <c r="E374" s="13" t="s">
        <v>46</v>
      </c>
      <c r="F374" s="13"/>
      <c r="G374" s="13"/>
      <c r="H374" s="13"/>
      <c r="I374" s="13" t="s">
        <v>46</v>
      </c>
      <c r="J374" s="13"/>
      <c r="K374" s="13"/>
      <c r="L374" s="13"/>
      <c r="M374" s="13"/>
      <c r="N374" s="13"/>
      <c r="O374" s="13"/>
      <c r="P374" s="13"/>
      <c r="Q374" s="13" t="s">
        <v>46</v>
      </c>
      <c r="R374" s="13" t="s">
        <v>256</v>
      </c>
    </row>
    <row r="375" spans="1:18" ht="25.5">
      <c r="A375" s="136"/>
      <c r="B375" s="10" t="s">
        <v>3294</v>
      </c>
      <c r="C375" s="13" t="s">
        <v>0</v>
      </c>
      <c r="D375" s="13" t="s">
        <v>2951</v>
      </c>
      <c r="E375" s="13" t="s">
        <v>46</v>
      </c>
      <c r="F375" s="13"/>
      <c r="G375" s="13"/>
      <c r="H375" s="13"/>
      <c r="I375" s="13" t="s">
        <v>46</v>
      </c>
      <c r="J375" s="13"/>
      <c r="K375" s="13"/>
      <c r="L375" s="13"/>
      <c r="M375" s="13"/>
      <c r="N375" s="13"/>
      <c r="O375" s="13"/>
      <c r="P375" s="13"/>
      <c r="Q375" s="13" t="s">
        <v>46</v>
      </c>
      <c r="R375" s="13" t="s">
        <v>256</v>
      </c>
    </row>
    <row r="376" spans="1:18" ht="38.25">
      <c r="A376" s="137"/>
      <c r="B376" s="10" t="s">
        <v>3231</v>
      </c>
      <c r="C376" s="13" t="s">
        <v>0</v>
      </c>
      <c r="D376" s="13" t="s">
        <v>2951</v>
      </c>
      <c r="E376" s="13" t="s">
        <v>46</v>
      </c>
      <c r="F376" s="13" t="s">
        <v>46</v>
      </c>
      <c r="G376" s="13"/>
      <c r="H376" s="13" t="s">
        <v>46</v>
      </c>
      <c r="I376" s="13" t="s">
        <v>46</v>
      </c>
      <c r="J376" s="13"/>
      <c r="K376" s="13"/>
      <c r="L376" s="13"/>
      <c r="M376" s="13"/>
      <c r="N376" s="13"/>
      <c r="O376" s="13"/>
      <c r="P376" s="13"/>
      <c r="Q376" s="13"/>
      <c r="R376" s="13" t="s">
        <v>185</v>
      </c>
    </row>
    <row r="377" spans="1:18" ht="12.75">
      <c r="A377" s="195" t="s">
        <v>5</v>
      </c>
      <c r="B377" s="10" t="s">
        <v>3295</v>
      </c>
      <c r="C377" s="13" t="s">
        <v>2928</v>
      </c>
      <c r="D377" s="13" t="s">
        <v>802</v>
      </c>
      <c r="E377" s="13" t="s">
        <v>46</v>
      </c>
      <c r="F377" s="13" t="s">
        <v>46</v>
      </c>
      <c r="G377" s="13"/>
      <c r="H377" s="13"/>
      <c r="I377" s="13" t="s">
        <v>46</v>
      </c>
      <c r="J377" s="13" t="s">
        <v>46</v>
      </c>
      <c r="K377" s="13"/>
      <c r="L377" s="13" t="s">
        <v>46</v>
      </c>
      <c r="M377" s="13"/>
      <c r="N377" s="13"/>
      <c r="O377" s="13"/>
      <c r="P377" s="13"/>
      <c r="Q377" s="13"/>
      <c r="R377" s="13" t="s">
        <v>185</v>
      </c>
    </row>
    <row r="378" spans="1:18" ht="38.25">
      <c r="A378" s="136"/>
      <c r="B378" s="10" t="s">
        <v>3296</v>
      </c>
      <c r="C378" s="13" t="s">
        <v>2922</v>
      </c>
      <c r="D378" s="13" t="s">
        <v>802</v>
      </c>
      <c r="E378" s="13" t="s">
        <v>46</v>
      </c>
      <c r="F378" s="13" t="s">
        <v>46</v>
      </c>
      <c r="G378" s="13"/>
      <c r="H378" s="13"/>
      <c r="I378" s="13" t="s">
        <v>46</v>
      </c>
      <c r="J378" s="13"/>
      <c r="K378" s="13"/>
      <c r="L378" s="13"/>
      <c r="M378" s="13"/>
      <c r="N378" s="13"/>
      <c r="O378" s="13"/>
      <c r="P378" s="13"/>
      <c r="Q378" s="13"/>
      <c r="R378" s="13" t="s">
        <v>185</v>
      </c>
    </row>
    <row r="379" spans="1:18" ht="12.75">
      <c r="A379" s="136"/>
      <c r="B379" s="10" t="s">
        <v>3297</v>
      </c>
      <c r="C379" s="13" t="s">
        <v>2928</v>
      </c>
      <c r="D379" s="13" t="s">
        <v>802</v>
      </c>
      <c r="E379" s="13"/>
      <c r="F379" s="13"/>
      <c r="G379" s="13"/>
      <c r="H379" s="13"/>
      <c r="I379" s="13" t="s">
        <v>46</v>
      </c>
      <c r="J379" s="13" t="s">
        <v>46</v>
      </c>
      <c r="K379" s="13"/>
      <c r="L379" s="13" t="s">
        <v>46</v>
      </c>
      <c r="M379" s="13"/>
      <c r="N379" s="13"/>
      <c r="O379" s="13"/>
      <c r="P379" s="13"/>
      <c r="Q379" s="13" t="s">
        <v>46</v>
      </c>
      <c r="R379" s="13" t="s">
        <v>256</v>
      </c>
    </row>
    <row r="380" spans="1:18" ht="25.5">
      <c r="A380" s="136"/>
      <c r="B380" s="10" t="s">
        <v>3298</v>
      </c>
      <c r="C380" s="13" t="s">
        <v>2928</v>
      </c>
      <c r="D380" s="13" t="s">
        <v>802</v>
      </c>
      <c r="E380" s="13" t="s">
        <v>46</v>
      </c>
      <c r="F380" s="13" t="s">
        <v>46</v>
      </c>
      <c r="G380" s="13"/>
      <c r="H380" s="13"/>
      <c r="I380" s="13"/>
      <c r="J380" s="13" t="s">
        <v>46</v>
      </c>
      <c r="K380" s="13" t="s">
        <v>46</v>
      </c>
      <c r="L380" s="13" t="s">
        <v>46</v>
      </c>
      <c r="M380" s="13"/>
      <c r="N380" s="13"/>
      <c r="O380" s="13"/>
      <c r="P380" s="13"/>
      <c r="Q380" s="13"/>
      <c r="R380" s="13" t="s">
        <v>185</v>
      </c>
    </row>
    <row r="381" spans="1:18" ht="12.75">
      <c r="A381" s="136"/>
      <c r="B381" s="10" t="s">
        <v>3299</v>
      </c>
      <c r="C381" s="13" t="s">
        <v>2928</v>
      </c>
      <c r="D381" s="13" t="s">
        <v>802</v>
      </c>
      <c r="E381" s="13" t="s">
        <v>46</v>
      </c>
      <c r="F381" s="13" t="s">
        <v>46</v>
      </c>
      <c r="G381" s="13"/>
      <c r="H381" s="13" t="s">
        <v>46</v>
      </c>
      <c r="I381" s="13" t="s">
        <v>46</v>
      </c>
      <c r="J381" s="13" t="s">
        <v>46</v>
      </c>
      <c r="K381" s="13"/>
      <c r="L381" s="13" t="s">
        <v>46</v>
      </c>
      <c r="M381" s="13"/>
      <c r="N381" s="13"/>
      <c r="O381" s="13"/>
      <c r="P381" s="13"/>
      <c r="Q381" s="13"/>
      <c r="R381" s="13" t="s">
        <v>185</v>
      </c>
    </row>
    <row r="382" spans="1:18" ht="12.75">
      <c r="A382" s="136"/>
      <c r="B382" s="10" t="s">
        <v>3186</v>
      </c>
      <c r="C382" s="13" t="s">
        <v>3144</v>
      </c>
      <c r="D382" s="13" t="s">
        <v>1406</v>
      </c>
      <c r="E382" s="13" t="s">
        <v>46</v>
      </c>
      <c r="F382" s="13" t="s">
        <v>46</v>
      </c>
      <c r="G382" s="13"/>
      <c r="H382" s="13"/>
      <c r="I382" s="13" t="s">
        <v>46</v>
      </c>
      <c r="J382" s="13" t="s">
        <v>46</v>
      </c>
      <c r="K382" s="13"/>
      <c r="L382" s="13" t="s">
        <v>46</v>
      </c>
      <c r="M382" s="13"/>
      <c r="N382" s="13"/>
      <c r="O382" s="13"/>
      <c r="P382" s="13"/>
      <c r="Q382" s="13"/>
      <c r="R382" s="13" t="s">
        <v>185</v>
      </c>
    </row>
    <row r="383" spans="1:18" ht="12.75">
      <c r="A383" s="136"/>
      <c r="B383" s="10" t="s">
        <v>3300</v>
      </c>
      <c r="C383" s="13" t="s">
        <v>3144</v>
      </c>
      <c r="D383" s="13" t="s">
        <v>1406</v>
      </c>
      <c r="E383" s="13" t="s">
        <v>46</v>
      </c>
      <c r="F383" s="13" t="s">
        <v>46</v>
      </c>
      <c r="G383" s="13"/>
      <c r="H383" s="13"/>
      <c r="I383" s="13"/>
      <c r="J383" s="13" t="s">
        <v>46</v>
      </c>
      <c r="K383" s="13"/>
      <c r="L383" s="13" t="s">
        <v>46</v>
      </c>
      <c r="M383" s="13"/>
      <c r="N383" s="13"/>
      <c r="O383" s="13"/>
      <c r="P383" s="13"/>
      <c r="Q383" s="13"/>
      <c r="R383" s="13" t="s">
        <v>185</v>
      </c>
    </row>
    <row r="384" spans="1:18" ht="12.75">
      <c r="A384" s="136"/>
      <c r="B384" s="10" t="s">
        <v>3301</v>
      </c>
      <c r="C384" s="13" t="s">
        <v>3144</v>
      </c>
      <c r="D384" s="13" t="s">
        <v>1406</v>
      </c>
      <c r="E384" s="13" t="s">
        <v>46</v>
      </c>
      <c r="F384" s="13" t="s">
        <v>46</v>
      </c>
      <c r="G384" s="13"/>
      <c r="H384" s="13"/>
      <c r="I384" s="13"/>
      <c r="J384" s="13" t="s">
        <v>46</v>
      </c>
      <c r="K384" s="13"/>
      <c r="L384" s="13"/>
      <c r="M384" s="13"/>
      <c r="N384" s="13"/>
      <c r="O384" s="13"/>
      <c r="P384" s="13"/>
      <c r="Q384" s="13"/>
      <c r="R384" s="13" t="s">
        <v>185</v>
      </c>
    </row>
    <row r="385" spans="1:18" ht="25.5">
      <c r="A385" s="136"/>
      <c r="B385" s="10" t="s">
        <v>3302</v>
      </c>
      <c r="C385" s="13" t="s">
        <v>3144</v>
      </c>
      <c r="D385" s="13" t="s">
        <v>1406</v>
      </c>
      <c r="E385" s="13" t="s">
        <v>46</v>
      </c>
      <c r="F385" s="13" t="s">
        <v>46</v>
      </c>
      <c r="G385" s="13"/>
      <c r="H385" s="13"/>
      <c r="I385" s="13"/>
      <c r="J385" s="13" t="s">
        <v>46</v>
      </c>
      <c r="K385" s="13"/>
      <c r="L385" s="13"/>
      <c r="M385" s="13"/>
      <c r="N385" s="13"/>
      <c r="O385" s="13"/>
      <c r="P385" s="13"/>
      <c r="Q385" s="13"/>
      <c r="R385" s="13" t="s">
        <v>185</v>
      </c>
    </row>
    <row r="386" spans="1:18" ht="25.5">
      <c r="A386" s="136"/>
      <c r="B386" s="10" t="s">
        <v>3241</v>
      </c>
      <c r="C386" s="13" t="s">
        <v>0</v>
      </c>
      <c r="D386" s="13" t="s">
        <v>2951</v>
      </c>
      <c r="E386" s="13" t="s">
        <v>46</v>
      </c>
      <c r="F386" s="13"/>
      <c r="G386" s="13"/>
      <c r="H386" s="13"/>
      <c r="I386" s="13" t="s">
        <v>46</v>
      </c>
      <c r="J386" s="13"/>
      <c r="K386" s="13"/>
      <c r="L386" s="13"/>
      <c r="M386" s="13"/>
      <c r="N386" s="13"/>
      <c r="O386" s="13"/>
      <c r="P386" s="13"/>
      <c r="Q386" s="13"/>
      <c r="R386" s="13" t="s">
        <v>185</v>
      </c>
    </row>
    <row r="387" spans="1:18" ht="38.25">
      <c r="A387" s="136"/>
      <c r="B387" s="10" t="s">
        <v>3242</v>
      </c>
      <c r="C387" s="13" t="s">
        <v>0</v>
      </c>
      <c r="D387" s="13" t="s">
        <v>2951</v>
      </c>
      <c r="E387" s="13" t="s">
        <v>46</v>
      </c>
      <c r="F387" s="13"/>
      <c r="G387" s="13"/>
      <c r="H387" s="13"/>
      <c r="I387" s="13" t="s">
        <v>46</v>
      </c>
      <c r="J387" s="13"/>
      <c r="K387" s="13"/>
      <c r="L387" s="13"/>
      <c r="M387" s="13"/>
      <c r="N387" s="13"/>
      <c r="O387" s="13"/>
      <c r="P387" s="13"/>
      <c r="Q387" s="13"/>
      <c r="R387" s="13" t="s">
        <v>185</v>
      </c>
    </row>
    <row r="388" spans="1:18" ht="25.5">
      <c r="A388" s="136"/>
      <c r="B388" s="10" t="s">
        <v>3243</v>
      </c>
      <c r="C388" s="13" t="s">
        <v>0</v>
      </c>
      <c r="D388" s="13" t="s">
        <v>2951</v>
      </c>
      <c r="E388" s="13" t="s">
        <v>46</v>
      </c>
      <c r="F388" s="13"/>
      <c r="G388" s="13"/>
      <c r="H388" s="13"/>
      <c r="I388" s="13" t="s">
        <v>46</v>
      </c>
      <c r="J388" s="13"/>
      <c r="K388" s="13"/>
      <c r="L388" s="13"/>
      <c r="M388" s="13"/>
      <c r="N388" s="13"/>
      <c r="O388" s="13"/>
      <c r="P388" s="13"/>
      <c r="Q388" s="13"/>
      <c r="R388" s="13" t="s">
        <v>185</v>
      </c>
    </row>
    <row r="389" spans="1:18" ht="38.25">
      <c r="A389" s="136"/>
      <c r="B389" s="10" t="s">
        <v>3303</v>
      </c>
      <c r="C389" s="13" t="s">
        <v>0</v>
      </c>
      <c r="D389" s="13" t="s">
        <v>2951</v>
      </c>
      <c r="E389" s="13" t="s">
        <v>46</v>
      </c>
      <c r="F389" s="13"/>
      <c r="G389" s="13"/>
      <c r="H389" s="13"/>
      <c r="I389" s="13" t="s">
        <v>46</v>
      </c>
      <c r="J389" s="13"/>
      <c r="K389" s="13"/>
      <c r="L389" s="13"/>
      <c r="M389" s="13"/>
      <c r="N389" s="13"/>
      <c r="O389" s="13"/>
      <c r="P389" s="13"/>
      <c r="Q389" s="13"/>
      <c r="R389" s="13" t="s">
        <v>185</v>
      </c>
    </row>
    <row r="390" spans="1:18" ht="25.5">
      <c r="A390" s="136"/>
      <c r="B390" s="10" t="s">
        <v>3304</v>
      </c>
      <c r="C390" s="13" t="s">
        <v>0</v>
      </c>
      <c r="D390" s="13" t="s">
        <v>2951</v>
      </c>
      <c r="E390" s="13" t="s">
        <v>46</v>
      </c>
      <c r="F390" s="13"/>
      <c r="G390" s="13"/>
      <c r="H390" s="13"/>
      <c r="I390" s="13" t="s">
        <v>46</v>
      </c>
      <c r="J390" s="13"/>
      <c r="K390" s="13"/>
      <c r="L390" s="13"/>
      <c r="M390" s="13"/>
      <c r="N390" s="13"/>
      <c r="O390" s="13"/>
      <c r="P390" s="13"/>
      <c r="Q390" s="13"/>
      <c r="R390" s="13" t="s">
        <v>185</v>
      </c>
    </row>
    <row r="391" spans="1:18" ht="25.5">
      <c r="A391" s="136"/>
      <c r="B391" s="10" t="s">
        <v>3305</v>
      </c>
      <c r="C391" s="13" t="s">
        <v>0</v>
      </c>
      <c r="D391" s="13" t="s">
        <v>2951</v>
      </c>
      <c r="E391" s="13" t="s">
        <v>46</v>
      </c>
      <c r="F391" s="13"/>
      <c r="G391" s="13"/>
      <c r="H391" s="13"/>
      <c r="I391" s="13" t="s">
        <v>46</v>
      </c>
      <c r="J391" s="13"/>
      <c r="K391" s="13"/>
      <c r="L391" s="13"/>
      <c r="M391" s="13"/>
      <c r="N391" s="13"/>
      <c r="O391" s="13"/>
      <c r="P391" s="13"/>
      <c r="Q391" s="13"/>
      <c r="R391" s="13" t="s">
        <v>185</v>
      </c>
    </row>
    <row r="392" spans="1:18" ht="25.5">
      <c r="A392" s="136"/>
      <c r="B392" s="10" t="s">
        <v>3306</v>
      </c>
      <c r="C392" s="13" t="s">
        <v>0</v>
      </c>
      <c r="D392" s="13" t="s">
        <v>2951</v>
      </c>
      <c r="E392" s="13" t="s">
        <v>46</v>
      </c>
      <c r="F392" s="13"/>
      <c r="G392" s="13"/>
      <c r="H392" s="13"/>
      <c r="I392" s="13" t="s">
        <v>46</v>
      </c>
      <c r="J392" s="13"/>
      <c r="K392" s="13"/>
      <c r="L392" s="13"/>
      <c r="M392" s="13"/>
      <c r="N392" s="13"/>
      <c r="O392" s="13"/>
      <c r="P392" s="13"/>
      <c r="Q392" s="13"/>
      <c r="R392" s="13" t="s">
        <v>185</v>
      </c>
    </row>
    <row r="393" spans="1:18" ht="25.5">
      <c r="A393" s="136"/>
      <c r="B393" s="10" t="s">
        <v>3307</v>
      </c>
      <c r="C393" s="13" t="s">
        <v>0</v>
      </c>
      <c r="D393" s="13" t="s">
        <v>2951</v>
      </c>
      <c r="E393" s="13" t="s">
        <v>46</v>
      </c>
      <c r="F393" s="13"/>
      <c r="G393" s="13"/>
      <c r="H393" s="13"/>
      <c r="I393" s="13" t="s">
        <v>46</v>
      </c>
      <c r="J393" s="13"/>
      <c r="K393" s="13"/>
      <c r="L393" s="13"/>
      <c r="M393" s="13"/>
      <c r="N393" s="13"/>
      <c r="O393" s="13"/>
      <c r="P393" s="13"/>
      <c r="Q393" s="13"/>
      <c r="R393" s="13" t="s">
        <v>185</v>
      </c>
    </row>
    <row r="394" spans="1:18" ht="38.25">
      <c r="A394" s="136"/>
      <c r="B394" s="10" t="s">
        <v>3104</v>
      </c>
      <c r="C394" s="13" t="s">
        <v>0</v>
      </c>
      <c r="D394" s="13" t="s">
        <v>2951</v>
      </c>
      <c r="E394" s="13" t="s">
        <v>46</v>
      </c>
      <c r="F394" s="13"/>
      <c r="G394" s="13"/>
      <c r="H394" s="13"/>
      <c r="I394" s="13" t="s">
        <v>46</v>
      </c>
      <c r="J394" s="13"/>
      <c r="K394" s="13"/>
      <c r="L394" s="13"/>
      <c r="M394" s="13"/>
      <c r="N394" s="13"/>
      <c r="O394" s="13"/>
      <c r="P394" s="13"/>
      <c r="Q394" s="13"/>
      <c r="R394" s="13" t="s">
        <v>185</v>
      </c>
    </row>
    <row r="395" spans="1:18" ht="38.25">
      <c r="A395" s="136"/>
      <c r="B395" s="10" t="s">
        <v>3308</v>
      </c>
      <c r="C395" s="13" t="s">
        <v>0</v>
      </c>
      <c r="D395" s="13" t="s">
        <v>2951</v>
      </c>
      <c r="E395" s="13" t="s">
        <v>46</v>
      </c>
      <c r="F395" s="13"/>
      <c r="G395" s="13"/>
      <c r="H395" s="13"/>
      <c r="I395" s="13" t="s">
        <v>46</v>
      </c>
      <c r="J395" s="13"/>
      <c r="K395" s="13"/>
      <c r="L395" s="13"/>
      <c r="M395" s="13"/>
      <c r="N395" s="13"/>
      <c r="O395" s="13"/>
      <c r="P395" s="13"/>
      <c r="Q395" s="13"/>
      <c r="R395" s="13" t="s">
        <v>185</v>
      </c>
    </row>
    <row r="396" spans="1:18" ht="25.5">
      <c r="A396" s="136"/>
      <c r="B396" s="10" t="s">
        <v>3309</v>
      </c>
      <c r="C396" s="13" t="s">
        <v>0</v>
      </c>
      <c r="D396" s="13" t="s">
        <v>2951</v>
      </c>
      <c r="E396" s="13" t="s">
        <v>46</v>
      </c>
      <c r="F396" s="13"/>
      <c r="G396" s="13"/>
      <c r="H396" s="13"/>
      <c r="I396" s="13" t="s">
        <v>46</v>
      </c>
      <c r="J396" s="13"/>
      <c r="K396" s="13"/>
      <c r="L396" s="13"/>
      <c r="M396" s="13"/>
      <c r="N396" s="13"/>
      <c r="O396" s="13"/>
      <c r="P396" s="13"/>
      <c r="Q396" s="13" t="s">
        <v>46</v>
      </c>
      <c r="R396" s="13" t="s">
        <v>256</v>
      </c>
    </row>
    <row r="397" spans="1:18" ht="25.5">
      <c r="A397" s="136"/>
      <c r="B397" s="10" t="s">
        <v>3310</v>
      </c>
      <c r="C397" s="13" t="s">
        <v>0</v>
      </c>
      <c r="D397" s="13" t="s">
        <v>2951</v>
      </c>
      <c r="E397" s="13" t="s">
        <v>46</v>
      </c>
      <c r="F397" s="13"/>
      <c r="G397" s="13"/>
      <c r="H397" s="13"/>
      <c r="I397" s="13" t="s">
        <v>46</v>
      </c>
      <c r="J397" s="13"/>
      <c r="K397" s="13"/>
      <c r="L397" s="13"/>
      <c r="M397" s="13"/>
      <c r="N397" s="13"/>
      <c r="O397" s="13"/>
      <c r="P397" s="13"/>
      <c r="Q397" s="13" t="s">
        <v>46</v>
      </c>
      <c r="R397" s="13" t="s">
        <v>256</v>
      </c>
    </row>
    <row r="398" spans="1:18" ht="25.5">
      <c r="A398" s="136"/>
      <c r="B398" s="10" t="s">
        <v>3311</v>
      </c>
      <c r="C398" s="13" t="s">
        <v>0</v>
      </c>
      <c r="D398" s="13" t="s">
        <v>2951</v>
      </c>
      <c r="E398" s="13" t="s">
        <v>46</v>
      </c>
      <c r="F398" s="13"/>
      <c r="G398" s="13"/>
      <c r="H398" s="13"/>
      <c r="I398" s="13" t="s">
        <v>46</v>
      </c>
      <c r="J398" s="13"/>
      <c r="K398" s="13"/>
      <c r="L398" s="13"/>
      <c r="M398" s="13"/>
      <c r="N398" s="13"/>
      <c r="O398" s="13"/>
      <c r="P398" s="13"/>
      <c r="Q398" s="13"/>
      <c r="R398" s="13" t="s">
        <v>185</v>
      </c>
    </row>
    <row r="399" spans="1:18" ht="25.5">
      <c r="A399" s="136"/>
      <c r="B399" s="10" t="s">
        <v>3311</v>
      </c>
      <c r="C399" s="13" t="s">
        <v>0</v>
      </c>
      <c r="D399" s="13" t="s">
        <v>2951</v>
      </c>
      <c r="E399" s="13" t="s">
        <v>46</v>
      </c>
      <c r="F399" s="13"/>
      <c r="G399" s="13"/>
      <c r="H399" s="13"/>
      <c r="I399" s="13" t="s">
        <v>46</v>
      </c>
      <c r="J399" s="13"/>
      <c r="K399" s="13"/>
      <c r="L399" s="13"/>
      <c r="M399" s="13"/>
      <c r="N399" s="13"/>
      <c r="O399" s="13"/>
      <c r="P399" s="13"/>
      <c r="Q399" s="13"/>
      <c r="R399" s="13" t="s">
        <v>185</v>
      </c>
    </row>
    <row r="400" spans="1:18" ht="38.25">
      <c r="A400" s="136"/>
      <c r="B400" s="10" t="s">
        <v>3312</v>
      </c>
      <c r="C400" s="13" t="s">
        <v>0</v>
      </c>
      <c r="D400" s="13" t="s">
        <v>2951</v>
      </c>
      <c r="E400" s="13" t="s">
        <v>46</v>
      </c>
      <c r="F400" s="13"/>
      <c r="G400" s="13"/>
      <c r="H400" s="13"/>
      <c r="I400" s="13" t="s">
        <v>46</v>
      </c>
      <c r="J400" s="13"/>
      <c r="K400" s="13"/>
      <c r="L400" s="13"/>
      <c r="M400" s="13"/>
      <c r="N400" s="13"/>
      <c r="O400" s="13"/>
      <c r="P400" s="13"/>
      <c r="Q400" s="13"/>
      <c r="R400" s="13" t="s">
        <v>185</v>
      </c>
    </row>
    <row r="401" spans="1:18" ht="25.5">
      <c r="A401" s="137"/>
      <c r="B401" s="10" t="s">
        <v>3108</v>
      </c>
      <c r="C401" s="13" t="s">
        <v>0</v>
      </c>
      <c r="D401" s="13" t="s">
        <v>2951</v>
      </c>
      <c r="E401" s="13" t="s">
        <v>46</v>
      </c>
      <c r="F401" s="13"/>
      <c r="G401" s="13"/>
      <c r="H401" s="13"/>
      <c r="I401" s="13" t="s">
        <v>46</v>
      </c>
      <c r="J401" s="13"/>
      <c r="K401" s="13"/>
      <c r="L401" s="13"/>
      <c r="M401" s="13"/>
      <c r="N401" s="13"/>
      <c r="O401" s="13"/>
      <c r="P401" s="13"/>
      <c r="Q401" s="13" t="s">
        <v>46</v>
      </c>
      <c r="R401" s="13" t="s">
        <v>256</v>
      </c>
    </row>
    <row r="402" spans="1:18" ht="12.75">
      <c r="A402" s="127"/>
      <c r="B402" s="128"/>
      <c r="C402" s="26"/>
      <c r="D402" s="26"/>
      <c r="E402" s="26"/>
      <c r="F402" s="26"/>
      <c r="G402" s="26"/>
      <c r="H402" s="26"/>
      <c r="I402" s="26"/>
      <c r="J402" s="26"/>
      <c r="K402" s="26"/>
      <c r="L402" s="26"/>
      <c r="M402" s="26"/>
      <c r="N402" s="26"/>
      <c r="O402" s="26"/>
      <c r="P402" s="26"/>
      <c r="Q402" s="26"/>
      <c r="R402" s="26"/>
    </row>
    <row r="403" spans="1:18" ht="12.75">
      <c r="A403" s="127"/>
      <c r="B403" s="128"/>
      <c r="C403" s="26"/>
      <c r="D403" s="26"/>
      <c r="E403" s="26"/>
      <c r="F403" s="26"/>
      <c r="G403" s="26"/>
      <c r="H403" s="26"/>
      <c r="I403" s="26"/>
      <c r="J403" s="26"/>
      <c r="K403" s="26"/>
      <c r="L403" s="26"/>
      <c r="M403" s="26"/>
      <c r="N403" s="26"/>
      <c r="O403" s="26"/>
      <c r="P403" s="26"/>
      <c r="Q403" s="26"/>
      <c r="R403" s="26"/>
    </row>
    <row r="404" spans="1:18" ht="12.75">
      <c r="A404" s="127"/>
      <c r="B404" s="128"/>
      <c r="C404" s="26"/>
      <c r="D404" s="26"/>
      <c r="E404" s="26" t="s">
        <v>3313</v>
      </c>
      <c r="F404" s="26"/>
      <c r="G404" s="26"/>
      <c r="H404" s="26"/>
      <c r="I404" s="26"/>
      <c r="J404" s="26"/>
      <c r="K404" s="26"/>
      <c r="L404" s="26"/>
      <c r="M404" s="26"/>
      <c r="N404" s="26"/>
      <c r="O404" s="26"/>
      <c r="P404" s="26"/>
      <c r="Q404" s="26"/>
      <c r="R404" s="26"/>
    </row>
    <row r="405" spans="1:18" ht="25.5">
      <c r="A405" s="127"/>
      <c r="B405" s="10" t="s">
        <v>3314</v>
      </c>
      <c r="C405" s="13" t="s">
        <v>3315</v>
      </c>
      <c r="D405" s="26"/>
      <c r="E405" s="129" t="s">
        <v>3316</v>
      </c>
      <c r="F405" s="26"/>
      <c r="G405" s="26"/>
      <c r="H405" s="26"/>
      <c r="I405" s="26"/>
      <c r="J405" s="26"/>
      <c r="K405" s="26"/>
      <c r="L405" s="26"/>
      <c r="M405" s="26"/>
      <c r="N405" s="26"/>
      <c r="O405" s="26"/>
      <c r="P405" s="26"/>
      <c r="Q405" s="26"/>
      <c r="R405" s="26"/>
    </row>
    <row r="406" spans="1:18" ht="25.5">
      <c r="A406" s="127"/>
      <c r="B406" s="10" t="s">
        <v>3317</v>
      </c>
      <c r="C406" s="13" t="s">
        <v>3315</v>
      </c>
      <c r="D406" s="26"/>
      <c r="E406" s="130" t="s">
        <v>3318</v>
      </c>
      <c r="F406" s="26"/>
      <c r="G406" s="26"/>
      <c r="H406" s="26"/>
      <c r="I406" s="26"/>
      <c r="J406" s="26"/>
      <c r="K406" s="26"/>
      <c r="L406" s="26"/>
      <c r="M406" s="26"/>
      <c r="N406" s="26"/>
      <c r="O406" s="26"/>
      <c r="P406" s="26"/>
      <c r="Q406" s="26"/>
      <c r="R406" s="26"/>
    </row>
    <row r="407" spans="1:18" ht="27.75" customHeight="1">
      <c r="A407" s="127"/>
      <c r="B407" s="128"/>
      <c r="C407" s="26"/>
      <c r="D407" s="26"/>
      <c r="E407" s="131" t="s">
        <v>3319</v>
      </c>
      <c r="F407" s="26"/>
      <c r="G407" s="26"/>
      <c r="H407" s="26"/>
      <c r="I407" s="26"/>
      <c r="J407" s="26"/>
      <c r="K407" s="26"/>
      <c r="L407" s="26"/>
      <c r="M407" s="26"/>
      <c r="N407" s="26"/>
      <c r="O407" s="26"/>
      <c r="P407" s="26"/>
      <c r="Q407" s="26"/>
      <c r="R407" s="26"/>
    </row>
    <row r="408" spans="1:18" ht="15">
      <c r="A408" s="127"/>
      <c r="B408" s="132"/>
      <c r="C408" s="26"/>
      <c r="D408" s="26"/>
      <c r="E408" s="26"/>
      <c r="F408" s="26"/>
      <c r="G408" s="26"/>
      <c r="H408" s="26"/>
      <c r="I408" s="26"/>
      <c r="J408" s="26"/>
      <c r="K408" s="26"/>
      <c r="L408" s="26"/>
      <c r="M408" s="26"/>
      <c r="N408" s="26"/>
      <c r="O408" s="26"/>
      <c r="P408" s="26"/>
      <c r="Q408" s="26"/>
      <c r="R408" s="26"/>
    </row>
    <row r="409" spans="1:18" ht="25.5">
      <c r="A409" s="127"/>
      <c r="B409" s="76" t="s">
        <v>3320</v>
      </c>
      <c r="C409" s="26"/>
      <c r="D409" s="26"/>
      <c r="E409" s="26"/>
      <c r="F409" s="26"/>
      <c r="G409" s="26"/>
      <c r="H409" s="26"/>
      <c r="I409" s="26"/>
      <c r="J409" s="26"/>
      <c r="K409" s="26"/>
      <c r="L409" s="26"/>
      <c r="M409" s="26"/>
      <c r="N409" s="26"/>
      <c r="O409" s="26"/>
      <c r="P409" s="26"/>
      <c r="Q409" s="26"/>
      <c r="R409" s="26"/>
    </row>
  </sheetData>
  <mergeCells count="26">
    <mergeCell ref="A323:A338"/>
    <mergeCell ref="A339:A344"/>
    <mergeCell ref="A345:A376"/>
    <mergeCell ref="A377:A401"/>
    <mergeCell ref="A147:A176"/>
    <mergeCell ref="A177:A222"/>
    <mergeCell ref="A223:A242"/>
    <mergeCell ref="A243:A245"/>
    <mergeCell ref="A246:A287"/>
    <mergeCell ref="A288:A303"/>
    <mergeCell ref="A304:A313"/>
    <mergeCell ref="A58:A76"/>
    <mergeCell ref="A77:A80"/>
    <mergeCell ref="A81:A116"/>
    <mergeCell ref="A117:A146"/>
    <mergeCell ref="A314:A322"/>
    <mergeCell ref="M1:Q1"/>
    <mergeCell ref="R1:R2"/>
    <mergeCell ref="A3:A31"/>
    <mergeCell ref="A32:A46"/>
    <mergeCell ref="A47:A57"/>
    <mergeCell ref="A1:A2"/>
    <mergeCell ref="B1:B2"/>
    <mergeCell ref="C1:C2"/>
    <mergeCell ref="D1:D2"/>
    <mergeCell ref="E1:L1"/>
  </mergeCells>
  <hyperlinks>
    <hyperlink ref="D77" r:id="rId1" xr:uid="{00000000-0004-0000-1800-000000000000}"/>
    <hyperlink ref="D103" r:id="rId2" xr:uid="{00000000-0004-0000-1800-000001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13"/>
  <sheetViews>
    <sheetView workbookViewId="0">
      <pane xSplit="6" ySplit="2" topLeftCell="G39" activePane="bottomRight" state="frozen"/>
      <selection pane="topRight" activeCell="G1" sqref="G1"/>
      <selection pane="bottomLeft" activeCell="A3" sqref="A3"/>
      <selection pane="bottomRight" activeCell="A39" sqref="A39:XFD50"/>
    </sheetView>
  </sheetViews>
  <sheetFormatPr defaultColWidth="12.5703125" defaultRowHeight="12.75"/>
  <cols>
    <col min="1" max="1" width="7.85546875" customWidth="1"/>
    <col min="2" max="2" width="13" customWidth="1"/>
    <col min="3" max="3" width="9.42578125" customWidth="1"/>
    <col min="4" max="4" width="11.85546875" customWidth="1"/>
    <col min="5" max="5" width="11.42578125" customWidth="1"/>
    <col min="6" max="6" width="109.140625" customWidth="1"/>
  </cols>
  <sheetData>
    <row r="1" spans="1:6" ht="25.5">
      <c r="A1" s="6" t="s">
        <v>32</v>
      </c>
      <c r="B1" s="6" t="s">
        <v>33</v>
      </c>
      <c r="C1" s="6" t="s">
        <v>34</v>
      </c>
      <c r="D1" s="6" t="s">
        <v>35</v>
      </c>
      <c r="E1" s="6" t="s">
        <v>36</v>
      </c>
      <c r="F1" s="41" t="s">
        <v>37</v>
      </c>
    </row>
    <row r="2" spans="1:6">
      <c r="A2" s="140" t="s">
        <v>40</v>
      </c>
      <c r="B2" s="139"/>
      <c r="C2" s="139"/>
      <c r="D2" s="139"/>
      <c r="E2" s="139"/>
      <c r="F2" s="138"/>
    </row>
    <row r="3" spans="1:6" ht="38.25">
      <c r="A3" s="8" t="s">
        <v>41</v>
      </c>
      <c r="B3" s="9" t="s">
        <v>38</v>
      </c>
      <c r="C3" s="10" t="s">
        <v>42</v>
      </c>
      <c r="D3" s="9" t="s">
        <v>43</v>
      </c>
      <c r="E3" s="11" t="s">
        <v>44</v>
      </c>
      <c r="F3" s="7" t="s">
        <v>45</v>
      </c>
    </row>
    <row r="4" spans="1:6" ht="127.5">
      <c r="A4" s="8" t="s">
        <v>47</v>
      </c>
      <c r="B4" s="9" t="s">
        <v>38</v>
      </c>
      <c r="C4" s="10" t="s">
        <v>48</v>
      </c>
      <c r="D4" s="9" t="s">
        <v>49</v>
      </c>
      <c r="E4" s="7" t="s">
        <v>28</v>
      </c>
      <c r="F4" s="7" t="s">
        <v>50</v>
      </c>
    </row>
    <row r="5" spans="1:6" ht="38.25">
      <c r="A5" s="8" t="s">
        <v>51</v>
      </c>
      <c r="B5" s="9" t="s">
        <v>52</v>
      </c>
      <c r="C5" s="16" t="s">
        <v>53</v>
      </c>
      <c r="D5" s="9" t="s">
        <v>49</v>
      </c>
      <c r="E5" s="7" t="s">
        <v>28</v>
      </c>
      <c r="F5" s="7" t="s">
        <v>54</v>
      </c>
    </row>
    <row r="6" spans="1:6" ht="38.25">
      <c r="A6" s="8" t="s">
        <v>55</v>
      </c>
      <c r="B6" s="9" t="s">
        <v>39</v>
      </c>
      <c r="C6" s="17" t="s">
        <v>53</v>
      </c>
      <c r="D6" s="9" t="s">
        <v>49</v>
      </c>
      <c r="E6" s="7" t="s">
        <v>28</v>
      </c>
      <c r="F6" s="18" t="s">
        <v>56</v>
      </c>
    </row>
    <row r="7" spans="1:6">
      <c r="A7" s="141" t="s">
        <v>57</v>
      </c>
      <c r="B7" s="134"/>
      <c r="C7" s="134"/>
      <c r="D7" s="134"/>
      <c r="E7" s="134"/>
      <c r="F7" s="133"/>
    </row>
    <row r="8" spans="1:6" ht="51">
      <c r="A8" s="8" t="s">
        <v>58</v>
      </c>
      <c r="B8" s="9" t="s">
        <v>38</v>
      </c>
      <c r="C8" s="16" t="s">
        <v>59</v>
      </c>
      <c r="D8" s="7" t="s">
        <v>60</v>
      </c>
      <c r="E8" s="7" t="s">
        <v>28</v>
      </c>
      <c r="F8" s="19" t="s">
        <v>61</v>
      </c>
    </row>
    <row r="9" spans="1:6" ht="51">
      <c r="A9" s="8" t="s">
        <v>62</v>
      </c>
      <c r="B9" s="9" t="s">
        <v>38</v>
      </c>
      <c r="C9" s="16" t="s">
        <v>53</v>
      </c>
      <c r="D9" s="7" t="s">
        <v>63</v>
      </c>
      <c r="E9" s="7" t="s">
        <v>64</v>
      </c>
      <c r="F9" s="7" t="s">
        <v>65</v>
      </c>
    </row>
    <row r="10" spans="1:6" ht="38.25">
      <c r="A10" s="8" t="s">
        <v>66</v>
      </c>
      <c r="B10" s="9" t="s">
        <v>52</v>
      </c>
      <c r="C10" s="16" t="s">
        <v>53</v>
      </c>
      <c r="D10" s="9" t="s">
        <v>49</v>
      </c>
      <c r="E10" s="7" t="s">
        <v>28</v>
      </c>
      <c r="F10" s="7" t="s">
        <v>67</v>
      </c>
    </row>
    <row r="11" spans="1:6" ht="38.25">
      <c r="A11" s="8" t="s">
        <v>68</v>
      </c>
      <c r="B11" s="9" t="s">
        <v>52</v>
      </c>
      <c r="C11" s="16" t="s">
        <v>53</v>
      </c>
      <c r="D11" s="9" t="s">
        <v>49</v>
      </c>
      <c r="E11" s="7" t="s">
        <v>28</v>
      </c>
      <c r="F11" s="7" t="s">
        <v>69</v>
      </c>
    </row>
    <row r="12" spans="1:6" ht="25.5">
      <c r="A12" s="8" t="s">
        <v>70</v>
      </c>
      <c r="B12" s="9" t="s">
        <v>52</v>
      </c>
      <c r="C12" s="16" t="s">
        <v>53</v>
      </c>
      <c r="D12" s="9" t="s">
        <v>71</v>
      </c>
      <c r="E12" s="7" t="s">
        <v>27</v>
      </c>
      <c r="F12" s="7" t="s">
        <v>72</v>
      </c>
    </row>
    <row r="13" spans="1:6" ht="63.75">
      <c r="A13" s="8" t="s">
        <v>73</v>
      </c>
      <c r="B13" s="9" t="s">
        <v>39</v>
      </c>
      <c r="C13" s="16" t="s">
        <v>53</v>
      </c>
      <c r="D13" s="9" t="s">
        <v>71</v>
      </c>
      <c r="E13" s="11" t="s">
        <v>74</v>
      </c>
      <c r="F13" s="7" t="s">
        <v>75</v>
      </c>
    </row>
    <row r="14" spans="1:6" ht="25.5">
      <c r="A14" s="8" t="s">
        <v>76</v>
      </c>
      <c r="B14" s="9" t="s">
        <v>52</v>
      </c>
      <c r="C14" s="16" t="s">
        <v>77</v>
      </c>
      <c r="D14" s="9" t="s">
        <v>60</v>
      </c>
      <c r="E14" s="11" t="s">
        <v>78</v>
      </c>
      <c r="F14" s="7" t="s">
        <v>79</v>
      </c>
    </row>
    <row r="15" spans="1:6" ht="51">
      <c r="A15" s="8" t="s">
        <v>80</v>
      </c>
      <c r="B15" s="9" t="s">
        <v>52</v>
      </c>
      <c r="C15" s="16" t="s">
        <v>53</v>
      </c>
      <c r="D15" s="9" t="s">
        <v>81</v>
      </c>
      <c r="E15" s="7" t="s">
        <v>82</v>
      </c>
      <c r="F15" s="7" t="s">
        <v>83</v>
      </c>
    </row>
    <row r="16" spans="1:6" ht="127.5">
      <c r="A16" s="8" t="s">
        <v>84</v>
      </c>
      <c r="B16" s="9" t="s">
        <v>85</v>
      </c>
      <c r="C16" s="16" t="s">
        <v>53</v>
      </c>
      <c r="D16" s="7" t="s">
        <v>86</v>
      </c>
      <c r="E16" s="11" t="s">
        <v>87</v>
      </c>
      <c r="F16" s="7" t="s">
        <v>88</v>
      </c>
    </row>
    <row r="17" spans="1:6" ht="25.5">
      <c r="A17" s="8" t="s">
        <v>89</v>
      </c>
      <c r="B17" s="9" t="s">
        <v>52</v>
      </c>
      <c r="C17" s="16" t="s">
        <v>42</v>
      </c>
      <c r="D17" s="9" t="s">
        <v>90</v>
      </c>
      <c r="E17" s="7" t="s">
        <v>91</v>
      </c>
      <c r="F17" s="7" t="s">
        <v>92</v>
      </c>
    </row>
    <row r="18" spans="1:6" ht="63.75">
      <c r="A18" s="8" t="s">
        <v>93</v>
      </c>
      <c r="B18" s="9" t="s">
        <v>52</v>
      </c>
      <c r="C18" s="16" t="s">
        <v>53</v>
      </c>
      <c r="D18" s="9" t="s">
        <v>90</v>
      </c>
      <c r="E18" s="11" t="s">
        <v>94</v>
      </c>
      <c r="F18" s="7" t="s">
        <v>95</v>
      </c>
    </row>
    <row r="19" spans="1:6" ht="51">
      <c r="A19" s="8" t="s">
        <v>96</v>
      </c>
      <c r="B19" s="9" t="s">
        <v>52</v>
      </c>
      <c r="C19" s="16" t="s">
        <v>97</v>
      </c>
      <c r="D19" s="9" t="s">
        <v>90</v>
      </c>
      <c r="E19" s="7" t="s">
        <v>98</v>
      </c>
      <c r="F19" s="7" t="s">
        <v>99</v>
      </c>
    </row>
    <row r="20" spans="1:6" ht="51">
      <c r="A20" s="8" t="s">
        <v>100</v>
      </c>
      <c r="B20" s="9" t="s">
        <v>101</v>
      </c>
      <c r="C20" s="16" t="s">
        <v>102</v>
      </c>
      <c r="D20" s="9" t="s">
        <v>103</v>
      </c>
      <c r="E20" s="11" t="s">
        <v>104</v>
      </c>
      <c r="F20" s="7" t="s">
        <v>105</v>
      </c>
    </row>
    <row r="21" spans="1:6" ht="38.25">
      <c r="A21" s="8" t="s">
        <v>106</v>
      </c>
      <c r="B21" s="9" t="s">
        <v>52</v>
      </c>
      <c r="C21" s="16" t="s">
        <v>97</v>
      </c>
      <c r="D21" s="9" t="s">
        <v>90</v>
      </c>
      <c r="E21" s="11" t="s">
        <v>107</v>
      </c>
      <c r="F21" s="7" t="s">
        <v>108</v>
      </c>
    </row>
    <row r="22" spans="1:6" ht="25.5">
      <c r="A22" s="8" t="s">
        <v>109</v>
      </c>
      <c r="B22" s="9" t="s">
        <v>52</v>
      </c>
      <c r="C22" s="16" t="s">
        <v>53</v>
      </c>
      <c r="D22" s="9" t="s">
        <v>103</v>
      </c>
      <c r="E22" s="11" t="s">
        <v>3</v>
      </c>
      <c r="F22" s="7" t="s">
        <v>110</v>
      </c>
    </row>
    <row r="23" spans="1:6" ht="63.75">
      <c r="A23" s="8" t="s">
        <v>111</v>
      </c>
      <c r="B23" s="9" t="s">
        <v>52</v>
      </c>
      <c r="C23" s="16" t="s">
        <v>53</v>
      </c>
      <c r="D23" s="9" t="s">
        <v>71</v>
      </c>
      <c r="E23" s="11" t="s">
        <v>112</v>
      </c>
      <c r="F23" s="7" t="s">
        <v>113</v>
      </c>
    </row>
    <row r="24" spans="1:6" ht="51">
      <c r="A24" s="8" t="s">
        <v>114</v>
      </c>
      <c r="B24" s="9" t="s">
        <v>52</v>
      </c>
      <c r="C24" s="16" t="s">
        <v>53</v>
      </c>
      <c r="D24" s="9" t="s">
        <v>103</v>
      </c>
      <c r="E24" s="11" t="s">
        <v>104</v>
      </c>
      <c r="F24" s="7" t="s">
        <v>115</v>
      </c>
    </row>
    <row r="25" spans="1:6" ht="38.25">
      <c r="A25" s="8" t="s">
        <v>116</v>
      </c>
      <c r="B25" s="9" t="s">
        <v>52</v>
      </c>
      <c r="C25" s="16" t="s">
        <v>53</v>
      </c>
      <c r="D25" s="9" t="s">
        <v>103</v>
      </c>
      <c r="E25" s="11" t="s">
        <v>104</v>
      </c>
      <c r="F25" s="7" t="s">
        <v>117</v>
      </c>
    </row>
    <row r="26" spans="1:6" ht="38.25">
      <c r="A26" s="8" t="s">
        <v>118</v>
      </c>
      <c r="B26" s="9" t="s">
        <v>52</v>
      </c>
      <c r="C26" s="16" t="s">
        <v>53</v>
      </c>
      <c r="D26" s="9" t="s">
        <v>103</v>
      </c>
      <c r="E26" s="11" t="s">
        <v>104</v>
      </c>
      <c r="F26" s="7" t="s">
        <v>119</v>
      </c>
    </row>
    <row r="27" spans="1:6" ht="102">
      <c r="A27" s="8" t="s">
        <v>120</v>
      </c>
      <c r="B27" s="9" t="s">
        <v>52</v>
      </c>
      <c r="C27" s="16" t="s">
        <v>53</v>
      </c>
      <c r="D27" s="9" t="s">
        <v>121</v>
      </c>
      <c r="E27" s="7" t="s">
        <v>122</v>
      </c>
      <c r="F27" s="7" t="s">
        <v>123</v>
      </c>
    </row>
    <row r="28" spans="1:6" ht="76.5">
      <c r="A28" s="8" t="s">
        <v>124</v>
      </c>
      <c r="B28" s="9" t="s">
        <v>52</v>
      </c>
      <c r="C28" s="16" t="s">
        <v>53</v>
      </c>
      <c r="D28" s="9" t="s">
        <v>71</v>
      </c>
      <c r="E28" s="7" t="s">
        <v>27</v>
      </c>
      <c r="F28" s="7" t="s">
        <v>125</v>
      </c>
    </row>
    <row r="29" spans="1:6" ht="38.25">
      <c r="A29" s="8" t="s">
        <v>126</v>
      </c>
      <c r="B29" s="9" t="s">
        <v>52</v>
      </c>
      <c r="C29" s="16" t="s">
        <v>53</v>
      </c>
      <c r="D29" s="7" t="s">
        <v>43</v>
      </c>
      <c r="E29" s="7" t="s">
        <v>26</v>
      </c>
      <c r="F29" s="7" t="s">
        <v>127</v>
      </c>
    </row>
    <row r="30" spans="1:6" ht="51">
      <c r="A30" s="8" t="s">
        <v>128</v>
      </c>
      <c r="B30" s="9" t="s">
        <v>52</v>
      </c>
      <c r="C30" s="16" t="s">
        <v>129</v>
      </c>
      <c r="D30" s="9" t="s">
        <v>130</v>
      </c>
      <c r="E30" s="7" t="s">
        <v>131</v>
      </c>
      <c r="F30" s="7" t="s">
        <v>132</v>
      </c>
    </row>
    <row r="31" spans="1:6" ht="38.25">
      <c r="A31" s="8" t="s">
        <v>133</v>
      </c>
      <c r="B31" s="9" t="s">
        <v>52</v>
      </c>
      <c r="C31" s="16" t="s">
        <v>42</v>
      </c>
      <c r="D31" s="9" t="s">
        <v>130</v>
      </c>
      <c r="E31" s="7" t="s">
        <v>134</v>
      </c>
      <c r="F31" s="7" t="s">
        <v>135</v>
      </c>
    </row>
    <row r="32" spans="1:6" ht="382.5">
      <c r="A32" s="8" t="s">
        <v>136</v>
      </c>
      <c r="B32" s="16" t="s">
        <v>52</v>
      </c>
      <c r="C32" s="16" t="s">
        <v>53</v>
      </c>
      <c r="D32" s="9" t="s">
        <v>71</v>
      </c>
      <c r="E32" s="7" t="s">
        <v>137</v>
      </c>
      <c r="F32" s="7" t="s">
        <v>138</v>
      </c>
    </row>
    <row r="33" spans="1:6" ht="25.5">
      <c r="A33" s="8" t="s">
        <v>140</v>
      </c>
      <c r="B33" s="21" t="s">
        <v>52</v>
      </c>
      <c r="C33" s="15" t="s">
        <v>141</v>
      </c>
      <c r="D33" s="7" t="s">
        <v>142</v>
      </c>
      <c r="E33" s="7" t="s">
        <v>143</v>
      </c>
      <c r="F33" s="7" t="s">
        <v>144</v>
      </c>
    </row>
    <row r="34" spans="1:6" ht="51">
      <c r="A34" s="8" t="s">
        <v>145</v>
      </c>
      <c r="B34" s="21" t="s">
        <v>39</v>
      </c>
      <c r="C34" s="15" t="s">
        <v>146</v>
      </c>
      <c r="D34" s="7" t="s">
        <v>63</v>
      </c>
      <c r="E34" s="7" t="s">
        <v>143</v>
      </c>
      <c r="F34" s="7" t="s">
        <v>147</v>
      </c>
    </row>
    <row r="35" spans="1:6" ht="51">
      <c r="A35" s="8" t="s">
        <v>148</v>
      </c>
      <c r="B35" s="21" t="s">
        <v>39</v>
      </c>
      <c r="C35" s="15" t="s">
        <v>53</v>
      </c>
      <c r="D35" s="7" t="s">
        <v>149</v>
      </c>
      <c r="E35" s="7" t="s">
        <v>27</v>
      </c>
      <c r="F35" s="7" t="s">
        <v>150</v>
      </c>
    </row>
    <row r="36" spans="1:6" ht="38.25">
      <c r="A36" s="8" t="s">
        <v>151</v>
      </c>
      <c r="B36" s="21" t="s">
        <v>39</v>
      </c>
      <c r="C36" s="15" t="s">
        <v>53</v>
      </c>
      <c r="D36" s="7" t="s">
        <v>152</v>
      </c>
      <c r="E36" s="7" t="s">
        <v>153</v>
      </c>
      <c r="F36" s="7" t="s">
        <v>154</v>
      </c>
    </row>
    <row r="37" spans="1:6">
      <c r="A37" s="23"/>
      <c r="B37" s="23"/>
      <c r="C37" s="23"/>
      <c r="D37" s="24"/>
      <c r="E37" s="25"/>
      <c r="F37" s="24"/>
    </row>
    <row r="38" spans="1:6">
      <c r="A38" s="28"/>
      <c r="B38" s="28"/>
      <c r="C38" s="28"/>
      <c r="D38" s="29"/>
      <c r="E38" s="30"/>
      <c r="F38" s="29"/>
    </row>
    <row r="39" spans="1:6">
      <c r="A39" s="28"/>
      <c r="B39" s="28"/>
      <c r="C39" s="28"/>
      <c r="D39" s="29"/>
      <c r="E39" s="30"/>
      <c r="F39" s="29"/>
    </row>
    <row r="40" spans="1:6">
      <c r="A40" s="28"/>
      <c r="B40" s="29"/>
      <c r="C40" s="31"/>
      <c r="D40" s="29"/>
      <c r="E40" s="30"/>
      <c r="F40" s="29"/>
    </row>
    <row r="41" spans="1:6">
      <c r="A41" s="28"/>
      <c r="B41" s="29"/>
      <c r="C41" s="31"/>
      <c r="D41" s="29"/>
      <c r="E41" s="30"/>
      <c r="F41" s="29"/>
    </row>
    <row r="42" spans="1:6">
      <c r="A42" s="28"/>
      <c r="B42" s="29"/>
      <c r="C42" s="31"/>
      <c r="D42" s="29"/>
      <c r="E42" s="30"/>
      <c r="F42" s="29"/>
    </row>
    <row r="43" spans="1:6">
      <c r="A43" s="28"/>
      <c r="B43" s="29"/>
      <c r="C43" s="31"/>
      <c r="D43" s="29"/>
      <c r="E43" s="30"/>
      <c r="F43" s="29"/>
    </row>
    <row r="44" spans="1:6">
      <c r="A44" s="28"/>
      <c r="B44" s="29"/>
      <c r="C44" s="31"/>
      <c r="D44" s="29"/>
      <c r="E44" s="30"/>
      <c r="F44" s="29"/>
    </row>
    <row r="45" spans="1:6">
      <c r="A45" s="28"/>
      <c r="B45" s="29"/>
      <c r="C45" s="31"/>
      <c r="D45" s="29"/>
      <c r="E45" s="30"/>
      <c r="F45" s="29"/>
    </row>
    <row r="46" spans="1:6">
      <c r="A46" s="28"/>
      <c r="B46" s="29"/>
      <c r="C46" s="31"/>
      <c r="D46" s="29"/>
      <c r="E46" s="30"/>
      <c r="F46" s="29"/>
    </row>
    <row r="47" spans="1:6">
      <c r="A47" s="28"/>
      <c r="B47" s="29"/>
      <c r="C47" s="31"/>
      <c r="D47" s="29"/>
      <c r="E47" s="30"/>
      <c r="F47" s="29"/>
    </row>
    <row r="48" spans="1:6">
      <c r="A48" s="28"/>
      <c r="B48" s="29"/>
      <c r="C48" s="31"/>
      <c r="D48" s="29"/>
      <c r="E48" s="30"/>
      <c r="F48" s="29"/>
    </row>
    <row r="49" spans="1:6">
      <c r="A49" s="28"/>
      <c r="B49" s="29"/>
      <c r="C49" s="31"/>
      <c r="D49" s="29"/>
      <c r="E49" s="30"/>
      <c r="F49" s="29"/>
    </row>
    <row r="50" spans="1:6">
      <c r="A50" s="28"/>
      <c r="B50" s="29"/>
      <c r="C50" s="31"/>
      <c r="D50" s="29"/>
      <c r="E50" s="30"/>
      <c r="F50" s="29"/>
    </row>
    <row r="51" spans="1:6">
      <c r="A51" s="28"/>
      <c r="B51" s="29"/>
      <c r="C51" s="31"/>
      <c r="D51" s="29"/>
      <c r="E51" s="30"/>
      <c r="F51" s="29"/>
    </row>
    <row r="52" spans="1:6">
      <c r="A52" s="28"/>
      <c r="B52" s="29"/>
      <c r="C52" s="31"/>
      <c r="D52" s="29"/>
      <c r="E52" s="30"/>
      <c r="F52" s="29"/>
    </row>
    <row r="53" spans="1:6">
      <c r="A53" s="28"/>
      <c r="B53" s="29"/>
      <c r="C53" s="31"/>
      <c r="D53" s="29"/>
      <c r="E53" s="30"/>
      <c r="F53" s="29"/>
    </row>
    <row r="54" spans="1:6">
      <c r="A54" s="28"/>
      <c r="B54" s="29"/>
      <c r="C54" s="31"/>
      <c r="D54" s="29"/>
      <c r="E54" s="30"/>
      <c r="F54" s="29"/>
    </row>
    <row r="55" spans="1:6">
      <c r="A55" s="28"/>
      <c r="B55" s="29"/>
      <c r="C55" s="31"/>
      <c r="D55" s="29"/>
      <c r="E55" s="30"/>
      <c r="F55" s="29"/>
    </row>
    <row r="56" spans="1:6">
      <c r="A56" s="28"/>
      <c r="B56" s="29"/>
      <c r="C56" s="31"/>
      <c r="D56" s="29"/>
      <c r="E56" s="30"/>
      <c r="F56" s="29"/>
    </row>
    <row r="57" spans="1:6">
      <c r="A57" s="28"/>
      <c r="B57" s="29"/>
      <c r="C57" s="31"/>
      <c r="D57" s="29"/>
      <c r="E57" s="30"/>
      <c r="F57" s="29"/>
    </row>
    <row r="58" spans="1:6">
      <c r="A58" s="28"/>
      <c r="B58" s="29"/>
      <c r="C58" s="31"/>
      <c r="D58" s="29"/>
      <c r="E58" s="30"/>
      <c r="F58" s="29"/>
    </row>
    <row r="59" spans="1:6">
      <c r="A59" s="28"/>
      <c r="B59" s="29"/>
      <c r="C59" s="31"/>
      <c r="D59" s="29"/>
      <c r="E59" s="30"/>
      <c r="F59" s="29"/>
    </row>
    <row r="60" spans="1:6">
      <c r="A60" s="28"/>
      <c r="B60" s="29"/>
      <c r="C60" s="31"/>
      <c r="D60" s="29"/>
      <c r="E60" s="30"/>
      <c r="F60" s="29"/>
    </row>
    <row r="61" spans="1:6">
      <c r="A61" s="28"/>
      <c r="B61" s="29"/>
      <c r="C61" s="31"/>
      <c r="D61" s="29"/>
      <c r="E61" s="30"/>
      <c r="F61" s="29"/>
    </row>
    <row r="62" spans="1:6">
      <c r="A62" s="28"/>
      <c r="B62" s="29"/>
      <c r="C62" s="31"/>
      <c r="D62" s="29"/>
      <c r="E62" s="30"/>
      <c r="F62" s="29"/>
    </row>
    <row r="63" spans="1:6">
      <c r="A63" s="28"/>
      <c r="B63" s="29"/>
      <c r="C63" s="31"/>
      <c r="D63" s="29"/>
      <c r="E63" s="30"/>
      <c r="F63" s="29"/>
    </row>
    <row r="64" spans="1:6">
      <c r="A64" s="28"/>
      <c r="B64" s="29"/>
      <c r="C64" s="31"/>
      <c r="D64" s="29"/>
      <c r="E64" s="30"/>
      <c r="F64" s="29"/>
    </row>
    <row r="65" spans="1:6">
      <c r="A65" s="28"/>
      <c r="B65" s="29"/>
      <c r="C65" s="31"/>
      <c r="D65" s="29"/>
      <c r="E65" s="30"/>
      <c r="F65" s="29"/>
    </row>
    <row r="66" spans="1:6">
      <c r="A66" s="28"/>
      <c r="B66" s="29"/>
      <c r="C66" s="31"/>
      <c r="D66" s="29"/>
      <c r="E66" s="30"/>
      <c r="F66" s="29"/>
    </row>
    <row r="67" spans="1:6">
      <c r="A67" s="28"/>
      <c r="B67" s="29"/>
      <c r="C67" s="31"/>
      <c r="D67" s="29"/>
      <c r="E67" s="30"/>
      <c r="F67" s="29"/>
    </row>
    <row r="68" spans="1:6">
      <c r="A68" s="28"/>
      <c r="B68" s="29"/>
      <c r="C68" s="31"/>
      <c r="D68" s="29"/>
      <c r="E68" s="30"/>
      <c r="F68" s="29"/>
    </row>
    <row r="69" spans="1:6">
      <c r="A69" s="28"/>
      <c r="B69" s="29"/>
      <c r="C69" s="31"/>
      <c r="D69" s="29"/>
      <c r="E69" s="30"/>
      <c r="F69" s="29"/>
    </row>
    <row r="70" spans="1:6">
      <c r="A70" s="28"/>
      <c r="B70" s="29"/>
      <c r="C70" s="31"/>
      <c r="D70" s="29"/>
      <c r="E70" s="30"/>
      <c r="F70" s="29"/>
    </row>
    <row r="71" spans="1:6">
      <c r="A71" s="28"/>
      <c r="B71" s="29"/>
      <c r="C71" s="31"/>
      <c r="D71" s="29"/>
      <c r="E71" s="30"/>
      <c r="F71" s="29"/>
    </row>
    <row r="72" spans="1:6">
      <c r="A72" s="28"/>
      <c r="B72" s="29"/>
      <c r="C72" s="31"/>
      <c r="D72" s="29"/>
      <c r="E72" s="30"/>
      <c r="F72" s="29"/>
    </row>
    <row r="73" spans="1:6">
      <c r="A73" s="28"/>
      <c r="B73" s="29"/>
      <c r="C73" s="31"/>
      <c r="D73" s="29"/>
      <c r="E73" s="30"/>
      <c r="F73" s="29"/>
    </row>
    <row r="74" spans="1:6">
      <c r="A74" s="28"/>
      <c r="B74" s="29"/>
      <c r="C74" s="31"/>
      <c r="D74" s="29"/>
      <c r="E74" s="30"/>
      <c r="F74" s="29"/>
    </row>
    <row r="75" spans="1:6">
      <c r="A75" s="28"/>
      <c r="B75" s="29"/>
      <c r="C75" s="31"/>
      <c r="D75" s="29"/>
      <c r="E75" s="30"/>
      <c r="F75" s="29"/>
    </row>
    <row r="76" spans="1:6">
      <c r="A76" s="28"/>
      <c r="B76" s="29"/>
      <c r="C76" s="31"/>
      <c r="D76" s="29"/>
      <c r="E76" s="30"/>
      <c r="F76" s="29"/>
    </row>
    <row r="77" spans="1:6">
      <c r="A77" s="28"/>
      <c r="B77" s="29"/>
      <c r="C77" s="31"/>
      <c r="D77" s="29"/>
      <c r="E77" s="30"/>
      <c r="F77" s="29"/>
    </row>
    <row r="78" spans="1:6">
      <c r="A78" s="28"/>
      <c r="B78" s="29"/>
      <c r="C78" s="31"/>
      <c r="D78" s="29"/>
      <c r="E78" s="30"/>
      <c r="F78" s="29"/>
    </row>
    <row r="79" spans="1:6">
      <c r="A79" s="28"/>
      <c r="B79" s="29"/>
      <c r="C79" s="31"/>
      <c r="D79" s="29"/>
      <c r="E79" s="30"/>
      <c r="F79" s="29"/>
    </row>
    <row r="80" spans="1:6">
      <c r="A80" s="28"/>
      <c r="B80" s="29"/>
      <c r="C80" s="31"/>
      <c r="D80" s="29"/>
      <c r="E80" s="30"/>
      <c r="F80" s="29"/>
    </row>
    <row r="81" spans="1:6">
      <c r="A81" s="28"/>
      <c r="B81" s="29"/>
      <c r="C81" s="31"/>
      <c r="D81" s="29"/>
      <c r="E81" s="30"/>
      <c r="F81" s="29"/>
    </row>
    <row r="82" spans="1:6">
      <c r="A82" s="28"/>
      <c r="B82" s="29"/>
      <c r="C82" s="31"/>
      <c r="D82" s="29"/>
      <c r="E82" s="30"/>
      <c r="F82" s="29"/>
    </row>
    <row r="83" spans="1:6">
      <c r="A83" s="28"/>
      <c r="B83" s="29"/>
      <c r="C83" s="31"/>
      <c r="D83" s="29"/>
      <c r="E83" s="30"/>
      <c r="F83" s="29"/>
    </row>
    <row r="84" spans="1:6">
      <c r="A84" s="28"/>
      <c r="B84" s="29"/>
      <c r="C84" s="31"/>
      <c r="D84" s="29"/>
      <c r="E84" s="30"/>
      <c r="F84" s="29"/>
    </row>
    <row r="85" spans="1:6">
      <c r="A85" s="28"/>
      <c r="B85" s="29"/>
      <c r="C85" s="31"/>
      <c r="D85" s="29"/>
      <c r="E85" s="30"/>
      <c r="F85" s="29"/>
    </row>
    <row r="86" spans="1:6">
      <c r="A86" s="28"/>
      <c r="B86" s="29"/>
      <c r="C86" s="31"/>
      <c r="D86" s="29"/>
      <c r="E86" s="30"/>
      <c r="F86" s="29"/>
    </row>
    <row r="87" spans="1:6">
      <c r="A87" s="28"/>
      <c r="B87" s="29"/>
      <c r="C87" s="31"/>
      <c r="D87" s="29"/>
      <c r="E87" s="30"/>
      <c r="F87" s="29"/>
    </row>
    <row r="88" spans="1:6">
      <c r="A88" s="28"/>
      <c r="B88" s="29"/>
      <c r="C88" s="31"/>
      <c r="D88" s="29"/>
      <c r="E88" s="30"/>
      <c r="F88" s="29"/>
    </row>
    <row r="89" spans="1:6">
      <c r="A89" s="28"/>
      <c r="B89" s="29"/>
      <c r="C89" s="31"/>
      <c r="D89" s="29"/>
      <c r="E89" s="30"/>
      <c r="F89" s="29"/>
    </row>
    <row r="90" spans="1:6">
      <c r="A90" s="28"/>
      <c r="B90" s="29"/>
      <c r="C90" s="31"/>
      <c r="D90" s="29"/>
      <c r="E90" s="30"/>
      <c r="F90" s="29"/>
    </row>
    <row r="91" spans="1:6">
      <c r="A91" s="28"/>
      <c r="B91" s="29"/>
      <c r="C91" s="31"/>
      <c r="D91" s="29"/>
      <c r="E91" s="30"/>
      <c r="F91" s="29"/>
    </row>
    <row r="92" spans="1:6">
      <c r="A92" s="28"/>
      <c r="B92" s="29"/>
      <c r="C92" s="31"/>
      <c r="D92" s="29"/>
      <c r="E92" s="30"/>
      <c r="F92" s="29"/>
    </row>
    <row r="93" spans="1:6">
      <c r="A93" s="28"/>
      <c r="B93" s="29"/>
      <c r="C93" s="31"/>
      <c r="D93" s="29"/>
      <c r="E93" s="30"/>
      <c r="F93" s="29"/>
    </row>
    <row r="94" spans="1:6">
      <c r="A94" s="28"/>
      <c r="B94" s="29"/>
      <c r="C94" s="31"/>
      <c r="D94" s="29"/>
      <c r="E94" s="30"/>
      <c r="F94" s="29"/>
    </row>
    <row r="95" spans="1:6">
      <c r="A95" s="28"/>
      <c r="B95" s="29"/>
      <c r="C95" s="31"/>
      <c r="D95" s="29"/>
      <c r="E95" s="30"/>
      <c r="F95" s="29"/>
    </row>
    <row r="96" spans="1:6">
      <c r="A96" s="28"/>
      <c r="B96" s="29"/>
      <c r="C96" s="31"/>
      <c r="D96" s="29"/>
      <c r="E96" s="30"/>
      <c r="F96" s="29"/>
    </row>
    <row r="97" spans="1:6">
      <c r="A97" s="28"/>
      <c r="B97" s="29"/>
      <c r="C97" s="31"/>
      <c r="D97" s="29"/>
      <c r="E97" s="30"/>
      <c r="F97" s="29"/>
    </row>
    <row r="98" spans="1:6">
      <c r="A98" s="28"/>
      <c r="B98" s="29"/>
      <c r="C98" s="31"/>
      <c r="D98" s="29"/>
      <c r="E98" s="30"/>
      <c r="F98" s="29"/>
    </row>
    <row r="99" spans="1:6">
      <c r="A99" s="28"/>
      <c r="B99" s="29"/>
      <c r="C99" s="31"/>
      <c r="D99" s="29"/>
      <c r="E99" s="30"/>
      <c r="F99" s="29"/>
    </row>
    <row r="100" spans="1:6">
      <c r="A100" s="28"/>
      <c r="B100" s="29"/>
      <c r="C100" s="31"/>
      <c r="D100" s="29"/>
      <c r="E100" s="30"/>
      <c r="F100" s="29"/>
    </row>
    <row r="101" spans="1:6">
      <c r="A101" s="28"/>
      <c r="B101" s="29"/>
      <c r="C101" s="31"/>
      <c r="D101" s="29"/>
      <c r="E101" s="30"/>
      <c r="F101" s="29"/>
    </row>
    <row r="102" spans="1:6">
      <c r="A102" s="28"/>
      <c r="B102" s="29"/>
      <c r="C102" s="31"/>
      <c r="D102" s="29"/>
      <c r="E102" s="30"/>
      <c r="F102" s="29"/>
    </row>
    <row r="103" spans="1:6">
      <c r="A103" s="28"/>
      <c r="B103" s="29"/>
      <c r="C103" s="31"/>
      <c r="D103" s="29"/>
      <c r="E103" s="30"/>
      <c r="F103" s="29"/>
    </row>
    <row r="104" spans="1:6">
      <c r="A104" s="28"/>
      <c r="B104" s="29"/>
      <c r="C104" s="31"/>
      <c r="D104" s="29"/>
      <c r="E104" s="30"/>
      <c r="F104" s="29"/>
    </row>
    <row r="105" spans="1:6">
      <c r="A105" s="28"/>
      <c r="B105" s="29"/>
      <c r="C105" s="31"/>
      <c r="D105" s="29"/>
      <c r="E105" s="30"/>
      <c r="F105" s="29"/>
    </row>
    <row r="106" spans="1:6">
      <c r="A106" s="28"/>
      <c r="B106" s="29"/>
      <c r="C106" s="31"/>
      <c r="D106" s="29"/>
      <c r="E106" s="30"/>
      <c r="F106" s="29"/>
    </row>
    <row r="107" spans="1:6">
      <c r="A107" s="28"/>
      <c r="B107" s="29"/>
      <c r="C107" s="31"/>
      <c r="D107" s="29"/>
      <c r="E107" s="30"/>
      <c r="F107" s="29"/>
    </row>
    <row r="108" spans="1:6">
      <c r="A108" s="28"/>
      <c r="B108" s="29"/>
      <c r="C108" s="31"/>
      <c r="D108" s="29"/>
      <c r="E108" s="30"/>
      <c r="F108" s="29"/>
    </row>
    <row r="109" spans="1:6">
      <c r="A109" s="28"/>
      <c r="B109" s="29"/>
      <c r="C109" s="31"/>
      <c r="D109" s="29"/>
      <c r="E109" s="30"/>
      <c r="F109" s="29"/>
    </row>
    <row r="110" spans="1:6">
      <c r="A110" s="28"/>
      <c r="B110" s="29"/>
      <c r="C110" s="31"/>
      <c r="D110" s="29"/>
      <c r="E110" s="30"/>
      <c r="F110" s="29"/>
    </row>
    <row r="111" spans="1:6">
      <c r="A111" s="28"/>
      <c r="B111" s="29"/>
      <c r="C111" s="31"/>
      <c r="D111" s="29"/>
      <c r="E111" s="30"/>
      <c r="F111" s="29"/>
    </row>
    <row r="112" spans="1:6">
      <c r="A112" s="28"/>
      <c r="B112" s="29"/>
      <c r="C112" s="31"/>
      <c r="D112" s="29"/>
      <c r="E112" s="30"/>
      <c r="F112" s="29"/>
    </row>
    <row r="113" spans="1:6">
      <c r="A113" s="28"/>
      <c r="B113" s="29"/>
      <c r="C113" s="31"/>
      <c r="D113" s="29"/>
      <c r="E113" s="30"/>
      <c r="F113" s="29"/>
    </row>
    <row r="114" spans="1:6">
      <c r="A114" s="28"/>
      <c r="B114" s="29"/>
      <c r="C114" s="31"/>
      <c r="D114" s="29"/>
      <c r="E114" s="30"/>
      <c r="F114" s="29"/>
    </row>
    <row r="115" spans="1:6">
      <c r="A115" s="28"/>
      <c r="B115" s="29"/>
      <c r="C115" s="31"/>
      <c r="D115" s="29"/>
      <c r="E115" s="30"/>
      <c r="F115" s="29"/>
    </row>
    <row r="116" spans="1:6">
      <c r="A116" s="28"/>
      <c r="B116" s="29"/>
      <c r="C116" s="31"/>
      <c r="D116" s="29"/>
      <c r="E116" s="30"/>
      <c r="F116" s="29"/>
    </row>
    <row r="117" spans="1:6">
      <c r="A117" s="28"/>
      <c r="B117" s="29"/>
      <c r="C117" s="31"/>
      <c r="D117" s="29"/>
      <c r="E117" s="30"/>
      <c r="F117" s="29"/>
    </row>
    <row r="118" spans="1:6">
      <c r="A118" s="28"/>
      <c r="B118" s="29"/>
      <c r="C118" s="31"/>
      <c r="D118" s="29"/>
      <c r="E118" s="30"/>
      <c r="F118" s="29"/>
    </row>
    <row r="119" spans="1:6">
      <c r="A119" s="28"/>
      <c r="B119" s="29"/>
      <c r="C119" s="31"/>
      <c r="D119" s="29"/>
      <c r="E119" s="30"/>
      <c r="F119" s="29"/>
    </row>
    <row r="120" spans="1:6">
      <c r="A120" s="28"/>
      <c r="B120" s="29"/>
      <c r="C120" s="31"/>
      <c r="D120" s="29"/>
      <c r="E120" s="30"/>
      <c r="F120" s="29"/>
    </row>
    <row r="121" spans="1:6">
      <c r="A121" s="28"/>
      <c r="B121" s="29"/>
      <c r="C121" s="31"/>
      <c r="D121" s="29"/>
      <c r="E121" s="30"/>
      <c r="F121" s="29"/>
    </row>
    <row r="122" spans="1:6">
      <c r="A122" s="28"/>
      <c r="B122" s="29"/>
      <c r="C122" s="31"/>
      <c r="D122" s="29"/>
      <c r="E122" s="30"/>
      <c r="F122" s="29"/>
    </row>
    <row r="123" spans="1:6">
      <c r="A123" s="28"/>
      <c r="B123" s="29"/>
      <c r="C123" s="31"/>
      <c r="D123" s="29"/>
      <c r="E123" s="30"/>
      <c r="F123" s="29"/>
    </row>
    <row r="124" spans="1:6">
      <c r="A124" s="28"/>
      <c r="B124" s="29"/>
      <c r="C124" s="31"/>
      <c r="D124" s="29"/>
      <c r="E124" s="30"/>
      <c r="F124" s="29"/>
    </row>
    <row r="125" spans="1:6">
      <c r="A125" s="28"/>
      <c r="B125" s="29"/>
      <c r="C125" s="31"/>
      <c r="D125" s="29"/>
      <c r="E125" s="30"/>
      <c r="F125" s="29"/>
    </row>
    <row r="126" spans="1:6">
      <c r="A126" s="28"/>
      <c r="B126" s="29"/>
      <c r="C126" s="31"/>
      <c r="D126" s="29"/>
      <c r="E126" s="30"/>
      <c r="F126" s="29"/>
    </row>
    <row r="127" spans="1:6">
      <c r="A127" s="28"/>
      <c r="B127" s="29"/>
      <c r="C127" s="31"/>
      <c r="D127" s="29"/>
      <c r="E127" s="30"/>
      <c r="F127" s="29"/>
    </row>
    <row r="128" spans="1:6">
      <c r="A128" s="28"/>
      <c r="B128" s="29"/>
      <c r="C128" s="31"/>
      <c r="D128" s="29"/>
      <c r="E128" s="30"/>
      <c r="F128" s="29"/>
    </row>
    <row r="129" spans="1:6">
      <c r="A129" s="28"/>
      <c r="B129" s="29"/>
      <c r="C129" s="31"/>
      <c r="D129" s="29"/>
      <c r="E129" s="30"/>
      <c r="F129" s="29"/>
    </row>
    <row r="130" spans="1:6">
      <c r="A130" s="28"/>
      <c r="B130" s="29"/>
      <c r="C130" s="31"/>
      <c r="D130" s="29"/>
      <c r="E130" s="30"/>
      <c r="F130" s="29"/>
    </row>
    <row r="131" spans="1:6">
      <c r="A131" s="28"/>
      <c r="B131" s="29"/>
      <c r="C131" s="31"/>
      <c r="D131" s="29"/>
      <c r="E131" s="30"/>
      <c r="F131" s="29"/>
    </row>
    <row r="132" spans="1:6">
      <c r="A132" s="28"/>
      <c r="B132" s="29"/>
      <c r="C132" s="31"/>
      <c r="D132" s="29"/>
      <c r="E132" s="30"/>
      <c r="F132" s="29"/>
    </row>
    <row r="133" spans="1:6">
      <c r="A133" s="28"/>
      <c r="B133" s="29"/>
      <c r="C133" s="31"/>
      <c r="D133" s="29"/>
      <c r="E133" s="30"/>
      <c r="F133" s="29"/>
    </row>
    <row r="134" spans="1:6">
      <c r="A134" s="28"/>
      <c r="B134" s="29"/>
      <c r="C134" s="31"/>
      <c r="D134" s="29"/>
      <c r="E134" s="30"/>
      <c r="F134" s="29"/>
    </row>
    <row r="135" spans="1:6">
      <c r="A135" s="28"/>
      <c r="B135" s="29"/>
      <c r="C135" s="31"/>
      <c r="D135" s="29"/>
      <c r="E135" s="30"/>
      <c r="F135" s="29"/>
    </row>
    <row r="136" spans="1:6">
      <c r="A136" s="28"/>
      <c r="B136" s="29"/>
      <c r="C136" s="31"/>
      <c r="D136" s="29"/>
      <c r="E136" s="30"/>
      <c r="F136" s="29"/>
    </row>
    <row r="137" spans="1:6">
      <c r="A137" s="28"/>
      <c r="B137" s="29"/>
      <c r="C137" s="31"/>
      <c r="D137" s="29"/>
      <c r="E137" s="30"/>
      <c r="F137" s="29"/>
    </row>
    <row r="138" spans="1:6">
      <c r="A138" s="28"/>
      <c r="B138" s="29"/>
      <c r="C138" s="31"/>
      <c r="D138" s="29"/>
      <c r="E138" s="30"/>
      <c r="F138" s="29"/>
    </row>
    <row r="139" spans="1:6">
      <c r="A139" s="28"/>
      <c r="B139" s="29"/>
      <c r="C139" s="31"/>
      <c r="D139" s="29"/>
      <c r="E139" s="30"/>
      <c r="F139" s="29"/>
    </row>
    <row r="140" spans="1:6">
      <c r="A140" s="28"/>
      <c r="B140" s="29"/>
      <c r="C140" s="31"/>
      <c r="D140" s="29"/>
      <c r="E140" s="30"/>
      <c r="F140" s="29"/>
    </row>
    <row r="141" spans="1:6">
      <c r="A141" s="28"/>
      <c r="B141" s="29"/>
      <c r="C141" s="31"/>
      <c r="D141" s="29"/>
      <c r="E141" s="30"/>
      <c r="F141" s="29"/>
    </row>
    <row r="142" spans="1:6">
      <c r="A142" s="28"/>
      <c r="B142" s="29"/>
      <c r="C142" s="31"/>
      <c r="D142" s="29"/>
      <c r="E142" s="30"/>
      <c r="F142" s="29"/>
    </row>
    <row r="143" spans="1:6">
      <c r="A143" s="28"/>
      <c r="B143" s="29"/>
      <c r="C143" s="31"/>
      <c r="D143" s="29"/>
      <c r="E143" s="30"/>
      <c r="F143" s="29"/>
    </row>
    <row r="144" spans="1:6">
      <c r="A144" s="28"/>
      <c r="B144" s="29"/>
      <c r="C144" s="31"/>
      <c r="D144" s="29"/>
      <c r="E144" s="30"/>
      <c r="F144" s="29"/>
    </row>
    <row r="145" spans="1:6">
      <c r="A145" s="28"/>
      <c r="B145" s="29"/>
      <c r="C145" s="31"/>
      <c r="D145" s="29"/>
      <c r="E145" s="30"/>
      <c r="F145" s="29"/>
    </row>
    <row r="146" spans="1:6">
      <c r="A146" s="28"/>
      <c r="B146" s="29"/>
      <c r="C146" s="31"/>
      <c r="D146" s="29"/>
      <c r="E146" s="30"/>
      <c r="F146" s="29"/>
    </row>
    <row r="147" spans="1:6">
      <c r="A147" s="28"/>
      <c r="B147" s="29"/>
      <c r="C147" s="31"/>
      <c r="D147" s="29"/>
      <c r="E147" s="30"/>
      <c r="F147" s="29"/>
    </row>
    <row r="148" spans="1:6">
      <c r="A148" s="28"/>
      <c r="B148" s="29"/>
      <c r="C148" s="31"/>
      <c r="D148" s="29"/>
      <c r="E148" s="30"/>
      <c r="F148" s="29"/>
    </row>
    <row r="149" spans="1:6">
      <c r="A149" s="28"/>
      <c r="B149" s="29"/>
      <c r="C149" s="31"/>
      <c r="D149" s="29"/>
      <c r="E149" s="30"/>
      <c r="F149" s="29"/>
    </row>
    <row r="150" spans="1:6">
      <c r="A150" s="28"/>
      <c r="B150" s="29"/>
      <c r="C150" s="31"/>
      <c r="D150" s="29"/>
      <c r="E150" s="30"/>
      <c r="F150" s="29"/>
    </row>
    <row r="151" spans="1:6">
      <c r="A151" s="28"/>
      <c r="B151" s="29"/>
      <c r="C151" s="31"/>
      <c r="D151" s="29"/>
      <c r="E151" s="30"/>
      <c r="F151" s="29"/>
    </row>
    <row r="152" spans="1:6">
      <c r="A152" s="28"/>
      <c r="B152" s="29"/>
      <c r="C152" s="31"/>
      <c r="D152" s="29"/>
      <c r="E152" s="30"/>
      <c r="F152" s="29"/>
    </row>
    <row r="153" spans="1:6">
      <c r="A153" s="28"/>
      <c r="B153" s="29"/>
      <c r="C153" s="31"/>
      <c r="D153" s="29"/>
      <c r="E153" s="30"/>
      <c r="F153" s="29"/>
    </row>
    <row r="154" spans="1:6">
      <c r="A154" s="28"/>
      <c r="B154" s="29"/>
      <c r="C154" s="31"/>
      <c r="D154" s="29"/>
      <c r="E154" s="30"/>
      <c r="F154" s="29"/>
    </row>
    <row r="155" spans="1:6">
      <c r="A155" s="28"/>
      <c r="B155" s="29"/>
      <c r="C155" s="31"/>
      <c r="D155" s="29"/>
      <c r="E155" s="30"/>
      <c r="F155" s="29"/>
    </row>
    <row r="156" spans="1:6">
      <c r="A156" s="28"/>
      <c r="B156" s="29"/>
      <c r="C156" s="31"/>
      <c r="D156" s="29"/>
      <c r="E156" s="30"/>
      <c r="F156" s="29"/>
    </row>
    <row r="157" spans="1:6">
      <c r="A157" s="28"/>
      <c r="B157" s="29"/>
      <c r="C157" s="31"/>
      <c r="D157" s="29"/>
      <c r="E157" s="30"/>
      <c r="F157" s="29"/>
    </row>
    <row r="158" spans="1:6">
      <c r="A158" s="28"/>
      <c r="B158" s="29"/>
      <c r="C158" s="31"/>
      <c r="D158" s="29"/>
      <c r="E158" s="30"/>
      <c r="F158" s="29"/>
    </row>
    <row r="159" spans="1:6">
      <c r="A159" s="28"/>
      <c r="B159" s="29"/>
      <c r="C159" s="31"/>
      <c r="D159" s="29"/>
      <c r="E159" s="30"/>
      <c r="F159" s="29"/>
    </row>
    <row r="160" spans="1:6">
      <c r="A160" s="28"/>
      <c r="B160" s="29"/>
      <c r="C160" s="31"/>
      <c r="D160" s="29"/>
      <c r="E160" s="30"/>
      <c r="F160" s="29"/>
    </row>
    <row r="161" spans="1:6">
      <c r="A161" s="28"/>
      <c r="B161" s="29"/>
      <c r="C161" s="31"/>
      <c r="D161" s="29"/>
      <c r="E161" s="30"/>
      <c r="F161" s="29"/>
    </row>
    <row r="162" spans="1:6">
      <c r="A162" s="28"/>
      <c r="B162" s="29"/>
      <c r="C162" s="31"/>
      <c r="D162" s="29"/>
      <c r="E162" s="30"/>
      <c r="F162" s="29"/>
    </row>
    <row r="163" spans="1:6">
      <c r="A163" s="28"/>
      <c r="B163" s="29"/>
      <c r="C163" s="31"/>
      <c r="D163" s="29"/>
      <c r="E163" s="30"/>
      <c r="F163" s="29"/>
    </row>
    <row r="164" spans="1:6">
      <c r="A164" s="28"/>
      <c r="B164" s="29"/>
      <c r="C164" s="31"/>
      <c r="D164" s="29"/>
      <c r="E164" s="30"/>
      <c r="F164" s="29"/>
    </row>
    <row r="165" spans="1:6">
      <c r="A165" s="28"/>
      <c r="B165" s="29"/>
      <c r="C165" s="31"/>
      <c r="D165" s="29"/>
      <c r="E165" s="30"/>
      <c r="F165" s="29"/>
    </row>
    <row r="166" spans="1:6">
      <c r="A166" s="28"/>
      <c r="B166" s="29"/>
      <c r="C166" s="31"/>
      <c r="D166" s="29"/>
      <c r="E166" s="30"/>
      <c r="F166" s="29"/>
    </row>
    <row r="167" spans="1:6">
      <c r="A167" s="28"/>
      <c r="B167" s="29"/>
      <c r="C167" s="31"/>
      <c r="D167" s="29"/>
      <c r="E167" s="30"/>
      <c r="F167" s="29"/>
    </row>
    <row r="168" spans="1:6">
      <c r="A168" s="28"/>
      <c r="B168" s="29"/>
      <c r="C168" s="31"/>
      <c r="D168" s="29"/>
      <c r="E168" s="30"/>
      <c r="F168" s="29"/>
    </row>
    <row r="169" spans="1:6">
      <c r="A169" s="28"/>
      <c r="B169" s="29"/>
      <c r="C169" s="31"/>
      <c r="D169" s="29"/>
      <c r="E169" s="30"/>
      <c r="F169" s="29"/>
    </row>
    <row r="170" spans="1:6">
      <c r="A170" s="28"/>
      <c r="B170" s="29"/>
      <c r="C170" s="31"/>
      <c r="D170" s="29"/>
      <c r="E170" s="30"/>
      <c r="F170" s="29"/>
    </row>
    <row r="171" spans="1:6">
      <c r="A171" s="28"/>
      <c r="B171" s="29"/>
      <c r="C171" s="31"/>
      <c r="D171" s="29"/>
      <c r="E171" s="30"/>
      <c r="F171" s="29"/>
    </row>
    <row r="172" spans="1:6">
      <c r="A172" s="28"/>
      <c r="B172" s="29"/>
      <c r="C172" s="31"/>
      <c r="D172" s="29"/>
      <c r="E172" s="30"/>
      <c r="F172" s="29"/>
    </row>
    <row r="173" spans="1:6">
      <c r="A173" s="28"/>
      <c r="B173" s="29"/>
      <c r="C173" s="31"/>
      <c r="D173" s="29"/>
      <c r="E173" s="30"/>
      <c r="F173" s="29"/>
    </row>
    <row r="174" spans="1:6">
      <c r="A174" s="28"/>
      <c r="B174" s="29"/>
      <c r="C174" s="31"/>
      <c r="D174" s="29"/>
      <c r="E174" s="30"/>
      <c r="F174" s="29"/>
    </row>
    <row r="175" spans="1:6">
      <c r="A175" s="28"/>
      <c r="B175" s="29"/>
      <c r="C175" s="31"/>
      <c r="D175" s="29"/>
      <c r="E175" s="30"/>
      <c r="F175" s="29"/>
    </row>
    <row r="176" spans="1:6">
      <c r="A176" s="28"/>
      <c r="B176" s="29"/>
      <c r="C176" s="31"/>
      <c r="D176" s="29"/>
      <c r="E176" s="30"/>
      <c r="F176" s="29"/>
    </row>
    <row r="177" spans="1:6">
      <c r="A177" s="28"/>
      <c r="B177" s="29"/>
      <c r="C177" s="31"/>
      <c r="D177" s="29"/>
      <c r="E177" s="30"/>
      <c r="F177" s="29"/>
    </row>
    <row r="178" spans="1:6">
      <c r="A178" s="28"/>
      <c r="B178" s="29"/>
      <c r="C178" s="31"/>
      <c r="D178" s="29"/>
      <c r="E178" s="30"/>
      <c r="F178" s="29"/>
    </row>
    <row r="179" spans="1:6">
      <c r="A179" s="28"/>
      <c r="B179" s="29"/>
      <c r="C179" s="31"/>
      <c r="D179" s="29"/>
      <c r="E179" s="30"/>
      <c r="F179" s="29"/>
    </row>
    <row r="180" spans="1:6">
      <c r="A180" s="28"/>
      <c r="B180" s="29"/>
      <c r="C180" s="31"/>
      <c r="D180" s="29"/>
      <c r="E180" s="30"/>
      <c r="F180" s="29"/>
    </row>
    <row r="181" spans="1:6">
      <c r="A181" s="28"/>
      <c r="B181" s="29"/>
      <c r="C181" s="31"/>
      <c r="D181" s="29"/>
      <c r="E181" s="30"/>
      <c r="F181" s="29"/>
    </row>
    <row r="182" spans="1:6">
      <c r="A182" s="28"/>
      <c r="B182" s="29"/>
      <c r="C182" s="31"/>
      <c r="D182" s="29"/>
      <c r="E182" s="30"/>
      <c r="F182" s="29"/>
    </row>
    <row r="183" spans="1:6">
      <c r="A183" s="28"/>
      <c r="B183" s="29"/>
      <c r="C183" s="31"/>
      <c r="D183" s="29"/>
      <c r="E183" s="30"/>
      <c r="F183" s="29"/>
    </row>
    <row r="184" spans="1:6">
      <c r="A184" s="28"/>
      <c r="B184" s="29"/>
      <c r="C184" s="31"/>
      <c r="D184" s="29"/>
      <c r="E184" s="30"/>
      <c r="F184" s="29"/>
    </row>
    <row r="185" spans="1:6">
      <c r="A185" s="28"/>
      <c r="B185" s="29"/>
      <c r="C185" s="31"/>
      <c r="D185" s="29"/>
      <c r="E185" s="30"/>
      <c r="F185" s="29"/>
    </row>
    <row r="186" spans="1:6">
      <c r="A186" s="28"/>
      <c r="B186" s="29"/>
      <c r="C186" s="31"/>
      <c r="D186" s="29"/>
      <c r="E186" s="30"/>
      <c r="F186" s="29"/>
    </row>
    <row r="187" spans="1:6">
      <c r="A187" s="28"/>
      <c r="B187" s="29"/>
      <c r="C187" s="31"/>
      <c r="D187" s="29"/>
      <c r="E187" s="30"/>
      <c r="F187" s="29"/>
    </row>
    <row r="188" spans="1:6">
      <c r="A188" s="28"/>
      <c r="B188" s="29"/>
      <c r="C188" s="31"/>
      <c r="D188" s="29"/>
      <c r="E188" s="30"/>
      <c r="F188" s="29"/>
    </row>
    <row r="189" spans="1:6">
      <c r="A189" s="28"/>
      <c r="B189" s="29"/>
      <c r="C189" s="31"/>
      <c r="D189" s="29"/>
      <c r="E189" s="30"/>
      <c r="F189" s="29"/>
    </row>
    <row r="190" spans="1:6">
      <c r="A190" s="28"/>
      <c r="B190" s="29"/>
      <c r="C190" s="31"/>
      <c r="D190" s="29"/>
      <c r="E190" s="30"/>
      <c r="F190" s="29"/>
    </row>
    <row r="191" spans="1:6">
      <c r="A191" s="28"/>
      <c r="B191" s="29"/>
      <c r="C191" s="31"/>
      <c r="D191" s="29"/>
      <c r="E191" s="30"/>
      <c r="F191" s="29"/>
    </row>
    <row r="192" spans="1:6">
      <c r="A192" s="28"/>
      <c r="B192" s="29"/>
      <c r="C192" s="31"/>
      <c r="D192" s="29"/>
      <c r="E192" s="30"/>
      <c r="F192" s="29"/>
    </row>
    <row r="193" spans="1:6">
      <c r="A193" s="28"/>
      <c r="B193" s="29"/>
      <c r="C193" s="31"/>
      <c r="D193" s="29"/>
      <c r="E193" s="30"/>
      <c r="F193" s="29"/>
    </row>
    <row r="194" spans="1:6">
      <c r="A194" s="28"/>
      <c r="B194" s="29"/>
      <c r="C194" s="31"/>
      <c r="D194" s="29"/>
      <c r="E194" s="30"/>
      <c r="F194" s="29"/>
    </row>
    <row r="195" spans="1:6">
      <c r="A195" s="28"/>
      <c r="B195" s="29"/>
      <c r="C195" s="31"/>
      <c r="D195" s="29"/>
      <c r="E195" s="30"/>
      <c r="F195" s="29"/>
    </row>
    <row r="196" spans="1:6">
      <c r="A196" s="28"/>
      <c r="B196" s="29"/>
      <c r="C196" s="31"/>
      <c r="D196" s="29"/>
      <c r="E196" s="30"/>
      <c r="F196" s="29"/>
    </row>
    <row r="197" spans="1:6">
      <c r="A197" s="28"/>
      <c r="B197" s="29"/>
      <c r="C197" s="31"/>
      <c r="D197" s="29"/>
      <c r="E197" s="30"/>
      <c r="F197" s="29"/>
    </row>
    <row r="198" spans="1:6">
      <c r="A198" s="28"/>
      <c r="B198" s="29"/>
      <c r="C198" s="31"/>
      <c r="D198" s="29"/>
      <c r="E198" s="30"/>
      <c r="F198" s="29"/>
    </row>
    <row r="199" spans="1:6">
      <c r="A199" s="28"/>
      <c r="B199" s="29"/>
      <c r="C199" s="31"/>
      <c r="D199" s="29"/>
      <c r="E199" s="30"/>
      <c r="F199" s="29"/>
    </row>
    <row r="200" spans="1:6">
      <c r="A200" s="28"/>
      <c r="B200" s="29"/>
      <c r="C200" s="31"/>
      <c r="D200" s="29"/>
      <c r="E200" s="30"/>
      <c r="F200" s="29"/>
    </row>
    <row r="201" spans="1:6">
      <c r="A201" s="28"/>
      <c r="B201" s="29"/>
      <c r="C201" s="31"/>
      <c r="D201" s="29"/>
      <c r="E201" s="30"/>
      <c r="F201" s="29"/>
    </row>
    <row r="202" spans="1:6">
      <c r="A202" s="28"/>
      <c r="B202" s="29"/>
      <c r="C202" s="31"/>
      <c r="D202" s="29"/>
      <c r="E202" s="30"/>
      <c r="F202" s="29"/>
    </row>
    <row r="203" spans="1:6">
      <c r="A203" s="28"/>
      <c r="B203" s="29"/>
      <c r="C203" s="31"/>
      <c r="D203" s="29"/>
      <c r="E203" s="30"/>
      <c r="F203" s="29"/>
    </row>
    <row r="204" spans="1:6">
      <c r="A204" s="28"/>
      <c r="B204" s="29"/>
      <c r="C204" s="31"/>
      <c r="D204" s="29"/>
      <c r="E204" s="30"/>
      <c r="F204" s="29"/>
    </row>
    <row r="205" spans="1:6">
      <c r="A205" s="28"/>
      <c r="B205" s="29"/>
      <c r="C205" s="31"/>
      <c r="D205" s="29"/>
      <c r="E205" s="30"/>
      <c r="F205" s="29"/>
    </row>
    <row r="206" spans="1:6">
      <c r="A206" s="28"/>
      <c r="B206" s="29"/>
      <c r="C206" s="31"/>
      <c r="D206" s="29"/>
      <c r="E206" s="30"/>
      <c r="F206" s="29"/>
    </row>
    <row r="207" spans="1:6">
      <c r="A207" s="28"/>
      <c r="B207" s="29"/>
      <c r="C207" s="31"/>
      <c r="D207" s="29"/>
      <c r="E207" s="30"/>
      <c r="F207" s="29"/>
    </row>
    <row r="208" spans="1:6">
      <c r="A208" s="28"/>
      <c r="B208" s="29"/>
      <c r="C208" s="31"/>
      <c r="D208" s="29"/>
      <c r="E208" s="30"/>
      <c r="F208" s="29"/>
    </row>
    <row r="209" spans="1:6">
      <c r="A209" s="28"/>
      <c r="B209" s="29"/>
      <c r="C209" s="31"/>
      <c r="D209" s="29"/>
      <c r="E209" s="30"/>
      <c r="F209" s="29"/>
    </row>
    <row r="210" spans="1:6">
      <c r="A210" s="28"/>
      <c r="B210" s="29"/>
      <c r="C210" s="31"/>
      <c r="D210" s="29"/>
      <c r="E210" s="30"/>
      <c r="F210" s="29"/>
    </row>
    <row r="211" spans="1:6">
      <c r="A211" s="28"/>
      <c r="B211" s="29"/>
      <c r="C211" s="31"/>
      <c r="D211" s="29"/>
      <c r="E211" s="30"/>
      <c r="F211" s="29"/>
    </row>
    <row r="212" spans="1:6">
      <c r="A212" s="28"/>
      <c r="B212" s="29"/>
      <c r="C212" s="31"/>
      <c r="D212" s="29"/>
      <c r="E212" s="30"/>
      <c r="F212" s="29"/>
    </row>
    <row r="213" spans="1:6">
      <c r="A213" s="28"/>
      <c r="B213" s="29"/>
      <c r="C213" s="31"/>
      <c r="D213" s="29"/>
      <c r="E213" s="30"/>
      <c r="F213" s="29"/>
    </row>
    <row r="214" spans="1:6">
      <c r="A214" s="28"/>
      <c r="B214" s="29"/>
      <c r="C214" s="31"/>
      <c r="D214" s="29"/>
      <c r="E214" s="30"/>
      <c r="F214" s="29"/>
    </row>
    <row r="215" spans="1:6">
      <c r="A215" s="28"/>
      <c r="B215" s="29"/>
      <c r="C215" s="31"/>
      <c r="D215" s="29"/>
      <c r="E215" s="30"/>
      <c r="F215" s="29"/>
    </row>
    <row r="216" spans="1:6">
      <c r="A216" s="28"/>
      <c r="B216" s="29"/>
      <c r="C216" s="31"/>
      <c r="D216" s="29"/>
      <c r="E216" s="30"/>
      <c r="F216" s="29"/>
    </row>
    <row r="217" spans="1:6">
      <c r="A217" s="28"/>
      <c r="B217" s="29"/>
      <c r="C217" s="31"/>
      <c r="D217" s="29"/>
      <c r="E217" s="30"/>
      <c r="F217" s="29"/>
    </row>
    <row r="218" spans="1:6">
      <c r="A218" s="28"/>
      <c r="B218" s="29"/>
      <c r="C218" s="31"/>
      <c r="D218" s="29"/>
      <c r="E218" s="30"/>
      <c r="F218" s="29"/>
    </row>
    <row r="219" spans="1:6">
      <c r="A219" s="28"/>
      <c r="B219" s="29"/>
      <c r="C219" s="31"/>
      <c r="D219" s="29"/>
      <c r="E219" s="30"/>
      <c r="F219" s="29"/>
    </row>
    <row r="220" spans="1:6">
      <c r="A220" s="28"/>
      <c r="B220" s="29"/>
      <c r="C220" s="31"/>
      <c r="D220" s="29"/>
      <c r="E220" s="30"/>
      <c r="F220" s="29"/>
    </row>
    <row r="221" spans="1:6">
      <c r="A221" s="28"/>
      <c r="B221" s="29"/>
      <c r="C221" s="31"/>
      <c r="D221" s="29"/>
      <c r="E221" s="30"/>
      <c r="F221" s="29"/>
    </row>
    <row r="222" spans="1:6">
      <c r="A222" s="28"/>
      <c r="B222" s="29"/>
      <c r="C222" s="31"/>
      <c r="D222" s="29"/>
      <c r="E222" s="30"/>
      <c r="F222" s="29"/>
    </row>
    <row r="223" spans="1:6">
      <c r="A223" s="28"/>
      <c r="B223" s="29"/>
      <c r="C223" s="31"/>
      <c r="D223" s="29"/>
      <c r="E223" s="30"/>
      <c r="F223" s="29"/>
    </row>
    <row r="224" spans="1:6">
      <c r="A224" s="28"/>
      <c r="B224" s="29"/>
      <c r="C224" s="31"/>
      <c r="D224" s="29"/>
      <c r="E224" s="30"/>
      <c r="F224" s="29"/>
    </row>
    <row r="225" spans="1:6">
      <c r="A225" s="28"/>
      <c r="B225" s="29"/>
      <c r="C225" s="31"/>
      <c r="D225" s="29"/>
      <c r="E225" s="30"/>
      <c r="F225" s="29"/>
    </row>
    <row r="226" spans="1:6">
      <c r="A226" s="28"/>
      <c r="B226" s="29"/>
      <c r="C226" s="31"/>
      <c r="D226" s="29"/>
      <c r="E226" s="30"/>
      <c r="F226" s="29"/>
    </row>
    <row r="227" spans="1:6">
      <c r="A227" s="28"/>
      <c r="B227" s="29"/>
      <c r="C227" s="31"/>
      <c r="D227" s="29"/>
      <c r="E227" s="30"/>
      <c r="F227" s="29"/>
    </row>
    <row r="228" spans="1:6">
      <c r="A228" s="28"/>
      <c r="B228" s="29"/>
      <c r="C228" s="31"/>
      <c r="D228" s="29"/>
      <c r="E228" s="30"/>
      <c r="F228" s="29"/>
    </row>
    <row r="229" spans="1:6">
      <c r="A229" s="28"/>
      <c r="B229" s="29"/>
      <c r="C229" s="31"/>
      <c r="D229" s="29"/>
      <c r="E229" s="30"/>
      <c r="F229" s="29"/>
    </row>
    <row r="230" spans="1:6">
      <c r="A230" s="28"/>
      <c r="B230" s="29"/>
      <c r="C230" s="31"/>
      <c r="D230" s="29"/>
      <c r="E230" s="30"/>
      <c r="F230" s="29"/>
    </row>
    <row r="231" spans="1:6">
      <c r="A231" s="28"/>
      <c r="B231" s="29"/>
      <c r="C231" s="31"/>
      <c r="D231" s="29"/>
      <c r="E231" s="30"/>
      <c r="F231" s="29"/>
    </row>
    <row r="232" spans="1:6">
      <c r="A232" s="28"/>
      <c r="B232" s="29"/>
      <c r="C232" s="31"/>
      <c r="D232" s="29"/>
      <c r="E232" s="30"/>
      <c r="F232" s="29"/>
    </row>
    <row r="233" spans="1:6">
      <c r="A233" s="28"/>
      <c r="B233" s="29"/>
      <c r="C233" s="31"/>
      <c r="D233" s="29"/>
      <c r="E233" s="30"/>
      <c r="F233" s="29"/>
    </row>
    <row r="234" spans="1:6">
      <c r="A234" s="28"/>
      <c r="B234" s="29"/>
      <c r="C234" s="31"/>
      <c r="D234" s="29"/>
      <c r="E234" s="30"/>
      <c r="F234" s="29"/>
    </row>
    <row r="235" spans="1:6">
      <c r="A235" s="28"/>
      <c r="B235" s="29"/>
      <c r="C235" s="31"/>
      <c r="D235" s="29"/>
      <c r="E235" s="30"/>
      <c r="F235" s="29"/>
    </row>
    <row r="236" spans="1:6">
      <c r="A236" s="28"/>
      <c r="B236" s="29"/>
      <c r="C236" s="31"/>
      <c r="D236" s="29"/>
      <c r="E236" s="30"/>
      <c r="F236" s="29"/>
    </row>
    <row r="237" spans="1:6">
      <c r="A237" s="28"/>
      <c r="B237" s="29"/>
      <c r="C237" s="31"/>
      <c r="D237" s="29"/>
      <c r="E237" s="30"/>
      <c r="F237" s="29"/>
    </row>
    <row r="238" spans="1:6">
      <c r="A238" s="28"/>
      <c r="B238" s="29"/>
      <c r="C238" s="31"/>
      <c r="D238" s="29"/>
      <c r="E238" s="30"/>
      <c r="F238" s="29"/>
    </row>
    <row r="239" spans="1:6">
      <c r="A239" s="28"/>
      <c r="B239" s="29"/>
      <c r="C239" s="31"/>
      <c r="D239" s="29"/>
      <c r="E239" s="30"/>
      <c r="F239" s="29"/>
    </row>
    <row r="240" spans="1:6">
      <c r="A240" s="28"/>
      <c r="B240" s="29"/>
      <c r="C240" s="31"/>
      <c r="D240" s="29"/>
      <c r="E240" s="30"/>
      <c r="F240" s="29"/>
    </row>
    <row r="241" spans="1:6">
      <c r="A241" s="28"/>
      <c r="B241" s="29"/>
      <c r="C241" s="31"/>
      <c r="D241" s="29"/>
      <c r="E241" s="30"/>
      <c r="F241" s="29"/>
    </row>
    <row r="242" spans="1:6">
      <c r="A242" s="28"/>
      <c r="B242" s="29"/>
      <c r="C242" s="31"/>
      <c r="D242" s="29"/>
      <c r="E242" s="30"/>
      <c r="F242" s="29"/>
    </row>
    <row r="243" spans="1:6">
      <c r="A243" s="28"/>
      <c r="B243" s="29"/>
      <c r="C243" s="31"/>
      <c r="D243" s="29"/>
      <c r="E243" s="30"/>
      <c r="F243" s="29"/>
    </row>
    <row r="244" spans="1:6">
      <c r="A244" s="28"/>
      <c r="B244" s="29"/>
      <c r="C244" s="31"/>
      <c r="D244" s="29"/>
      <c r="E244" s="30"/>
      <c r="F244" s="29"/>
    </row>
    <row r="245" spans="1:6">
      <c r="A245" s="28"/>
      <c r="B245" s="29"/>
      <c r="C245" s="31"/>
      <c r="D245" s="29"/>
      <c r="E245" s="30"/>
      <c r="F245" s="29"/>
    </row>
    <row r="246" spans="1:6">
      <c r="A246" s="28"/>
      <c r="B246" s="29"/>
      <c r="C246" s="31"/>
      <c r="D246" s="29"/>
      <c r="E246" s="30"/>
      <c r="F246" s="29"/>
    </row>
    <row r="247" spans="1:6">
      <c r="A247" s="28"/>
      <c r="B247" s="29"/>
      <c r="C247" s="31"/>
      <c r="D247" s="29"/>
      <c r="E247" s="30"/>
      <c r="F247" s="29"/>
    </row>
    <row r="248" spans="1:6">
      <c r="A248" s="28"/>
      <c r="B248" s="29"/>
      <c r="C248" s="31"/>
      <c r="D248" s="29"/>
      <c r="E248" s="30"/>
      <c r="F248" s="29"/>
    </row>
    <row r="249" spans="1:6">
      <c r="A249" s="28"/>
      <c r="B249" s="29"/>
      <c r="C249" s="31"/>
      <c r="D249" s="29"/>
      <c r="E249" s="30"/>
      <c r="F249" s="29"/>
    </row>
    <row r="250" spans="1:6">
      <c r="A250" s="28"/>
      <c r="B250" s="29"/>
      <c r="C250" s="31"/>
      <c r="D250" s="29"/>
      <c r="E250" s="30"/>
      <c r="F250" s="29"/>
    </row>
    <row r="251" spans="1:6">
      <c r="A251" s="28"/>
      <c r="B251" s="29"/>
      <c r="C251" s="31"/>
      <c r="D251" s="29"/>
      <c r="E251" s="30"/>
      <c r="F251" s="29"/>
    </row>
    <row r="252" spans="1:6">
      <c r="A252" s="28"/>
      <c r="B252" s="29"/>
      <c r="C252" s="31"/>
      <c r="D252" s="29"/>
      <c r="E252" s="30"/>
      <c r="F252" s="29"/>
    </row>
    <row r="253" spans="1:6">
      <c r="A253" s="28"/>
      <c r="B253" s="29"/>
      <c r="C253" s="31"/>
      <c r="D253" s="29"/>
      <c r="E253" s="30"/>
      <c r="F253" s="29"/>
    </row>
    <row r="254" spans="1:6">
      <c r="A254" s="28"/>
      <c r="B254" s="29"/>
      <c r="C254" s="31"/>
      <c r="D254" s="29"/>
      <c r="E254" s="30"/>
      <c r="F254" s="29"/>
    </row>
    <row r="255" spans="1:6">
      <c r="A255" s="28"/>
      <c r="B255" s="29"/>
      <c r="C255" s="31"/>
      <c r="D255" s="29"/>
      <c r="E255" s="30"/>
      <c r="F255" s="29"/>
    </row>
    <row r="256" spans="1:6">
      <c r="A256" s="28"/>
      <c r="B256" s="29"/>
      <c r="C256" s="31"/>
      <c r="D256" s="29"/>
      <c r="E256" s="30"/>
      <c r="F256" s="29"/>
    </row>
    <row r="257" spans="1:6">
      <c r="A257" s="28"/>
      <c r="B257" s="29"/>
      <c r="C257" s="31"/>
      <c r="D257" s="29"/>
      <c r="E257" s="30"/>
      <c r="F257" s="29"/>
    </row>
    <row r="258" spans="1:6">
      <c r="A258" s="28"/>
      <c r="B258" s="29"/>
      <c r="C258" s="31"/>
      <c r="D258" s="29"/>
      <c r="E258" s="30"/>
      <c r="F258" s="29"/>
    </row>
    <row r="259" spans="1:6">
      <c r="A259" s="28"/>
      <c r="B259" s="29"/>
      <c r="C259" s="31"/>
      <c r="D259" s="29"/>
      <c r="E259" s="30"/>
      <c r="F259" s="29"/>
    </row>
    <row r="260" spans="1:6">
      <c r="A260" s="28"/>
      <c r="B260" s="29"/>
      <c r="C260" s="31"/>
      <c r="D260" s="29"/>
      <c r="E260" s="30"/>
      <c r="F260" s="29"/>
    </row>
    <row r="261" spans="1:6">
      <c r="A261" s="28"/>
      <c r="B261" s="29"/>
      <c r="C261" s="31"/>
      <c r="D261" s="29"/>
      <c r="E261" s="30"/>
      <c r="F261" s="29"/>
    </row>
    <row r="262" spans="1:6">
      <c r="A262" s="28"/>
      <c r="B262" s="29"/>
      <c r="C262" s="31"/>
      <c r="D262" s="29"/>
      <c r="E262" s="30"/>
      <c r="F262" s="29"/>
    </row>
    <row r="263" spans="1:6">
      <c r="A263" s="28"/>
      <c r="B263" s="29"/>
      <c r="C263" s="31"/>
      <c r="D263" s="29"/>
      <c r="E263" s="30"/>
      <c r="F263" s="29"/>
    </row>
    <row r="264" spans="1:6">
      <c r="A264" s="28"/>
      <c r="B264" s="29"/>
      <c r="C264" s="31"/>
      <c r="D264" s="29"/>
      <c r="E264" s="30"/>
      <c r="F264" s="29"/>
    </row>
    <row r="265" spans="1:6">
      <c r="A265" s="28"/>
      <c r="B265" s="29"/>
      <c r="C265" s="31"/>
      <c r="D265" s="29"/>
      <c r="E265" s="30"/>
      <c r="F265" s="29"/>
    </row>
    <row r="266" spans="1:6">
      <c r="A266" s="28"/>
      <c r="B266" s="29"/>
      <c r="C266" s="31"/>
      <c r="D266" s="29"/>
      <c r="E266" s="30"/>
      <c r="F266" s="29"/>
    </row>
    <row r="267" spans="1:6">
      <c r="A267" s="28"/>
      <c r="B267" s="29"/>
      <c r="C267" s="31"/>
      <c r="D267" s="29"/>
      <c r="E267" s="30"/>
      <c r="F267" s="29"/>
    </row>
    <row r="268" spans="1:6">
      <c r="A268" s="28"/>
      <c r="B268" s="29"/>
      <c r="C268" s="31"/>
      <c r="D268" s="29"/>
      <c r="E268" s="30"/>
      <c r="F268" s="29"/>
    </row>
    <row r="269" spans="1:6">
      <c r="A269" s="28"/>
      <c r="B269" s="29"/>
      <c r="C269" s="31"/>
      <c r="D269" s="29"/>
      <c r="E269" s="30"/>
      <c r="F269" s="29"/>
    </row>
    <row r="270" spans="1:6">
      <c r="A270" s="28"/>
      <c r="B270" s="29"/>
      <c r="C270" s="31"/>
      <c r="D270" s="29"/>
      <c r="E270" s="30"/>
      <c r="F270" s="29"/>
    </row>
    <row r="271" spans="1:6">
      <c r="A271" s="28"/>
      <c r="B271" s="29"/>
      <c r="C271" s="31"/>
      <c r="D271" s="29"/>
      <c r="E271" s="30"/>
      <c r="F271" s="29"/>
    </row>
    <row r="272" spans="1:6">
      <c r="A272" s="28"/>
      <c r="B272" s="29"/>
      <c r="C272" s="31"/>
      <c r="D272" s="29"/>
      <c r="E272" s="30"/>
      <c r="F272" s="29"/>
    </row>
    <row r="273" spans="1:6">
      <c r="A273" s="28"/>
      <c r="B273" s="29"/>
      <c r="C273" s="31"/>
      <c r="D273" s="29"/>
      <c r="E273" s="30"/>
      <c r="F273" s="29"/>
    </row>
    <row r="274" spans="1:6">
      <c r="A274" s="28"/>
      <c r="B274" s="29"/>
      <c r="C274" s="31"/>
      <c r="D274" s="29"/>
      <c r="E274" s="30"/>
      <c r="F274" s="29"/>
    </row>
    <row r="275" spans="1:6">
      <c r="A275" s="28"/>
      <c r="B275" s="29"/>
      <c r="C275" s="31"/>
      <c r="D275" s="29"/>
      <c r="E275" s="30"/>
      <c r="F275" s="29"/>
    </row>
    <row r="276" spans="1:6">
      <c r="A276" s="28"/>
      <c r="B276" s="29"/>
      <c r="C276" s="31"/>
      <c r="D276" s="29"/>
      <c r="E276" s="30"/>
      <c r="F276" s="29"/>
    </row>
    <row r="277" spans="1:6">
      <c r="A277" s="28"/>
      <c r="B277" s="29"/>
      <c r="C277" s="31"/>
      <c r="D277" s="29"/>
      <c r="E277" s="30"/>
      <c r="F277" s="29"/>
    </row>
    <row r="278" spans="1:6">
      <c r="A278" s="28"/>
      <c r="B278" s="29"/>
      <c r="C278" s="31"/>
      <c r="D278" s="29"/>
      <c r="E278" s="30"/>
      <c r="F278" s="29"/>
    </row>
    <row r="279" spans="1:6">
      <c r="A279" s="28"/>
      <c r="B279" s="29"/>
      <c r="C279" s="31"/>
      <c r="D279" s="29"/>
      <c r="E279" s="30"/>
      <c r="F279" s="29"/>
    </row>
    <row r="280" spans="1:6">
      <c r="A280" s="28"/>
      <c r="B280" s="29"/>
      <c r="C280" s="31"/>
      <c r="D280" s="29"/>
      <c r="E280" s="30"/>
      <c r="F280" s="29"/>
    </row>
    <row r="281" spans="1:6">
      <c r="A281" s="28"/>
      <c r="B281" s="29"/>
      <c r="C281" s="31"/>
      <c r="D281" s="29"/>
      <c r="E281" s="30"/>
      <c r="F281" s="29"/>
    </row>
    <row r="282" spans="1:6">
      <c r="A282" s="28"/>
      <c r="B282" s="29"/>
      <c r="C282" s="31"/>
      <c r="D282" s="29"/>
      <c r="E282" s="30"/>
      <c r="F282" s="29"/>
    </row>
    <row r="283" spans="1:6">
      <c r="A283" s="28"/>
      <c r="B283" s="29"/>
      <c r="C283" s="31"/>
      <c r="D283" s="29"/>
      <c r="E283" s="30"/>
      <c r="F283" s="29"/>
    </row>
    <row r="284" spans="1:6">
      <c r="A284" s="28"/>
      <c r="B284" s="29"/>
      <c r="C284" s="31"/>
      <c r="D284" s="29"/>
      <c r="E284" s="30"/>
      <c r="F284" s="29"/>
    </row>
    <row r="285" spans="1:6">
      <c r="A285" s="28"/>
      <c r="B285" s="29"/>
      <c r="C285" s="31"/>
      <c r="D285" s="29"/>
      <c r="E285" s="30"/>
      <c r="F285" s="29"/>
    </row>
    <row r="286" spans="1:6">
      <c r="A286" s="28"/>
      <c r="B286" s="29"/>
      <c r="C286" s="31"/>
      <c r="D286" s="29"/>
      <c r="E286" s="30"/>
      <c r="F286" s="29"/>
    </row>
    <row r="287" spans="1:6">
      <c r="A287" s="28"/>
      <c r="B287" s="29"/>
      <c r="C287" s="31"/>
      <c r="D287" s="29"/>
      <c r="E287" s="30"/>
      <c r="F287" s="29"/>
    </row>
    <row r="288" spans="1:6">
      <c r="A288" s="28"/>
      <c r="B288" s="29"/>
      <c r="C288" s="31"/>
      <c r="D288" s="29"/>
      <c r="E288" s="30"/>
      <c r="F288" s="29"/>
    </row>
    <row r="289" spans="1:6">
      <c r="A289" s="28"/>
      <c r="B289" s="29"/>
      <c r="C289" s="31"/>
      <c r="D289" s="29"/>
      <c r="E289" s="30"/>
      <c r="F289" s="29"/>
    </row>
    <row r="290" spans="1:6">
      <c r="A290" s="28"/>
      <c r="B290" s="29"/>
      <c r="C290" s="31"/>
      <c r="D290" s="29"/>
      <c r="E290" s="30"/>
      <c r="F290" s="29"/>
    </row>
    <row r="291" spans="1:6">
      <c r="A291" s="28"/>
      <c r="B291" s="29"/>
      <c r="C291" s="31"/>
      <c r="D291" s="29"/>
      <c r="E291" s="30"/>
      <c r="F291" s="29"/>
    </row>
    <row r="292" spans="1:6">
      <c r="A292" s="28"/>
      <c r="B292" s="29"/>
      <c r="C292" s="31"/>
      <c r="D292" s="29"/>
      <c r="E292" s="30"/>
      <c r="F292" s="29"/>
    </row>
    <row r="293" spans="1:6">
      <c r="A293" s="28"/>
      <c r="B293" s="29"/>
      <c r="C293" s="31"/>
      <c r="D293" s="29"/>
      <c r="E293" s="30"/>
      <c r="F293" s="29"/>
    </row>
    <row r="294" spans="1:6">
      <c r="A294" s="28"/>
      <c r="B294" s="29"/>
      <c r="C294" s="31"/>
      <c r="D294" s="29"/>
      <c r="E294" s="30"/>
      <c r="F294" s="29"/>
    </row>
    <row r="295" spans="1:6">
      <c r="A295" s="28"/>
      <c r="B295" s="29"/>
      <c r="C295" s="31"/>
      <c r="D295" s="29"/>
      <c r="E295" s="30"/>
      <c r="F295" s="29"/>
    </row>
    <row r="296" spans="1:6">
      <c r="A296" s="28"/>
      <c r="B296" s="29"/>
      <c r="C296" s="31"/>
      <c r="D296" s="29"/>
      <c r="E296" s="30"/>
      <c r="F296" s="29"/>
    </row>
    <row r="297" spans="1:6">
      <c r="A297" s="28"/>
      <c r="B297" s="29"/>
      <c r="C297" s="31"/>
      <c r="D297" s="29"/>
      <c r="E297" s="30"/>
      <c r="F297" s="29"/>
    </row>
    <row r="298" spans="1:6">
      <c r="A298" s="28"/>
      <c r="B298" s="29"/>
      <c r="C298" s="31"/>
      <c r="D298" s="29"/>
      <c r="E298" s="30"/>
      <c r="F298" s="29"/>
    </row>
    <row r="299" spans="1:6">
      <c r="A299" s="28"/>
      <c r="B299" s="29"/>
      <c r="C299" s="31"/>
      <c r="D299" s="29"/>
      <c r="E299" s="30"/>
      <c r="F299" s="29"/>
    </row>
    <row r="300" spans="1:6">
      <c r="A300" s="28"/>
      <c r="B300" s="29"/>
      <c r="C300" s="31"/>
      <c r="D300" s="29"/>
      <c r="E300" s="30"/>
      <c r="F300" s="29"/>
    </row>
    <row r="301" spans="1:6">
      <c r="A301" s="28"/>
      <c r="B301" s="29"/>
      <c r="C301" s="31"/>
      <c r="D301" s="29"/>
      <c r="E301" s="30"/>
      <c r="F301" s="29"/>
    </row>
    <row r="302" spans="1:6">
      <c r="A302" s="28"/>
      <c r="B302" s="29"/>
      <c r="C302" s="31"/>
      <c r="D302" s="29"/>
      <c r="E302" s="30"/>
      <c r="F302" s="29"/>
    </row>
    <row r="303" spans="1:6">
      <c r="A303" s="28"/>
      <c r="B303" s="29"/>
      <c r="C303" s="31"/>
      <c r="D303" s="29"/>
      <c r="E303" s="30"/>
      <c r="F303" s="29"/>
    </row>
    <row r="304" spans="1:6">
      <c r="A304" s="28"/>
      <c r="B304" s="29"/>
      <c r="C304" s="31"/>
      <c r="D304" s="29"/>
      <c r="E304" s="30"/>
      <c r="F304" s="29"/>
    </row>
    <row r="305" spans="1:6">
      <c r="A305" s="28"/>
      <c r="B305" s="29"/>
      <c r="C305" s="31"/>
      <c r="D305" s="29"/>
      <c r="E305" s="30"/>
      <c r="F305" s="29"/>
    </row>
    <row r="306" spans="1:6">
      <c r="A306" s="28"/>
      <c r="B306" s="29"/>
      <c r="C306" s="31"/>
      <c r="D306" s="29"/>
      <c r="E306" s="30"/>
      <c r="F306" s="29"/>
    </row>
    <row r="307" spans="1:6">
      <c r="A307" s="28"/>
      <c r="B307" s="29"/>
      <c r="C307" s="31"/>
      <c r="D307" s="29"/>
      <c r="E307" s="30"/>
      <c r="F307" s="29"/>
    </row>
    <row r="308" spans="1:6">
      <c r="A308" s="28"/>
      <c r="B308" s="29"/>
      <c r="C308" s="31"/>
      <c r="D308" s="29"/>
      <c r="E308" s="30"/>
      <c r="F308" s="29"/>
    </row>
    <row r="309" spans="1:6">
      <c r="A309" s="28"/>
      <c r="B309" s="29"/>
      <c r="C309" s="31"/>
      <c r="D309" s="29"/>
      <c r="E309" s="30"/>
      <c r="F309" s="29"/>
    </row>
    <row r="310" spans="1:6">
      <c r="A310" s="28"/>
      <c r="B310" s="29"/>
      <c r="C310" s="31"/>
      <c r="D310" s="29"/>
      <c r="E310" s="30"/>
      <c r="F310" s="29"/>
    </row>
    <row r="311" spans="1:6">
      <c r="A311" s="28"/>
      <c r="B311" s="29"/>
      <c r="C311" s="31"/>
      <c r="D311" s="29"/>
      <c r="E311" s="30"/>
      <c r="F311" s="29"/>
    </row>
    <row r="312" spans="1:6">
      <c r="A312" s="28"/>
      <c r="B312" s="29"/>
      <c r="C312" s="31"/>
      <c r="D312" s="29"/>
      <c r="E312" s="30"/>
      <c r="F312" s="29"/>
    </row>
    <row r="313" spans="1:6">
      <c r="A313" s="28"/>
      <c r="B313" s="29"/>
      <c r="C313" s="31"/>
      <c r="D313" s="29"/>
      <c r="E313" s="30"/>
      <c r="F313" s="29"/>
    </row>
    <row r="314" spans="1:6">
      <c r="A314" s="28"/>
      <c r="B314" s="29"/>
      <c r="C314" s="31"/>
      <c r="D314" s="29"/>
      <c r="E314" s="30"/>
      <c r="F314" s="29"/>
    </row>
    <row r="315" spans="1:6">
      <c r="A315" s="28"/>
      <c r="B315" s="29"/>
      <c r="C315" s="31"/>
      <c r="D315" s="29"/>
      <c r="E315" s="30"/>
      <c r="F315" s="29"/>
    </row>
    <row r="316" spans="1:6">
      <c r="A316" s="28"/>
      <c r="B316" s="29"/>
      <c r="C316" s="31"/>
      <c r="D316" s="29"/>
      <c r="E316" s="30"/>
      <c r="F316" s="29"/>
    </row>
    <row r="317" spans="1:6">
      <c r="A317" s="28"/>
      <c r="B317" s="29"/>
      <c r="C317" s="31"/>
      <c r="D317" s="29"/>
      <c r="E317" s="30"/>
      <c r="F317" s="29"/>
    </row>
    <row r="318" spans="1:6">
      <c r="A318" s="28"/>
      <c r="B318" s="29"/>
      <c r="C318" s="31"/>
      <c r="D318" s="29"/>
      <c r="E318" s="30"/>
      <c r="F318" s="29"/>
    </row>
    <row r="319" spans="1:6">
      <c r="A319" s="28"/>
      <c r="B319" s="29"/>
      <c r="C319" s="31"/>
      <c r="D319" s="29"/>
      <c r="E319" s="30"/>
      <c r="F319" s="29"/>
    </row>
    <row r="320" spans="1:6">
      <c r="A320" s="28"/>
      <c r="B320" s="29"/>
      <c r="C320" s="31"/>
      <c r="D320" s="29"/>
      <c r="E320" s="30"/>
      <c r="F320" s="29"/>
    </row>
    <row r="321" spans="1:6">
      <c r="A321" s="28"/>
      <c r="B321" s="29"/>
      <c r="C321" s="31"/>
      <c r="D321" s="29"/>
      <c r="E321" s="30"/>
      <c r="F321" s="29"/>
    </row>
    <row r="322" spans="1:6">
      <c r="A322" s="28"/>
      <c r="B322" s="29"/>
      <c r="C322" s="31"/>
      <c r="D322" s="29"/>
      <c r="E322" s="30"/>
      <c r="F322" s="29"/>
    </row>
    <row r="323" spans="1:6">
      <c r="A323" s="28"/>
      <c r="B323" s="29"/>
      <c r="C323" s="31"/>
      <c r="D323" s="29"/>
      <c r="E323" s="30"/>
      <c r="F323" s="29"/>
    </row>
    <row r="324" spans="1:6">
      <c r="A324" s="28"/>
      <c r="B324" s="29"/>
      <c r="C324" s="31"/>
      <c r="D324" s="29"/>
      <c r="E324" s="30"/>
      <c r="F324" s="29"/>
    </row>
    <row r="325" spans="1:6">
      <c r="A325" s="28"/>
      <c r="B325" s="29"/>
      <c r="C325" s="31"/>
      <c r="D325" s="29"/>
      <c r="E325" s="30"/>
      <c r="F325" s="29"/>
    </row>
    <row r="326" spans="1:6">
      <c r="A326" s="28"/>
      <c r="B326" s="29"/>
      <c r="C326" s="31"/>
      <c r="D326" s="29"/>
      <c r="E326" s="30"/>
      <c r="F326" s="29"/>
    </row>
    <row r="327" spans="1:6">
      <c r="A327" s="28"/>
      <c r="B327" s="29"/>
      <c r="C327" s="31"/>
      <c r="D327" s="29"/>
      <c r="E327" s="30"/>
      <c r="F327" s="29"/>
    </row>
    <row r="328" spans="1:6">
      <c r="A328" s="28"/>
      <c r="B328" s="29"/>
      <c r="C328" s="31"/>
      <c r="D328" s="29"/>
      <c r="E328" s="30"/>
      <c r="F328" s="29"/>
    </row>
    <row r="329" spans="1:6">
      <c r="A329" s="28"/>
      <c r="B329" s="29"/>
      <c r="C329" s="31"/>
      <c r="D329" s="29"/>
      <c r="E329" s="30"/>
      <c r="F329" s="29"/>
    </row>
    <row r="330" spans="1:6">
      <c r="A330" s="28"/>
      <c r="B330" s="29"/>
      <c r="C330" s="31"/>
      <c r="D330" s="29"/>
      <c r="E330" s="30"/>
      <c r="F330" s="29"/>
    </row>
    <row r="331" spans="1:6">
      <c r="A331" s="28"/>
      <c r="B331" s="29"/>
      <c r="C331" s="31"/>
      <c r="D331" s="29"/>
      <c r="E331" s="30"/>
      <c r="F331" s="29"/>
    </row>
    <row r="332" spans="1:6">
      <c r="A332" s="28"/>
      <c r="B332" s="29"/>
      <c r="C332" s="31"/>
      <c r="D332" s="29"/>
      <c r="E332" s="30"/>
      <c r="F332" s="29"/>
    </row>
    <row r="333" spans="1:6">
      <c r="A333" s="28"/>
      <c r="B333" s="29"/>
      <c r="C333" s="31"/>
      <c r="D333" s="29"/>
      <c r="E333" s="30"/>
      <c r="F333" s="29"/>
    </row>
    <row r="334" spans="1:6">
      <c r="A334" s="28"/>
      <c r="B334" s="29"/>
      <c r="C334" s="31"/>
      <c r="D334" s="29"/>
      <c r="E334" s="30"/>
      <c r="F334" s="29"/>
    </row>
    <row r="335" spans="1:6">
      <c r="A335" s="28"/>
      <c r="B335" s="29"/>
      <c r="C335" s="31"/>
      <c r="D335" s="29"/>
      <c r="E335" s="30"/>
      <c r="F335" s="29"/>
    </row>
    <row r="336" spans="1:6">
      <c r="A336" s="28"/>
      <c r="B336" s="29"/>
      <c r="C336" s="31"/>
      <c r="D336" s="29"/>
      <c r="E336" s="30"/>
      <c r="F336" s="29"/>
    </row>
    <row r="337" spans="1:6">
      <c r="A337" s="28"/>
      <c r="B337" s="29"/>
      <c r="C337" s="31"/>
      <c r="D337" s="29"/>
      <c r="E337" s="30"/>
      <c r="F337" s="29"/>
    </row>
    <row r="338" spans="1:6">
      <c r="A338" s="28"/>
      <c r="B338" s="29"/>
      <c r="C338" s="31"/>
      <c r="D338" s="29"/>
      <c r="E338" s="30"/>
      <c r="F338" s="29"/>
    </row>
    <row r="339" spans="1:6">
      <c r="A339" s="28"/>
      <c r="B339" s="29"/>
      <c r="C339" s="31"/>
      <c r="D339" s="29"/>
      <c r="E339" s="30"/>
      <c r="F339" s="29"/>
    </row>
    <row r="340" spans="1:6">
      <c r="A340" s="28"/>
      <c r="B340" s="29"/>
      <c r="C340" s="31"/>
      <c r="D340" s="29"/>
      <c r="E340" s="30"/>
      <c r="F340" s="29"/>
    </row>
    <row r="341" spans="1:6">
      <c r="A341" s="28"/>
      <c r="B341" s="29"/>
      <c r="C341" s="31"/>
      <c r="D341" s="29"/>
      <c r="E341" s="30"/>
      <c r="F341" s="29"/>
    </row>
    <row r="342" spans="1:6">
      <c r="A342" s="28"/>
      <c r="B342" s="29"/>
      <c r="C342" s="31"/>
      <c r="D342" s="29"/>
      <c r="E342" s="30"/>
      <c r="F342" s="29"/>
    </row>
    <row r="343" spans="1:6">
      <c r="A343" s="28"/>
      <c r="B343" s="29"/>
      <c r="C343" s="31"/>
      <c r="D343" s="29"/>
      <c r="E343" s="30"/>
      <c r="F343" s="29"/>
    </row>
    <row r="344" spans="1:6">
      <c r="A344" s="28"/>
      <c r="B344" s="29"/>
      <c r="C344" s="31"/>
      <c r="D344" s="29"/>
      <c r="E344" s="30"/>
      <c r="F344" s="29"/>
    </row>
    <row r="345" spans="1:6">
      <c r="A345" s="28"/>
      <c r="B345" s="29"/>
      <c r="C345" s="31"/>
      <c r="D345" s="29"/>
      <c r="E345" s="30"/>
      <c r="F345" s="29"/>
    </row>
    <row r="346" spans="1:6">
      <c r="A346" s="28"/>
      <c r="B346" s="29"/>
      <c r="C346" s="31"/>
      <c r="D346" s="29"/>
      <c r="E346" s="30"/>
      <c r="F346" s="29"/>
    </row>
    <row r="347" spans="1:6">
      <c r="A347" s="28"/>
      <c r="B347" s="29"/>
      <c r="C347" s="31"/>
      <c r="D347" s="29"/>
      <c r="E347" s="30"/>
      <c r="F347" s="29"/>
    </row>
    <row r="348" spans="1:6">
      <c r="A348" s="28"/>
      <c r="B348" s="29"/>
      <c r="C348" s="31"/>
      <c r="D348" s="29"/>
      <c r="E348" s="30"/>
      <c r="F348" s="29"/>
    </row>
    <row r="349" spans="1:6">
      <c r="A349" s="28"/>
      <c r="B349" s="29"/>
      <c r="C349" s="31"/>
      <c r="D349" s="29"/>
      <c r="E349" s="30"/>
      <c r="F349" s="29"/>
    </row>
    <row r="350" spans="1:6">
      <c r="A350" s="28"/>
      <c r="B350" s="29"/>
      <c r="C350" s="31"/>
      <c r="D350" s="29"/>
      <c r="E350" s="30"/>
      <c r="F350" s="29"/>
    </row>
    <row r="351" spans="1:6">
      <c r="A351" s="28"/>
      <c r="B351" s="29"/>
      <c r="C351" s="31"/>
      <c r="D351" s="29"/>
      <c r="E351" s="30"/>
      <c r="F351" s="29"/>
    </row>
    <row r="352" spans="1:6">
      <c r="A352" s="28"/>
      <c r="B352" s="29"/>
      <c r="C352" s="31"/>
      <c r="D352" s="29"/>
      <c r="E352" s="30"/>
      <c r="F352" s="29"/>
    </row>
    <row r="353" spans="1:6">
      <c r="A353" s="28"/>
      <c r="B353" s="29"/>
      <c r="C353" s="31"/>
      <c r="D353" s="29"/>
      <c r="E353" s="30"/>
      <c r="F353" s="29"/>
    </row>
    <row r="354" spans="1:6">
      <c r="A354" s="28"/>
      <c r="B354" s="29"/>
      <c r="C354" s="31"/>
      <c r="D354" s="29"/>
      <c r="E354" s="30"/>
      <c r="F354" s="29"/>
    </row>
    <row r="355" spans="1:6">
      <c r="A355" s="28"/>
      <c r="B355" s="29"/>
      <c r="C355" s="31"/>
      <c r="D355" s="29"/>
      <c r="E355" s="30"/>
      <c r="F355" s="29"/>
    </row>
    <row r="356" spans="1:6">
      <c r="A356" s="28"/>
      <c r="B356" s="29"/>
      <c r="C356" s="31"/>
      <c r="D356" s="29"/>
      <c r="E356" s="30"/>
      <c r="F356" s="29"/>
    </row>
    <row r="357" spans="1:6">
      <c r="A357" s="28"/>
      <c r="B357" s="29"/>
      <c r="C357" s="31"/>
      <c r="D357" s="29"/>
      <c r="E357" s="30"/>
      <c r="F357" s="29"/>
    </row>
    <row r="358" spans="1:6">
      <c r="A358" s="28"/>
      <c r="B358" s="29"/>
      <c r="C358" s="31"/>
      <c r="D358" s="29"/>
      <c r="E358" s="30"/>
      <c r="F358" s="29"/>
    </row>
    <row r="359" spans="1:6">
      <c r="A359" s="28"/>
      <c r="B359" s="29"/>
      <c r="C359" s="31"/>
      <c r="D359" s="29"/>
      <c r="E359" s="30"/>
      <c r="F359" s="29"/>
    </row>
    <row r="360" spans="1:6">
      <c r="A360" s="28"/>
      <c r="B360" s="29"/>
      <c r="C360" s="31"/>
      <c r="D360" s="29"/>
      <c r="E360" s="30"/>
      <c r="F360" s="29"/>
    </row>
    <row r="361" spans="1:6">
      <c r="A361" s="28"/>
      <c r="B361" s="29"/>
      <c r="C361" s="31"/>
      <c r="D361" s="29"/>
      <c r="E361" s="30"/>
      <c r="F361" s="29"/>
    </row>
    <row r="362" spans="1:6">
      <c r="A362" s="28"/>
      <c r="B362" s="29"/>
      <c r="C362" s="31"/>
      <c r="D362" s="29"/>
      <c r="E362" s="30"/>
      <c r="F362" s="29"/>
    </row>
    <row r="363" spans="1:6">
      <c r="A363" s="28"/>
      <c r="B363" s="29"/>
      <c r="C363" s="31"/>
      <c r="D363" s="29"/>
      <c r="E363" s="30"/>
      <c r="F363" s="29"/>
    </row>
    <row r="364" spans="1:6">
      <c r="A364" s="28"/>
      <c r="B364" s="29"/>
      <c r="C364" s="31"/>
      <c r="D364" s="29"/>
      <c r="E364" s="30"/>
      <c r="F364" s="29"/>
    </row>
    <row r="365" spans="1:6">
      <c r="A365" s="28"/>
      <c r="B365" s="29"/>
      <c r="C365" s="31"/>
      <c r="D365" s="29"/>
      <c r="E365" s="30"/>
      <c r="F365" s="29"/>
    </row>
    <row r="366" spans="1:6">
      <c r="A366" s="28"/>
      <c r="B366" s="29"/>
      <c r="C366" s="31"/>
      <c r="D366" s="29"/>
      <c r="E366" s="30"/>
      <c r="F366" s="29"/>
    </row>
    <row r="367" spans="1:6">
      <c r="A367" s="28"/>
      <c r="B367" s="29"/>
      <c r="C367" s="31"/>
      <c r="D367" s="29"/>
      <c r="E367" s="30"/>
      <c r="F367" s="29"/>
    </row>
    <row r="368" spans="1:6">
      <c r="A368" s="28"/>
      <c r="B368" s="29"/>
      <c r="C368" s="31"/>
      <c r="D368" s="29"/>
      <c r="E368" s="30"/>
      <c r="F368" s="29"/>
    </row>
    <row r="369" spans="1:6">
      <c r="A369" s="28"/>
      <c r="B369" s="29"/>
      <c r="C369" s="31"/>
      <c r="D369" s="29"/>
      <c r="E369" s="30"/>
      <c r="F369" s="29"/>
    </row>
    <row r="370" spans="1:6">
      <c r="A370" s="28"/>
      <c r="B370" s="29"/>
      <c r="C370" s="31"/>
      <c r="D370" s="29"/>
      <c r="E370" s="30"/>
      <c r="F370" s="29"/>
    </row>
    <row r="371" spans="1:6">
      <c r="A371" s="28"/>
      <c r="B371" s="29"/>
      <c r="C371" s="31"/>
      <c r="D371" s="29"/>
      <c r="E371" s="30"/>
      <c r="F371" s="29"/>
    </row>
    <row r="372" spans="1:6">
      <c r="A372" s="28"/>
      <c r="B372" s="29"/>
      <c r="C372" s="31"/>
      <c r="D372" s="29"/>
      <c r="E372" s="30"/>
      <c r="F372" s="29"/>
    </row>
    <row r="373" spans="1:6">
      <c r="A373" s="28"/>
      <c r="B373" s="29"/>
      <c r="C373" s="31"/>
      <c r="D373" s="29"/>
      <c r="E373" s="30"/>
      <c r="F373" s="29"/>
    </row>
    <row r="374" spans="1:6">
      <c r="A374" s="28"/>
      <c r="B374" s="29"/>
      <c r="C374" s="31"/>
      <c r="D374" s="29"/>
      <c r="E374" s="30"/>
      <c r="F374" s="29"/>
    </row>
    <row r="375" spans="1:6">
      <c r="A375" s="28"/>
      <c r="B375" s="29"/>
      <c r="C375" s="31"/>
      <c r="D375" s="29"/>
      <c r="E375" s="30"/>
      <c r="F375" s="29"/>
    </row>
    <row r="376" spans="1:6">
      <c r="A376" s="28"/>
      <c r="B376" s="29"/>
      <c r="C376" s="31"/>
      <c r="D376" s="29"/>
      <c r="E376" s="30"/>
      <c r="F376" s="29"/>
    </row>
    <row r="377" spans="1:6">
      <c r="A377" s="28"/>
      <c r="B377" s="29"/>
      <c r="C377" s="31"/>
      <c r="D377" s="29"/>
      <c r="E377" s="30"/>
      <c r="F377" s="29"/>
    </row>
    <row r="378" spans="1:6">
      <c r="A378" s="28"/>
      <c r="B378" s="29"/>
      <c r="C378" s="31"/>
      <c r="D378" s="29"/>
      <c r="E378" s="30"/>
      <c r="F378" s="29"/>
    </row>
    <row r="379" spans="1:6">
      <c r="A379" s="28"/>
      <c r="B379" s="29"/>
      <c r="C379" s="31"/>
      <c r="D379" s="29"/>
      <c r="E379" s="30"/>
      <c r="F379" s="29"/>
    </row>
    <row r="380" spans="1:6">
      <c r="A380" s="28"/>
      <c r="B380" s="29"/>
      <c r="C380" s="31"/>
      <c r="D380" s="29"/>
      <c r="E380" s="30"/>
      <c r="F380" s="29"/>
    </row>
    <row r="381" spans="1:6">
      <c r="A381" s="28"/>
      <c r="B381" s="29"/>
      <c r="C381" s="31"/>
      <c r="D381" s="29"/>
      <c r="E381" s="30"/>
      <c r="F381" s="29"/>
    </row>
    <row r="382" spans="1:6">
      <c r="A382" s="28"/>
      <c r="B382" s="29"/>
      <c r="C382" s="31"/>
      <c r="D382" s="29"/>
      <c r="E382" s="30"/>
      <c r="F382" s="29"/>
    </row>
    <row r="383" spans="1:6">
      <c r="A383" s="28"/>
      <c r="B383" s="29"/>
      <c r="C383" s="31"/>
      <c r="D383" s="29"/>
      <c r="E383" s="30"/>
      <c r="F383" s="29"/>
    </row>
    <row r="384" spans="1:6">
      <c r="A384" s="28"/>
      <c r="B384" s="29"/>
      <c r="C384" s="31"/>
      <c r="D384" s="29"/>
      <c r="E384" s="30"/>
      <c r="F384" s="29"/>
    </row>
    <row r="385" spans="1:6">
      <c r="A385" s="28"/>
      <c r="B385" s="29"/>
      <c r="C385" s="31"/>
      <c r="D385" s="29"/>
      <c r="E385" s="30"/>
      <c r="F385" s="29"/>
    </row>
    <row r="386" spans="1:6">
      <c r="A386" s="28"/>
      <c r="B386" s="29"/>
      <c r="C386" s="31"/>
      <c r="D386" s="29"/>
      <c r="E386" s="30"/>
      <c r="F386" s="29"/>
    </row>
    <row r="387" spans="1:6">
      <c r="A387" s="28"/>
      <c r="B387" s="29"/>
      <c r="C387" s="31"/>
      <c r="D387" s="29"/>
      <c r="E387" s="30"/>
      <c r="F387" s="29"/>
    </row>
    <row r="388" spans="1:6">
      <c r="A388" s="28"/>
      <c r="B388" s="29"/>
      <c r="C388" s="31"/>
      <c r="D388" s="29"/>
      <c r="E388" s="30"/>
      <c r="F388" s="29"/>
    </row>
    <row r="389" spans="1:6">
      <c r="A389" s="28"/>
      <c r="B389" s="29"/>
      <c r="C389" s="31"/>
      <c r="D389" s="29"/>
      <c r="E389" s="30"/>
      <c r="F389" s="29"/>
    </row>
    <row r="390" spans="1:6">
      <c r="A390" s="28"/>
      <c r="B390" s="29"/>
      <c r="C390" s="31"/>
      <c r="D390" s="29"/>
      <c r="E390" s="30"/>
      <c r="F390" s="29"/>
    </row>
    <row r="391" spans="1:6">
      <c r="A391" s="28"/>
      <c r="B391" s="29"/>
      <c r="C391" s="31"/>
      <c r="D391" s="29"/>
      <c r="E391" s="30"/>
      <c r="F391" s="29"/>
    </row>
    <row r="392" spans="1:6">
      <c r="A392" s="28"/>
      <c r="B392" s="29"/>
      <c r="C392" s="31"/>
      <c r="D392" s="29"/>
      <c r="E392" s="30"/>
      <c r="F392" s="29"/>
    </row>
    <row r="393" spans="1:6">
      <c r="A393" s="28"/>
      <c r="B393" s="29"/>
      <c r="C393" s="31"/>
      <c r="D393" s="29"/>
      <c r="E393" s="30"/>
      <c r="F393" s="29"/>
    </row>
    <row r="394" spans="1:6">
      <c r="A394" s="28"/>
      <c r="B394" s="29"/>
      <c r="C394" s="31"/>
      <c r="D394" s="29"/>
      <c r="E394" s="30"/>
      <c r="F394" s="29"/>
    </row>
    <row r="395" spans="1:6">
      <c r="A395" s="28"/>
      <c r="B395" s="29"/>
      <c r="C395" s="31"/>
      <c r="D395" s="29"/>
      <c r="E395" s="30"/>
      <c r="F395" s="29"/>
    </row>
    <row r="396" spans="1:6">
      <c r="A396" s="28"/>
      <c r="B396" s="29"/>
      <c r="C396" s="31"/>
      <c r="D396" s="29"/>
      <c r="E396" s="30"/>
      <c r="F396" s="29"/>
    </row>
    <row r="397" spans="1:6">
      <c r="A397" s="28"/>
      <c r="B397" s="29"/>
      <c r="C397" s="31"/>
      <c r="D397" s="29"/>
      <c r="E397" s="30"/>
      <c r="F397" s="29"/>
    </row>
    <row r="398" spans="1:6">
      <c r="A398" s="28"/>
      <c r="B398" s="29"/>
      <c r="C398" s="31"/>
      <c r="D398" s="29"/>
      <c r="E398" s="30"/>
      <c r="F398" s="29"/>
    </row>
    <row r="399" spans="1:6">
      <c r="A399" s="28"/>
      <c r="B399" s="29"/>
      <c r="C399" s="31"/>
      <c r="D399" s="29"/>
      <c r="E399" s="30"/>
      <c r="F399" s="29"/>
    </row>
    <row r="400" spans="1:6">
      <c r="A400" s="28"/>
      <c r="B400" s="29"/>
      <c r="C400" s="31"/>
      <c r="D400" s="29"/>
      <c r="E400" s="30"/>
      <c r="F400" s="29"/>
    </row>
    <row r="401" spans="1:6">
      <c r="A401" s="28"/>
      <c r="B401" s="29"/>
      <c r="C401" s="31"/>
      <c r="D401" s="29"/>
      <c r="E401" s="30"/>
      <c r="F401" s="29"/>
    </row>
    <row r="402" spans="1:6">
      <c r="A402" s="28"/>
      <c r="B402" s="29"/>
      <c r="C402" s="31"/>
      <c r="D402" s="29"/>
      <c r="E402" s="30"/>
      <c r="F402" s="29"/>
    </row>
    <row r="403" spans="1:6">
      <c r="A403" s="28"/>
      <c r="B403" s="29"/>
      <c r="C403" s="31"/>
      <c r="D403" s="29"/>
      <c r="E403" s="30"/>
      <c r="F403" s="29"/>
    </row>
    <row r="404" spans="1:6">
      <c r="A404" s="28"/>
      <c r="B404" s="29"/>
      <c r="C404" s="31"/>
      <c r="D404" s="29"/>
      <c r="E404" s="30"/>
      <c r="F404" s="29"/>
    </row>
    <row r="405" spans="1:6">
      <c r="A405" s="28"/>
      <c r="B405" s="29"/>
      <c r="C405" s="31"/>
      <c r="D405" s="29"/>
      <c r="E405" s="30"/>
      <c r="F405" s="29"/>
    </row>
    <row r="406" spans="1:6">
      <c r="A406" s="28"/>
      <c r="B406" s="29"/>
      <c r="C406" s="31"/>
      <c r="D406" s="29"/>
      <c r="E406" s="30"/>
      <c r="F406" s="29"/>
    </row>
    <row r="407" spans="1:6">
      <c r="A407" s="28"/>
      <c r="B407" s="29"/>
      <c r="C407" s="31"/>
      <c r="D407" s="29"/>
      <c r="E407" s="30"/>
      <c r="F407" s="29"/>
    </row>
    <row r="408" spans="1:6">
      <c r="A408" s="28"/>
      <c r="B408" s="29"/>
      <c r="C408" s="31"/>
      <c r="D408" s="29"/>
      <c r="E408" s="30"/>
      <c r="F408" s="29"/>
    </row>
    <row r="409" spans="1:6">
      <c r="A409" s="28"/>
      <c r="B409" s="29"/>
      <c r="C409" s="31"/>
      <c r="D409" s="29"/>
      <c r="E409" s="30"/>
      <c r="F409" s="29"/>
    </row>
    <row r="410" spans="1:6">
      <c r="A410" s="28"/>
      <c r="B410" s="29"/>
      <c r="C410" s="31"/>
      <c r="D410" s="29"/>
      <c r="E410" s="30"/>
      <c r="F410" s="29"/>
    </row>
    <row r="411" spans="1:6">
      <c r="A411" s="28"/>
      <c r="B411" s="29"/>
      <c r="C411" s="31"/>
      <c r="D411" s="29"/>
      <c r="E411" s="30"/>
      <c r="F411" s="29"/>
    </row>
    <row r="412" spans="1:6">
      <c r="A412" s="28"/>
      <c r="B412" s="29"/>
      <c r="C412" s="31"/>
      <c r="D412" s="29"/>
      <c r="E412" s="30"/>
      <c r="F412" s="29"/>
    </row>
    <row r="413" spans="1:6">
      <c r="A413" s="28"/>
      <c r="B413" s="29"/>
      <c r="C413" s="31"/>
      <c r="D413" s="29"/>
      <c r="E413" s="30"/>
      <c r="F413" s="29"/>
    </row>
    <row r="414" spans="1:6">
      <c r="A414" s="28"/>
      <c r="B414" s="29"/>
      <c r="C414" s="31"/>
      <c r="D414" s="29"/>
      <c r="E414" s="30"/>
      <c r="F414" s="29"/>
    </row>
    <row r="415" spans="1:6">
      <c r="A415" s="28"/>
      <c r="B415" s="29"/>
      <c r="C415" s="31"/>
      <c r="D415" s="29"/>
      <c r="E415" s="30"/>
      <c r="F415" s="29"/>
    </row>
    <row r="416" spans="1:6">
      <c r="A416" s="28"/>
      <c r="B416" s="29"/>
      <c r="C416" s="31"/>
      <c r="D416" s="29"/>
      <c r="E416" s="30"/>
      <c r="F416" s="29"/>
    </row>
    <row r="417" spans="1:6">
      <c r="A417" s="28"/>
      <c r="B417" s="29"/>
      <c r="C417" s="31"/>
      <c r="D417" s="29"/>
      <c r="E417" s="30"/>
      <c r="F417" s="29"/>
    </row>
    <row r="418" spans="1:6">
      <c r="A418" s="28"/>
      <c r="B418" s="29"/>
      <c r="C418" s="31"/>
      <c r="D418" s="29"/>
      <c r="E418" s="30"/>
      <c r="F418" s="29"/>
    </row>
    <row r="419" spans="1:6">
      <c r="A419" s="28"/>
      <c r="B419" s="29"/>
      <c r="C419" s="31"/>
      <c r="D419" s="29"/>
      <c r="E419" s="30"/>
      <c r="F419" s="29"/>
    </row>
    <row r="420" spans="1:6">
      <c r="A420" s="28"/>
      <c r="B420" s="29"/>
      <c r="C420" s="31"/>
      <c r="D420" s="29"/>
      <c r="E420" s="30"/>
      <c r="F420" s="29"/>
    </row>
    <row r="421" spans="1:6">
      <c r="A421" s="28"/>
      <c r="B421" s="29"/>
      <c r="C421" s="31"/>
      <c r="D421" s="29"/>
      <c r="E421" s="30"/>
      <c r="F421" s="29"/>
    </row>
    <row r="422" spans="1:6">
      <c r="A422" s="28"/>
      <c r="B422" s="29"/>
      <c r="C422" s="31"/>
      <c r="D422" s="29"/>
      <c r="E422" s="30"/>
      <c r="F422" s="29"/>
    </row>
    <row r="423" spans="1:6">
      <c r="A423" s="28"/>
      <c r="B423" s="29"/>
      <c r="C423" s="31"/>
      <c r="D423" s="29"/>
      <c r="E423" s="30"/>
      <c r="F423" s="29"/>
    </row>
    <row r="424" spans="1:6">
      <c r="A424" s="28"/>
      <c r="B424" s="29"/>
      <c r="C424" s="31"/>
      <c r="D424" s="29"/>
      <c r="E424" s="30"/>
      <c r="F424" s="29"/>
    </row>
    <row r="425" spans="1:6">
      <c r="A425" s="28"/>
      <c r="B425" s="29"/>
      <c r="C425" s="31"/>
      <c r="D425" s="29"/>
      <c r="E425" s="30"/>
      <c r="F425" s="29"/>
    </row>
    <row r="426" spans="1:6">
      <c r="A426" s="28"/>
      <c r="B426" s="29"/>
      <c r="C426" s="31"/>
      <c r="D426" s="29"/>
      <c r="E426" s="30"/>
      <c r="F426" s="29"/>
    </row>
    <row r="427" spans="1:6">
      <c r="A427" s="28"/>
      <c r="B427" s="29"/>
      <c r="C427" s="31"/>
      <c r="D427" s="29"/>
      <c r="E427" s="30"/>
      <c r="F427" s="29"/>
    </row>
    <row r="428" spans="1:6">
      <c r="A428" s="28"/>
      <c r="B428" s="29"/>
      <c r="C428" s="31"/>
      <c r="D428" s="29"/>
      <c r="E428" s="30"/>
      <c r="F428" s="29"/>
    </row>
    <row r="429" spans="1:6">
      <c r="A429" s="28"/>
      <c r="B429" s="29"/>
      <c r="C429" s="31"/>
      <c r="D429" s="29"/>
      <c r="E429" s="30"/>
      <c r="F429" s="29"/>
    </row>
    <row r="430" spans="1:6">
      <c r="A430" s="28"/>
      <c r="B430" s="29"/>
      <c r="C430" s="31"/>
      <c r="D430" s="29"/>
      <c r="E430" s="30"/>
      <c r="F430" s="29"/>
    </row>
    <row r="431" spans="1:6">
      <c r="A431" s="28"/>
      <c r="B431" s="29"/>
      <c r="C431" s="31"/>
      <c r="D431" s="29"/>
      <c r="E431" s="30"/>
      <c r="F431" s="29"/>
    </row>
    <row r="432" spans="1:6">
      <c r="A432" s="28"/>
      <c r="B432" s="29"/>
      <c r="C432" s="31"/>
      <c r="D432" s="29"/>
      <c r="E432" s="30"/>
      <c r="F432" s="29"/>
    </row>
    <row r="433" spans="1:6">
      <c r="A433" s="28"/>
      <c r="B433" s="29"/>
      <c r="C433" s="31"/>
      <c r="D433" s="29"/>
      <c r="E433" s="30"/>
      <c r="F433" s="29"/>
    </row>
    <row r="434" spans="1:6">
      <c r="A434" s="28"/>
      <c r="B434" s="29"/>
      <c r="C434" s="31"/>
      <c r="D434" s="29"/>
      <c r="E434" s="30"/>
      <c r="F434" s="29"/>
    </row>
    <row r="435" spans="1:6">
      <c r="A435" s="28"/>
      <c r="B435" s="29"/>
      <c r="C435" s="31"/>
      <c r="D435" s="29"/>
      <c r="E435" s="30"/>
      <c r="F435" s="29"/>
    </row>
    <row r="436" spans="1:6">
      <c r="A436" s="28"/>
      <c r="B436" s="29"/>
      <c r="C436" s="31"/>
      <c r="D436" s="29"/>
      <c r="E436" s="30"/>
      <c r="F436" s="29"/>
    </row>
    <row r="437" spans="1:6">
      <c r="A437" s="28"/>
      <c r="B437" s="29"/>
      <c r="C437" s="31"/>
      <c r="D437" s="29"/>
      <c r="E437" s="30"/>
      <c r="F437" s="29"/>
    </row>
    <row r="438" spans="1:6">
      <c r="A438" s="28"/>
      <c r="B438" s="29"/>
      <c r="C438" s="31"/>
      <c r="D438" s="29"/>
      <c r="E438" s="30"/>
      <c r="F438" s="29"/>
    </row>
    <row r="439" spans="1:6">
      <c r="A439" s="28"/>
      <c r="B439" s="29"/>
      <c r="C439" s="31"/>
      <c r="D439" s="29"/>
      <c r="E439" s="30"/>
      <c r="F439" s="29"/>
    </row>
    <row r="440" spans="1:6">
      <c r="A440" s="28"/>
      <c r="B440" s="29"/>
      <c r="C440" s="31"/>
      <c r="D440" s="29"/>
      <c r="E440" s="30"/>
      <c r="F440" s="29"/>
    </row>
    <row r="441" spans="1:6">
      <c r="A441" s="28"/>
      <c r="B441" s="29"/>
      <c r="C441" s="31"/>
      <c r="D441" s="29"/>
      <c r="E441" s="30"/>
      <c r="F441" s="29"/>
    </row>
    <row r="442" spans="1:6">
      <c r="A442" s="28"/>
      <c r="B442" s="29"/>
      <c r="C442" s="31"/>
      <c r="D442" s="29"/>
      <c r="E442" s="30"/>
      <c r="F442" s="29"/>
    </row>
    <row r="443" spans="1:6">
      <c r="A443" s="28"/>
      <c r="B443" s="29"/>
      <c r="C443" s="31"/>
      <c r="D443" s="29"/>
      <c r="E443" s="30"/>
      <c r="F443" s="29"/>
    </row>
    <row r="444" spans="1:6">
      <c r="A444" s="28"/>
      <c r="B444" s="29"/>
      <c r="C444" s="31"/>
      <c r="D444" s="29"/>
      <c r="E444" s="30"/>
      <c r="F444" s="29"/>
    </row>
    <row r="445" spans="1:6">
      <c r="A445" s="28"/>
      <c r="B445" s="29"/>
      <c r="C445" s="31"/>
      <c r="D445" s="29"/>
      <c r="E445" s="30"/>
      <c r="F445" s="29"/>
    </row>
    <row r="446" spans="1:6">
      <c r="A446" s="28"/>
      <c r="B446" s="29"/>
      <c r="C446" s="31"/>
      <c r="D446" s="29"/>
      <c r="E446" s="30"/>
      <c r="F446" s="29"/>
    </row>
    <row r="447" spans="1:6">
      <c r="A447" s="28"/>
      <c r="B447" s="29"/>
      <c r="C447" s="31"/>
      <c r="D447" s="29"/>
      <c r="E447" s="30"/>
      <c r="F447" s="29"/>
    </row>
    <row r="448" spans="1:6">
      <c r="A448" s="28"/>
      <c r="B448" s="29"/>
      <c r="C448" s="31"/>
      <c r="D448" s="29"/>
      <c r="E448" s="30"/>
      <c r="F448" s="29"/>
    </row>
    <row r="449" spans="1:6">
      <c r="A449" s="28"/>
      <c r="B449" s="29"/>
      <c r="C449" s="31"/>
      <c r="D449" s="29"/>
      <c r="E449" s="30"/>
      <c r="F449" s="29"/>
    </row>
    <row r="450" spans="1:6">
      <c r="A450" s="28"/>
      <c r="B450" s="29"/>
      <c r="C450" s="31"/>
      <c r="D450" s="29"/>
      <c r="E450" s="30"/>
      <c r="F450" s="29"/>
    </row>
    <row r="451" spans="1:6">
      <c r="A451" s="28"/>
      <c r="B451" s="29"/>
      <c r="C451" s="31"/>
      <c r="D451" s="29"/>
      <c r="E451" s="30"/>
      <c r="F451" s="29"/>
    </row>
    <row r="452" spans="1:6">
      <c r="A452" s="28"/>
      <c r="B452" s="29"/>
      <c r="C452" s="31"/>
      <c r="D452" s="29"/>
      <c r="E452" s="30"/>
      <c r="F452" s="29"/>
    </row>
    <row r="453" spans="1:6">
      <c r="A453" s="28"/>
      <c r="B453" s="29"/>
      <c r="C453" s="31"/>
      <c r="D453" s="29"/>
      <c r="E453" s="30"/>
      <c r="F453" s="29"/>
    </row>
    <row r="454" spans="1:6">
      <c r="A454" s="28"/>
      <c r="B454" s="29"/>
      <c r="C454" s="31"/>
      <c r="D454" s="29"/>
      <c r="E454" s="30"/>
      <c r="F454" s="29"/>
    </row>
    <row r="455" spans="1:6">
      <c r="A455" s="28"/>
      <c r="B455" s="29"/>
      <c r="C455" s="31"/>
      <c r="D455" s="29"/>
      <c r="E455" s="30"/>
      <c r="F455" s="29"/>
    </row>
    <row r="456" spans="1:6">
      <c r="A456" s="28"/>
      <c r="B456" s="29"/>
      <c r="C456" s="31"/>
      <c r="D456" s="29"/>
      <c r="E456" s="30"/>
      <c r="F456" s="29"/>
    </row>
    <row r="457" spans="1:6">
      <c r="A457" s="28"/>
      <c r="B457" s="29"/>
      <c r="C457" s="31"/>
      <c r="D457" s="29"/>
      <c r="E457" s="30"/>
      <c r="F457" s="29"/>
    </row>
    <row r="458" spans="1:6">
      <c r="A458" s="28"/>
      <c r="B458" s="29"/>
      <c r="C458" s="31"/>
      <c r="D458" s="29"/>
      <c r="E458" s="30"/>
      <c r="F458" s="29"/>
    </row>
    <row r="459" spans="1:6">
      <c r="A459" s="28"/>
      <c r="B459" s="29"/>
      <c r="C459" s="31"/>
      <c r="D459" s="29"/>
      <c r="E459" s="30"/>
      <c r="F459" s="29"/>
    </row>
    <row r="460" spans="1:6">
      <c r="A460" s="28"/>
      <c r="B460" s="29"/>
      <c r="C460" s="31"/>
      <c r="D460" s="29"/>
      <c r="E460" s="30"/>
      <c r="F460" s="29"/>
    </row>
    <row r="461" spans="1:6">
      <c r="A461" s="28"/>
      <c r="B461" s="29"/>
      <c r="C461" s="31"/>
      <c r="D461" s="29"/>
      <c r="E461" s="30"/>
      <c r="F461" s="29"/>
    </row>
    <row r="462" spans="1:6">
      <c r="A462" s="28"/>
      <c r="B462" s="29"/>
      <c r="C462" s="31"/>
      <c r="D462" s="29"/>
      <c r="E462" s="30"/>
      <c r="F462" s="29"/>
    </row>
    <row r="463" spans="1:6">
      <c r="A463" s="28"/>
      <c r="B463" s="29"/>
      <c r="C463" s="31"/>
      <c r="D463" s="29"/>
      <c r="E463" s="30"/>
      <c r="F463" s="29"/>
    </row>
    <row r="464" spans="1:6">
      <c r="A464" s="28"/>
      <c r="B464" s="29"/>
      <c r="C464" s="31"/>
      <c r="D464" s="29"/>
      <c r="E464" s="30"/>
      <c r="F464" s="29"/>
    </row>
    <row r="465" spans="1:6">
      <c r="A465" s="28"/>
      <c r="B465" s="29"/>
      <c r="C465" s="31"/>
      <c r="D465" s="29"/>
      <c r="E465" s="30"/>
      <c r="F465" s="29"/>
    </row>
    <row r="466" spans="1:6">
      <c r="A466" s="28"/>
      <c r="B466" s="29"/>
      <c r="C466" s="31"/>
      <c r="D466" s="29"/>
      <c r="E466" s="30"/>
      <c r="F466" s="29"/>
    </row>
    <row r="467" spans="1:6">
      <c r="A467" s="28"/>
      <c r="B467" s="29"/>
      <c r="C467" s="31"/>
      <c r="D467" s="29"/>
      <c r="E467" s="30"/>
      <c r="F467" s="29"/>
    </row>
    <row r="468" spans="1:6">
      <c r="A468" s="28"/>
      <c r="B468" s="29"/>
      <c r="C468" s="31"/>
      <c r="D468" s="29"/>
      <c r="E468" s="30"/>
      <c r="F468" s="29"/>
    </row>
    <row r="469" spans="1:6">
      <c r="A469" s="28"/>
      <c r="B469" s="29"/>
      <c r="C469" s="31"/>
      <c r="D469" s="29"/>
      <c r="E469" s="30"/>
      <c r="F469" s="29"/>
    </row>
    <row r="470" spans="1:6">
      <c r="A470" s="28"/>
      <c r="B470" s="29"/>
      <c r="C470" s="31"/>
      <c r="D470" s="29"/>
      <c r="E470" s="30"/>
      <c r="F470" s="29"/>
    </row>
    <row r="471" spans="1:6">
      <c r="A471" s="28"/>
      <c r="B471" s="29"/>
      <c r="C471" s="31"/>
      <c r="D471" s="29"/>
      <c r="E471" s="30"/>
      <c r="F471" s="29"/>
    </row>
    <row r="472" spans="1:6">
      <c r="A472" s="28"/>
      <c r="B472" s="29"/>
      <c r="C472" s="31"/>
      <c r="D472" s="29"/>
      <c r="E472" s="30"/>
      <c r="F472" s="29"/>
    </row>
    <row r="473" spans="1:6">
      <c r="A473" s="28"/>
      <c r="B473" s="29"/>
      <c r="C473" s="31"/>
      <c r="D473" s="29"/>
      <c r="E473" s="30"/>
      <c r="F473" s="29"/>
    </row>
    <row r="474" spans="1:6">
      <c r="A474" s="28"/>
      <c r="B474" s="29"/>
      <c r="C474" s="31"/>
      <c r="D474" s="29"/>
      <c r="E474" s="30"/>
      <c r="F474" s="29"/>
    </row>
    <row r="475" spans="1:6">
      <c r="A475" s="28"/>
      <c r="B475" s="29"/>
      <c r="C475" s="31"/>
      <c r="D475" s="29"/>
      <c r="E475" s="30"/>
      <c r="F475" s="29"/>
    </row>
    <row r="476" spans="1:6">
      <c r="A476" s="28"/>
      <c r="B476" s="29"/>
      <c r="C476" s="31"/>
      <c r="D476" s="29"/>
      <c r="E476" s="30"/>
      <c r="F476" s="29"/>
    </row>
    <row r="477" spans="1:6">
      <c r="A477" s="28"/>
      <c r="B477" s="29"/>
      <c r="C477" s="31"/>
      <c r="D477" s="29"/>
      <c r="E477" s="30"/>
      <c r="F477" s="29"/>
    </row>
    <row r="478" spans="1:6">
      <c r="A478" s="28"/>
      <c r="B478" s="29"/>
      <c r="C478" s="31"/>
      <c r="D478" s="29"/>
      <c r="E478" s="30"/>
      <c r="F478" s="29"/>
    </row>
    <row r="479" spans="1:6">
      <c r="A479" s="28"/>
      <c r="B479" s="29"/>
      <c r="C479" s="31"/>
      <c r="D479" s="29"/>
      <c r="E479" s="30"/>
      <c r="F479" s="29"/>
    </row>
    <row r="480" spans="1:6">
      <c r="A480" s="28"/>
      <c r="B480" s="29"/>
      <c r="C480" s="31"/>
      <c r="D480" s="29"/>
      <c r="E480" s="30"/>
      <c r="F480" s="29"/>
    </row>
    <row r="481" spans="1:6">
      <c r="A481" s="28"/>
      <c r="B481" s="29"/>
      <c r="C481" s="31"/>
      <c r="D481" s="29"/>
      <c r="E481" s="30"/>
      <c r="F481" s="29"/>
    </row>
    <row r="482" spans="1:6">
      <c r="A482" s="28"/>
      <c r="B482" s="29"/>
      <c r="C482" s="31"/>
      <c r="D482" s="29"/>
      <c r="E482" s="30"/>
      <c r="F482" s="29"/>
    </row>
    <row r="483" spans="1:6">
      <c r="A483" s="28"/>
      <c r="B483" s="29"/>
      <c r="C483" s="31"/>
      <c r="D483" s="29"/>
      <c r="E483" s="30"/>
      <c r="F483" s="29"/>
    </row>
    <row r="484" spans="1:6">
      <c r="A484" s="28"/>
      <c r="B484" s="29"/>
      <c r="C484" s="31"/>
      <c r="D484" s="29"/>
      <c r="E484" s="30"/>
      <c r="F484" s="29"/>
    </row>
    <row r="485" spans="1:6">
      <c r="A485" s="28"/>
      <c r="B485" s="29"/>
      <c r="C485" s="31"/>
      <c r="D485" s="29"/>
      <c r="E485" s="30"/>
      <c r="F485" s="29"/>
    </row>
    <row r="486" spans="1:6">
      <c r="A486" s="28"/>
      <c r="B486" s="29"/>
      <c r="C486" s="31"/>
      <c r="D486" s="29"/>
      <c r="E486" s="30"/>
      <c r="F486" s="29"/>
    </row>
    <row r="487" spans="1:6">
      <c r="A487" s="28"/>
      <c r="B487" s="29"/>
      <c r="C487" s="31"/>
      <c r="D487" s="29"/>
      <c r="E487" s="30"/>
      <c r="F487" s="29"/>
    </row>
    <row r="488" spans="1:6">
      <c r="A488" s="28"/>
      <c r="B488" s="29"/>
      <c r="C488" s="31"/>
      <c r="D488" s="29"/>
      <c r="E488" s="30"/>
      <c r="F488" s="29"/>
    </row>
    <row r="489" spans="1:6">
      <c r="A489" s="28"/>
      <c r="B489" s="29"/>
      <c r="C489" s="31"/>
      <c r="D489" s="29"/>
      <c r="E489" s="30"/>
      <c r="F489" s="29"/>
    </row>
    <row r="490" spans="1:6">
      <c r="A490" s="28"/>
      <c r="B490" s="29"/>
      <c r="C490" s="31"/>
      <c r="D490" s="29"/>
      <c r="E490" s="30"/>
      <c r="F490" s="29"/>
    </row>
    <row r="491" spans="1:6">
      <c r="A491" s="28"/>
      <c r="B491" s="29"/>
      <c r="C491" s="31"/>
      <c r="D491" s="29"/>
      <c r="E491" s="30"/>
      <c r="F491" s="29"/>
    </row>
    <row r="492" spans="1:6">
      <c r="A492" s="28"/>
      <c r="B492" s="29"/>
      <c r="C492" s="31"/>
      <c r="D492" s="29"/>
      <c r="E492" s="30"/>
      <c r="F492" s="29"/>
    </row>
    <row r="493" spans="1:6">
      <c r="A493" s="28"/>
      <c r="B493" s="29"/>
      <c r="C493" s="31"/>
      <c r="D493" s="29"/>
      <c r="E493" s="30"/>
      <c r="F493" s="29"/>
    </row>
    <row r="494" spans="1:6">
      <c r="A494" s="28"/>
      <c r="B494" s="29"/>
      <c r="C494" s="31"/>
      <c r="D494" s="29"/>
      <c r="E494" s="30"/>
      <c r="F494" s="29"/>
    </row>
    <row r="495" spans="1:6">
      <c r="A495" s="28"/>
      <c r="B495" s="29"/>
      <c r="C495" s="31"/>
      <c r="D495" s="29"/>
      <c r="E495" s="30"/>
      <c r="F495" s="29"/>
    </row>
    <row r="496" spans="1:6">
      <c r="A496" s="28"/>
      <c r="B496" s="29"/>
      <c r="C496" s="31"/>
      <c r="D496" s="29"/>
      <c r="E496" s="30"/>
      <c r="F496" s="29"/>
    </row>
    <row r="497" spans="1:6">
      <c r="A497" s="28"/>
      <c r="B497" s="29"/>
      <c r="C497" s="31"/>
      <c r="D497" s="29"/>
      <c r="E497" s="30"/>
      <c r="F497" s="29"/>
    </row>
    <row r="498" spans="1:6">
      <c r="A498" s="28"/>
      <c r="B498" s="29"/>
      <c r="C498" s="31"/>
      <c r="D498" s="29"/>
      <c r="E498" s="30"/>
      <c r="F498" s="29"/>
    </row>
    <row r="499" spans="1:6">
      <c r="A499" s="28"/>
      <c r="B499" s="29"/>
      <c r="C499" s="31"/>
      <c r="D499" s="29"/>
      <c r="E499" s="30"/>
      <c r="F499" s="29"/>
    </row>
    <row r="500" spans="1:6">
      <c r="A500" s="28"/>
      <c r="B500" s="29"/>
      <c r="C500" s="31"/>
      <c r="D500" s="29"/>
      <c r="E500" s="30"/>
      <c r="F500" s="29"/>
    </row>
    <row r="501" spans="1:6">
      <c r="A501" s="28"/>
      <c r="B501" s="29"/>
      <c r="C501" s="31"/>
      <c r="D501" s="29"/>
      <c r="E501" s="30"/>
      <c r="F501" s="29"/>
    </row>
    <row r="502" spans="1:6">
      <c r="A502" s="28"/>
      <c r="B502" s="29"/>
      <c r="C502" s="31"/>
      <c r="D502" s="29"/>
      <c r="E502" s="30"/>
      <c r="F502" s="29"/>
    </row>
    <row r="503" spans="1:6">
      <c r="A503" s="28"/>
      <c r="B503" s="29"/>
      <c r="C503" s="31"/>
      <c r="D503" s="29"/>
      <c r="E503" s="30"/>
      <c r="F503" s="29"/>
    </row>
    <row r="504" spans="1:6">
      <c r="A504" s="28"/>
      <c r="B504" s="29"/>
      <c r="C504" s="31"/>
      <c r="D504" s="29"/>
      <c r="E504" s="30"/>
      <c r="F504" s="29"/>
    </row>
    <row r="505" spans="1:6">
      <c r="A505" s="28"/>
      <c r="B505" s="29"/>
      <c r="C505" s="31"/>
      <c r="D505" s="29"/>
      <c r="E505" s="30"/>
      <c r="F505" s="29"/>
    </row>
    <row r="506" spans="1:6">
      <c r="A506" s="28"/>
      <c r="B506" s="29"/>
      <c r="C506" s="31"/>
      <c r="D506" s="29"/>
      <c r="E506" s="30"/>
      <c r="F506" s="29"/>
    </row>
    <row r="507" spans="1:6">
      <c r="A507" s="28"/>
      <c r="B507" s="29"/>
      <c r="C507" s="31"/>
      <c r="D507" s="29"/>
      <c r="E507" s="30"/>
      <c r="F507" s="29"/>
    </row>
    <row r="508" spans="1:6">
      <c r="A508" s="28"/>
      <c r="B508" s="29"/>
      <c r="C508" s="31"/>
      <c r="D508" s="29"/>
      <c r="E508" s="30"/>
      <c r="F508" s="29"/>
    </row>
    <row r="509" spans="1:6">
      <c r="A509" s="28"/>
      <c r="B509" s="29"/>
      <c r="C509" s="31"/>
      <c r="D509" s="29"/>
      <c r="E509" s="30"/>
      <c r="F509" s="29"/>
    </row>
    <row r="510" spans="1:6">
      <c r="A510" s="28"/>
      <c r="B510" s="29"/>
      <c r="C510" s="31"/>
      <c r="D510" s="29"/>
      <c r="E510" s="30"/>
      <c r="F510" s="29"/>
    </row>
    <row r="511" spans="1:6">
      <c r="A511" s="28"/>
      <c r="B511" s="29"/>
      <c r="C511" s="31"/>
      <c r="D511" s="29"/>
      <c r="E511" s="30"/>
      <c r="F511" s="29"/>
    </row>
    <row r="512" spans="1:6">
      <c r="A512" s="28"/>
      <c r="B512" s="29"/>
      <c r="C512" s="31"/>
      <c r="D512" s="29"/>
      <c r="E512" s="30"/>
      <c r="F512" s="29"/>
    </row>
    <row r="513" spans="1:6">
      <c r="A513" s="28"/>
      <c r="B513" s="29"/>
      <c r="C513" s="31"/>
      <c r="D513" s="29"/>
      <c r="E513" s="30"/>
      <c r="F513" s="29"/>
    </row>
    <row r="514" spans="1:6">
      <c r="A514" s="28"/>
      <c r="B514" s="29"/>
      <c r="C514" s="31"/>
      <c r="D514" s="29"/>
      <c r="E514" s="30"/>
      <c r="F514" s="29"/>
    </row>
    <row r="515" spans="1:6">
      <c r="A515" s="28"/>
      <c r="B515" s="29"/>
      <c r="C515" s="31"/>
      <c r="D515" s="29"/>
      <c r="E515" s="30"/>
      <c r="F515" s="29"/>
    </row>
    <row r="516" spans="1:6">
      <c r="A516" s="28"/>
      <c r="B516" s="29"/>
      <c r="C516" s="31"/>
      <c r="D516" s="29"/>
      <c r="E516" s="30"/>
      <c r="F516" s="29"/>
    </row>
    <row r="517" spans="1:6">
      <c r="A517" s="28"/>
      <c r="B517" s="29"/>
      <c r="C517" s="31"/>
      <c r="D517" s="29"/>
      <c r="E517" s="30"/>
      <c r="F517" s="29"/>
    </row>
    <row r="518" spans="1:6">
      <c r="A518" s="28"/>
      <c r="B518" s="29"/>
      <c r="C518" s="31"/>
      <c r="D518" s="29"/>
      <c r="E518" s="30"/>
      <c r="F518" s="29"/>
    </row>
    <row r="519" spans="1:6">
      <c r="A519" s="28"/>
      <c r="B519" s="29"/>
      <c r="C519" s="31"/>
      <c r="D519" s="29"/>
      <c r="E519" s="30"/>
      <c r="F519" s="29"/>
    </row>
    <row r="520" spans="1:6">
      <c r="A520" s="28"/>
      <c r="B520" s="29"/>
      <c r="C520" s="31"/>
      <c r="D520" s="29"/>
      <c r="E520" s="30"/>
      <c r="F520" s="29"/>
    </row>
    <row r="521" spans="1:6">
      <c r="A521" s="28"/>
      <c r="B521" s="29"/>
      <c r="C521" s="31"/>
      <c r="D521" s="29"/>
      <c r="E521" s="30"/>
      <c r="F521" s="29"/>
    </row>
    <row r="522" spans="1:6">
      <c r="A522" s="28"/>
      <c r="B522" s="29"/>
      <c r="C522" s="31"/>
      <c r="D522" s="29"/>
      <c r="E522" s="30"/>
      <c r="F522" s="29"/>
    </row>
    <row r="523" spans="1:6">
      <c r="A523" s="28"/>
      <c r="B523" s="29"/>
      <c r="C523" s="31"/>
      <c r="D523" s="29"/>
      <c r="E523" s="30"/>
      <c r="F523" s="29"/>
    </row>
    <row r="524" spans="1:6">
      <c r="A524" s="28"/>
      <c r="B524" s="29"/>
      <c r="C524" s="31"/>
      <c r="D524" s="29"/>
      <c r="E524" s="30"/>
      <c r="F524" s="29"/>
    </row>
    <row r="525" spans="1:6">
      <c r="A525" s="28"/>
      <c r="B525" s="29"/>
      <c r="C525" s="31"/>
      <c r="D525" s="29"/>
      <c r="E525" s="30"/>
      <c r="F525" s="29"/>
    </row>
    <row r="526" spans="1:6">
      <c r="A526" s="28"/>
      <c r="B526" s="29"/>
      <c r="C526" s="31"/>
      <c r="D526" s="29"/>
      <c r="E526" s="30"/>
      <c r="F526" s="29"/>
    </row>
    <row r="527" spans="1:6">
      <c r="A527" s="28"/>
      <c r="B527" s="29"/>
      <c r="C527" s="31"/>
      <c r="D527" s="29"/>
      <c r="E527" s="30"/>
      <c r="F527" s="29"/>
    </row>
    <row r="528" spans="1:6">
      <c r="A528" s="28"/>
      <c r="B528" s="29"/>
      <c r="C528" s="31"/>
      <c r="D528" s="29"/>
      <c r="E528" s="30"/>
      <c r="F528" s="29"/>
    </row>
    <row r="529" spans="1:6">
      <c r="A529" s="28"/>
      <c r="B529" s="29"/>
      <c r="C529" s="31"/>
      <c r="D529" s="29"/>
      <c r="E529" s="30"/>
      <c r="F529" s="29"/>
    </row>
    <row r="530" spans="1:6">
      <c r="A530" s="28"/>
      <c r="B530" s="29"/>
      <c r="C530" s="31"/>
      <c r="D530" s="29"/>
      <c r="E530" s="30"/>
      <c r="F530" s="29"/>
    </row>
    <row r="531" spans="1:6">
      <c r="A531" s="28"/>
      <c r="B531" s="29"/>
      <c r="C531" s="31"/>
      <c r="D531" s="29"/>
      <c r="E531" s="30"/>
      <c r="F531" s="29"/>
    </row>
    <row r="532" spans="1:6">
      <c r="A532" s="28"/>
      <c r="B532" s="29"/>
      <c r="C532" s="31"/>
      <c r="D532" s="29"/>
      <c r="E532" s="30"/>
      <c r="F532" s="29"/>
    </row>
    <row r="533" spans="1:6">
      <c r="A533" s="28"/>
      <c r="B533" s="29"/>
      <c r="C533" s="31"/>
      <c r="D533" s="29"/>
      <c r="E533" s="30"/>
      <c r="F533" s="29"/>
    </row>
    <row r="534" spans="1:6">
      <c r="A534" s="28"/>
      <c r="B534" s="29"/>
      <c r="C534" s="31"/>
      <c r="D534" s="29"/>
      <c r="E534" s="30"/>
      <c r="F534" s="29"/>
    </row>
    <row r="535" spans="1:6">
      <c r="A535" s="28"/>
      <c r="B535" s="29"/>
      <c r="C535" s="31"/>
      <c r="D535" s="29"/>
      <c r="E535" s="30"/>
      <c r="F535" s="29"/>
    </row>
    <row r="536" spans="1:6">
      <c r="A536" s="28"/>
      <c r="B536" s="29"/>
      <c r="C536" s="31"/>
      <c r="D536" s="29"/>
      <c r="E536" s="30"/>
      <c r="F536" s="29"/>
    </row>
    <row r="537" spans="1:6">
      <c r="A537" s="28"/>
      <c r="B537" s="29"/>
      <c r="C537" s="31"/>
      <c r="D537" s="29"/>
      <c r="E537" s="30"/>
      <c r="F537" s="29"/>
    </row>
    <row r="538" spans="1:6">
      <c r="A538" s="28"/>
      <c r="B538" s="29"/>
      <c r="C538" s="31"/>
      <c r="D538" s="29"/>
      <c r="E538" s="30"/>
      <c r="F538" s="29"/>
    </row>
    <row r="539" spans="1:6">
      <c r="A539" s="28"/>
      <c r="B539" s="29"/>
      <c r="C539" s="31"/>
      <c r="D539" s="29"/>
      <c r="E539" s="30"/>
      <c r="F539" s="29"/>
    </row>
    <row r="540" spans="1:6">
      <c r="A540" s="28"/>
      <c r="B540" s="29"/>
      <c r="C540" s="31"/>
      <c r="D540" s="29"/>
      <c r="E540" s="30"/>
      <c r="F540" s="29"/>
    </row>
    <row r="541" spans="1:6">
      <c r="A541" s="28"/>
      <c r="B541" s="29"/>
      <c r="C541" s="31"/>
      <c r="D541" s="29"/>
      <c r="E541" s="30"/>
      <c r="F541" s="29"/>
    </row>
    <row r="542" spans="1:6">
      <c r="A542" s="28"/>
      <c r="B542" s="29"/>
      <c r="C542" s="31"/>
      <c r="D542" s="29"/>
      <c r="E542" s="30"/>
      <c r="F542" s="29"/>
    </row>
    <row r="543" spans="1:6">
      <c r="A543" s="28"/>
      <c r="B543" s="29"/>
      <c r="C543" s="31"/>
      <c r="D543" s="29"/>
      <c r="E543" s="30"/>
      <c r="F543" s="29"/>
    </row>
    <row r="544" spans="1:6">
      <c r="A544" s="28"/>
      <c r="B544" s="29"/>
      <c r="C544" s="31"/>
      <c r="D544" s="29"/>
      <c r="E544" s="30"/>
      <c r="F544" s="29"/>
    </row>
    <row r="545" spans="1:6">
      <c r="A545" s="28"/>
      <c r="B545" s="29"/>
      <c r="C545" s="31"/>
      <c r="D545" s="29"/>
      <c r="E545" s="30"/>
      <c r="F545" s="29"/>
    </row>
    <row r="546" spans="1:6">
      <c r="A546" s="28"/>
      <c r="B546" s="29"/>
      <c r="C546" s="31"/>
      <c r="D546" s="29"/>
      <c r="E546" s="30"/>
      <c r="F546" s="29"/>
    </row>
    <row r="547" spans="1:6">
      <c r="A547" s="28"/>
      <c r="B547" s="29"/>
      <c r="C547" s="31"/>
      <c r="D547" s="29"/>
      <c r="E547" s="30"/>
      <c r="F547" s="29"/>
    </row>
    <row r="548" spans="1:6">
      <c r="A548" s="28"/>
      <c r="B548" s="29"/>
      <c r="C548" s="31"/>
      <c r="D548" s="29"/>
      <c r="E548" s="30"/>
      <c r="F548" s="29"/>
    </row>
    <row r="549" spans="1:6">
      <c r="A549" s="28"/>
      <c r="B549" s="29"/>
      <c r="C549" s="31"/>
      <c r="D549" s="29"/>
      <c r="E549" s="30"/>
      <c r="F549" s="29"/>
    </row>
    <row r="550" spans="1:6">
      <c r="A550" s="28"/>
      <c r="B550" s="29"/>
      <c r="C550" s="31"/>
      <c r="D550" s="29"/>
      <c r="E550" s="30"/>
      <c r="F550" s="29"/>
    </row>
    <row r="551" spans="1:6">
      <c r="A551" s="28"/>
      <c r="B551" s="29"/>
      <c r="C551" s="31"/>
      <c r="D551" s="29"/>
      <c r="E551" s="30"/>
      <c r="F551" s="29"/>
    </row>
    <row r="552" spans="1:6">
      <c r="A552" s="28"/>
      <c r="B552" s="29"/>
      <c r="C552" s="31"/>
      <c r="D552" s="29"/>
      <c r="E552" s="30"/>
      <c r="F552" s="29"/>
    </row>
    <row r="553" spans="1:6">
      <c r="A553" s="28"/>
      <c r="B553" s="29"/>
      <c r="C553" s="31"/>
      <c r="D553" s="29"/>
      <c r="E553" s="30"/>
      <c r="F553" s="29"/>
    </row>
    <row r="554" spans="1:6">
      <c r="A554" s="28"/>
      <c r="B554" s="29"/>
      <c r="C554" s="31"/>
      <c r="D554" s="29"/>
      <c r="E554" s="30"/>
      <c r="F554" s="29"/>
    </row>
    <row r="555" spans="1:6">
      <c r="A555" s="28"/>
      <c r="B555" s="29"/>
      <c r="C555" s="31"/>
      <c r="D555" s="29"/>
      <c r="E555" s="30"/>
      <c r="F555" s="29"/>
    </row>
    <row r="556" spans="1:6">
      <c r="A556" s="28"/>
      <c r="B556" s="29"/>
      <c r="C556" s="31"/>
      <c r="D556" s="29"/>
      <c r="E556" s="30"/>
      <c r="F556" s="29"/>
    </row>
    <row r="557" spans="1:6">
      <c r="A557" s="28"/>
      <c r="B557" s="29"/>
      <c r="C557" s="31"/>
      <c r="D557" s="29"/>
      <c r="E557" s="30"/>
      <c r="F557" s="29"/>
    </row>
    <row r="558" spans="1:6">
      <c r="A558" s="28"/>
      <c r="B558" s="29"/>
      <c r="C558" s="31"/>
      <c r="D558" s="29"/>
      <c r="E558" s="30"/>
      <c r="F558" s="29"/>
    </row>
    <row r="559" spans="1:6">
      <c r="A559" s="28"/>
      <c r="B559" s="29"/>
      <c r="C559" s="31"/>
      <c r="D559" s="29"/>
      <c r="E559" s="30"/>
      <c r="F559" s="29"/>
    </row>
    <row r="560" spans="1:6">
      <c r="A560" s="28"/>
      <c r="B560" s="29"/>
      <c r="C560" s="31"/>
      <c r="D560" s="29"/>
      <c r="E560" s="30"/>
      <c r="F560" s="29"/>
    </row>
    <row r="561" spans="1:6">
      <c r="A561" s="28"/>
      <c r="B561" s="29"/>
      <c r="C561" s="31"/>
      <c r="D561" s="29"/>
      <c r="E561" s="30"/>
      <c r="F561" s="29"/>
    </row>
    <row r="562" spans="1:6">
      <c r="A562" s="28"/>
      <c r="B562" s="29"/>
      <c r="C562" s="31"/>
      <c r="D562" s="29"/>
      <c r="E562" s="30"/>
      <c r="F562" s="29"/>
    </row>
    <row r="563" spans="1:6">
      <c r="A563" s="28"/>
      <c r="B563" s="29"/>
      <c r="C563" s="31"/>
      <c r="D563" s="29"/>
      <c r="E563" s="30"/>
      <c r="F563" s="29"/>
    </row>
    <row r="564" spans="1:6">
      <c r="A564" s="28"/>
      <c r="B564" s="29"/>
      <c r="C564" s="31"/>
      <c r="D564" s="29"/>
      <c r="E564" s="30"/>
      <c r="F564" s="29"/>
    </row>
    <row r="565" spans="1:6">
      <c r="A565" s="28"/>
      <c r="B565" s="29"/>
      <c r="C565" s="31"/>
      <c r="D565" s="29"/>
      <c r="E565" s="30"/>
      <c r="F565" s="29"/>
    </row>
    <row r="566" spans="1:6">
      <c r="A566" s="28"/>
      <c r="B566" s="29"/>
      <c r="C566" s="31"/>
      <c r="D566" s="29"/>
      <c r="E566" s="30"/>
      <c r="F566" s="29"/>
    </row>
    <row r="567" spans="1:6">
      <c r="A567" s="28"/>
      <c r="B567" s="29"/>
      <c r="C567" s="31"/>
      <c r="D567" s="29"/>
      <c r="E567" s="30"/>
      <c r="F567" s="29"/>
    </row>
    <row r="568" spans="1:6">
      <c r="A568" s="28"/>
      <c r="B568" s="29"/>
      <c r="C568" s="31"/>
      <c r="D568" s="29"/>
      <c r="E568" s="30"/>
      <c r="F568" s="29"/>
    </row>
    <row r="569" spans="1:6">
      <c r="A569" s="28"/>
      <c r="B569" s="29"/>
      <c r="C569" s="31"/>
      <c r="D569" s="29"/>
      <c r="E569" s="30"/>
      <c r="F569" s="29"/>
    </row>
    <row r="570" spans="1:6">
      <c r="A570" s="28"/>
      <c r="B570" s="29"/>
      <c r="C570" s="31"/>
      <c r="D570" s="29"/>
      <c r="E570" s="30"/>
      <c r="F570" s="29"/>
    </row>
    <row r="571" spans="1:6">
      <c r="A571" s="28"/>
      <c r="B571" s="29"/>
      <c r="C571" s="31"/>
      <c r="D571" s="29"/>
      <c r="E571" s="30"/>
      <c r="F571" s="29"/>
    </row>
    <row r="572" spans="1:6">
      <c r="A572" s="28"/>
      <c r="B572" s="29"/>
      <c r="C572" s="31"/>
      <c r="D572" s="29"/>
      <c r="E572" s="30"/>
      <c r="F572" s="29"/>
    </row>
    <row r="573" spans="1:6">
      <c r="A573" s="28"/>
      <c r="B573" s="29"/>
      <c r="C573" s="31"/>
      <c r="D573" s="29"/>
      <c r="E573" s="30"/>
      <c r="F573" s="29"/>
    </row>
    <row r="574" spans="1:6">
      <c r="A574" s="28"/>
      <c r="B574" s="29"/>
      <c r="C574" s="31"/>
      <c r="D574" s="29"/>
      <c r="E574" s="30"/>
      <c r="F574" s="29"/>
    </row>
    <row r="575" spans="1:6">
      <c r="A575" s="28"/>
      <c r="B575" s="29"/>
      <c r="C575" s="31"/>
      <c r="D575" s="29"/>
      <c r="E575" s="30"/>
      <c r="F575" s="29"/>
    </row>
    <row r="576" spans="1:6">
      <c r="A576" s="28"/>
      <c r="B576" s="29"/>
      <c r="C576" s="31"/>
      <c r="D576" s="29"/>
      <c r="E576" s="30"/>
      <c r="F576" s="29"/>
    </row>
    <row r="577" spans="1:6">
      <c r="A577" s="28"/>
      <c r="B577" s="29"/>
      <c r="C577" s="31"/>
      <c r="D577" s="29"/>
      <c r="E577" s="30"/>
      <c r="F577" s="29"/>
    </row>
    <row r="578" spans="1:6">
      <c r="A578" s="28"/>
      <c r="B578" s="29"/>
      <c r="C578" s="31"/>
      <c r="D578" s="29"/>
      <c r="E578" s="30"/>
      <c r="F578" s="29"/>
    </row>
    <row r="579" spans="1:6">
      <c r="A579" s="28"/>
      <c r="B579" s="29"/>
      <c r="C579" s="31"/>
      <c r="D579" s="29"/>
      <c r="E579" s="30"/>
      <c r="F579" s="29"/>
    </row>
    <row r="580" spans="1:6">
      <c r="A580" s="28"/>
      <c r="B580" s="29"/>
      <c r="C580" s="31"/>
      <c r="D580" s="29"/>
      <c r="E580" s="30"/>
      <c r="F580" s="29"/>
    </row>
    <row r="581" spans="1:6">
      <c r="A581" s="28"/>
      <c r="B581" s="29"/>
      <c r="C581" s="31"/>
      <c r="D581" s="29"/>
      <c r="E581" s="30"/>
      <c r="F581" s="29"/>
    </row>
    <row r="582" spans="1:6">
      <c r="A582" s="28"/>
      <c r="B582" s="29"/>
      <c r="C582" s="31"/>
      <c r="D582" s="29"/>
      <c r="E582" s="30"/>
      <c r="F582" s="29"/>
    </row>
    <row r="583" spans="1:6">
      <c r="A583" s="28"/>
      <c r="B583" s="29"/>
      <c r="C583" s="31"/>
      <c r="D583" s="29"/>
      <c r="E583" s="30"/>
      <c r="F583" s="29"/>
    </row>
    <row r="584" spans="1:6">
      <c r="A584" s="28"/>
      <c r="B584" s="29"/>
      <c r="C584" s="31"/>
      <c r="D584" s="29"/>
      <c r="E584" s="30"/>
      <c r="F584" s="29"/>
    </row>
    <row r="585" spans="1:6">
      <c r="A585" s="28"/>
      <c r="B585" s="29"/>
      <c r="C585" s="31"/>
      <c r="D585" s="29"/>
      <c r="E585" s="30"/>
      <c r="F585" s="29"/>
    </row>
    <row r="586" spans="1:6">
      <c r="A586" s="28"/>
      <c r="B586" s="29"/>
      <c r="C586" s="31"/>
      <c r="D586" s="29"/>
      <c r="E586" s="30"/>
      <c r="F586" s="29"/>
    </row>
    <row r="587" spans="1:6">
      <c r="A587" s="28"/>
      <c r="B587" s="29"/>
      <c r="C587" s="31"/>
      <c r="D587" s="29"/>
      <c r="E587" s="30"/>
      <c r="F587" s="29"/>
    </row>
    <row r="588" spans="1:6">
      <c r="A588" s="28"/>
      <c r="B588" s="29"/>
      <c r="C588" s="31"/>
      <c r="D588" s="29"/>
      <c r="E588" s="30"/>
      <c r="F588" s="29"/>
    </row>
    <row r="589" spans="1:6">
      <c r="A589" s="28"/>
      <c r="B589" s="29"/>
      <c r="C589" s="31"/>
      <c r="D589" s="29"/>
      <c r="E589" s="30"/>
      <c r="F589" s="29"/>
    </row>
    <row r="590" spans="1:6">
      <c r="A590" s="28"/>
      <c r="B590" s="29"/>
      <c r="C590" s="31"/>
      <c r="D590" s="29"/>
      <c r="E590" s="30"/>
      <c r="F590" s="29"/>
    </row>
    <row r="591" spans="1:6">
      <c r="A591" s="28"/>
      <c r="B591" s="29"/>
      <c r="C591" s="31"/>
      <c r="D591" s="29"/>
      <c r="E591" s="30"/>
      <c r="F591" s="29"/>
    </row>
    <row r="592" spans="1:6">
      <c r="A592" s="28"/>
      <c r="B592" s="29"/>
      <c r="C592" s="31"/>
      <c r="D592" s="29"/>
      <c r="E592" s="30"/>
      <c r="F592" s="29"/>
    </row>
    <row r="593" spans="1:6">
      <c r="A593" s="28"/>
      <c r="B593" s="29"/>
      <c r="C593" s="31"/>
      <c r="D593" s="29"/>
      <c r="E593" s="30"/>
      <c r="F593" s="29"/>
    </row>
    <row r="594" spans="1:6">
      <c r="A594" s="28"/>
      <c r="B594" s="29"/>
      <c r="C594" s="31"/>
      <c r="D594" s="29"/>
      <c r="E594" s="30"/>
      <c r="F594" s="29"/>
    </row>
    <row r="595" spans="1:6">
      <c r="A595" s="28"/>
      <c r="B595" s="29"/>
      <c r="C595" s="31"/>
      <c r="D595" s="29"/>
      <c r="E595" s="30"/>
      <c r="F595" s="29"/>
    </row>
    <row r="596" spans="1:6">
      <c r="A596" s="28"/>
      <c r="B596" s="29"/>
      <c r="C596" s="31"/>
      <c r="D596" s="29"/>
      <c r="E596" s="30"/>
      <c r="F596" s="29"/>
    </row>
    <row r="597" spans="1:6">
      <c r="A597" s="28"/>
      <c r="B597" s="29"/>
      <c r="C597" s="31"/>
      <c r="D597" s="29"/>
      <c r="E597" s="30"/>
      <c r="F597" s="29"/>
    </row>
    <row r="598" spans="1:6">
      <c r="A598" s="28"/>
      <c r="B598" s="29"/>
      <c r="C598" s="31"/>
      <c r="D598" s="29"/>
      <c r="E598" s="30"/>
      <c r="F598" s="29"/>
    </row>
    <row r="599" spans="1:6">
      <c r="A599" s="28"/>
      <c r="B599" s="29"/>
      <c r="C599" s="31"/>
      <c r="D599" s="29"/>
      <c r="E599" s="30"/>
      <c r="F599" s="29"/>
    </row>
    <row r="600" spans="1:6">
      <c r="A600" s="28"/>
      <c r="B600" s="29"/>
      <c r="C600" s="31"/>
      <c r="D600" s="29"/>
      <c r="E600" s="30"/>
      <c r="F600" s="29"/>
    </row>
    <row r="601" spans="1:6">
      <c r="A601" s="28"/>
      <c r="B601" s="29"/>
      <c r="C601" s="31"/>
      <c r="D601" s="29"/>
      <c r="E601" s="30"/>
      <c r="F601" s="29"/>
    </row>
    <row r="602" spans="1:6">
      <c r="A602" s="28"/>
      <c r="B602" s="29"/>
      <c r="C602" s="31"/>
      <c r="D602" s="29"/>
      <c r="E602" s="30"/>
      <c r="F602" s="29"/>
    </row>
    <row r="603" spans="1:6">
      <c r="A603" s="28"/>
      <c r="B603" s="29"/>
      <c r="C603" s="31"/>
      <c r="D603" s="29"/>
      <c r="E603" s="30"/>
      <c r="F603" s="29"/>
    </row>
    <row r="604" spans="1:6">
      <c r="A604" s="28"/>
      <c r="B604" s="29"/>
      <c r="C604" s="31"/>
      <c r="D604" s="29"/>
      <c r="E604" s="30"/>
      <c r="F604" s="29"/>
    </row>
    <row r="605" spans="1:6">
      <c r="A605" s="28"/>
      <c r="B605" s="29"/>
      <c r="C605" s="31"/>
      <c r="D605" s="29"/>
      <c r="E605" s="30"/>
      <c r="F605" s="29"/>
    </row>
    <row r="606" spans="1:6">
      <c r="A606" s="28"/>
      <c r="B606" s="29"/>
      <c r="C606" s="31"/>
      <c r="D606" s="29"/>
      <c r="E606" s="30"/>
      <c r="F606" s="29"/>
    </row>
    <row r="607" spans="1:6">
      <c r="A607" s="28"/>
      <c r="B607" s="29"/>
      <c r="C607" s="31"/>
      <c r="D607" s="29"/>
      <c r="E607" s="30"/>
      <c r="F607" s="29"/>
    </row>
    <row r="608" spans="1:6">
      <c r="A608" s="28"/>
      <c r="B608" s="29"/>
      <c r="C608" s="31"/>
      <c r="D608" s="29"/>
      <c r="E608" s="30"/>
      <c r="F608" s="29"/>
    </row>
    <row r="609" spans="1:6">
      <c r="A609" s="28"/>
      <c r="B609" s="29"/>
      <c r="C609" s="31"/>
      <c r="D609" s="29"/>
      <c r="E609" s="30"/>
      <c r="F609" s="29"/>
    </row>
    <row r="610" spans="1:6">
      <c r="A610" s="28"/>
      <c r="B610" s="29"/>
      <c r="C610" s="31"/>
      <c r="D610" s="29"/>
      <c r="E610" s="30"/>
      <c r="F610" s="29"/>
    </row>
    <row r="611" spans="1:6">
      <c r="A611" s="28"/>
      <c r="B611" s="29"/>
      <c r="C611" s="31"/>
      <c r="D611" s="29"/>
      <c r="E611" s="30"/>
      <c r="F611" s="29"/>
    </row>
    <row r="612" spans="1:6">
      <c r="A612" s="28"/>
      <c r="B612" s="29"/>
      <c r="C612" s="31"/>
      <c r="D612" s="29"/>
      <c r="E612" s="30"/>
      <c r="F612" s="29"/>
    </row>
    <row r="613" spans="1:6">
      <c r="A613" s="28"/>
      <c r="B613" s="29"/>
      <c r="C613" s="31"/>
      <c r="D613" s="29"/>
      <c r="E613" s="30"/>
      <c r="F613" s="29"/>
    </row>
    <row r="614" spans="1:6">
      <c r="A614" s="28"/>
      <c r="B614" s="29"/>
      <c r="C614" s="31"/>
      <c r="D614" s="29"/>
      <c r="E614" s="30"/>
      <c r="F614" s="29"/>
    </row>
    <row r="615" spans="1:6">
      <c r="A615" s="28"/>
      <c r="B615" s="29"/>
      <c r="C615" s="31"/>
      <c r="D615" s="29"/>
      <c r="E615" s="30"/>
      <c r="F615" s="29"/>
    </row>
    <row r="616" spans="1:6">
      <c r="A616" s="28"/>
      <c r="B616" s="29"/>
      <c r="C616" s="31"/>
      <c r="D616" s="29"/>
      <c r="E616" s="30"/>
      <c r="F616" s="29"/>
    </row>
    <row r="617" spans="1:6">
      <c r="A617" s="28"/>
      <c r="B617" s="29"/>
      <c r="C617" s="31"/>
      <c r="D617" s="29"/>
      <c r="E617" s="30"/>
      <c r="F617" s="29"/>
    </row>
    <row r="618" spans="1:6">
      <c r="A618" s="28"/>
      <c r="B618" s="29"/>
      <c r="C618" s="31"/>
      <c r="D618" s="29"/>
      <c r="E618" s="30"/>
      <c r="F618" s="29"/>
    </row>
    <row r="619" spans="1:6">
      <c r="A619" s="28"/>
      <c r="B619" s="29"/>
      <c r="C619" s="31"/>
      <c r="D619" s="29"/>
      <c r="E619" s="30"/>
      <c r="F619" s="29"/>
    </row>
    <row r="620" spans="1:6">
      <c r="A620" s="28"/>
      <c r="B620" s="29"/>
      <c r="C620" s="31"/>
      <c r="D620" s="29"/>
      <c r="E620" s="30"/>
      <c r="F620" s="29"/>
    </row>
    <row r="621" spans="1:6">
      <c r="A621" s="28"/>
      <c r="B621" s="29"/>
      <c r="C621" s="31"/>
      <c r="D621" s="29"/>
      <c r="E621" s="30"/>
      <c r="F621" s="29"/>
    </row>
    <row r="622" spans="1:6">
      <c r="A622" s="28"/>
      <c r="B622" s="29"/>
      <c r="C622" s="31"/>
      <c r="D622" s="29"/>
      <c r="E622" s="30"/>
      <c r="F622" s="29"/>
    </row>
    <row r="623" spans="1:6">
      <c r="A623" s="28"/>
      <c r="B623" s="29"/>
      <c r="C623" s="31"/>
      <c r="D623" s="29"/>
      <c r="E623" s="30"/>
      <c r="F623" s="29"/>
    </row>
    <row r="624" spans="1:6">
      <c r="A624" s="28"/>
      <c r="B624" s="29"/>
      <c r="C624" s="31"/>
      <c r="D624" s="29"/>
      <c r="E624" s="30"/>
      <c r="F624" s="29"/>
    </row>
    <row r="625" spans="1:6">
      <c r="A625" s="28"/>
      <c r="B625" s="29"/>
      <c r="C625" s="31"/>
      <c r="D625" s="29"/>
      <c r="E625" s="30"/>
      <c r="F625" s="29"/>
    </row>
    <row r="626" spans="1:6">
      <c r="A626" s="28"/>
      <c r="B626" s="29"/>
      <c r="C626" s="31"/>
      <c r="D626" s="29"/>
      <c r="E626" s="30"/>
      <c r="F626" s="29"/>
    </row>
    <row r="627" spans="1:6">
      <c r="A627" s="28"/>
      <c r="B627" s="29"/>
      <c r="C627" s="31"/>
      <c r="D627" s="29"/>
      <c r="E627" s="30"/>
      <c r="F627" s="29"/>
    </row>
    <row r="628" spans="1:6">
      <c r="A628" s="28"/>
      <c r="B628" s="29"/>
      <c r="C628" s="31"/>
      <c r="D628" s="29"/>
      <c r="E628" s="30"/>
      <c r="F628" s="29"/>
    </row>
    <row r="629" spans="1:6">
      <c r="A629" s="28"/>
      <c r="B629" s="29"/>
      <c r="C629" s="31"/>
      <c r="D629" s="29"/>
      <c r="E629" s="30"/>
      <c r="F629" s="29"/>
    </row>
    <row r="630" spans="1:6">
      <c r="A630" s="28"/>
      <c r="B630" s="29"/>
      <c r="C630" s="31"/>
      <c r="D630" s="29"/>
      <c r="E630" s="30"/>
      <c r="F630" s="29"/>
    </row>
    <row r="631" spans="1:6">
      <c r="A631" s="28"/>
      <c r="B631" s="29"/>
      <c r="C631" s="31"/>
      <c r="D631" s="29"/>
      <c r="E631" s="30"/>
      <c r="F631" s="29"/>
    </row>
    <row r="632" spans="1:6">
      <c r="A632" s="28"/>
      <c r="B632" s="29"/>
      <c r="C632" s="31"/>
      <c r="D632" s="29"/>
      <c r="E632" s="30"/>
      <c r="F632" s="29"/>
    </row>
    <row r="633" spans="1:6">
      <c r="A633" s="28"/>
      <c r="B633" s="29"/>
      <c r="C633" s="31"/>
      <c r="D633" s="29"/>
      <c r="E633" s="30"/>
      <c r="F633" s="29"/>
    </row>
    <row r="634" spans="1:6">
      <c r="A634" s="28"/>
      <c r="B634" s="29"/>
      <c r="C634" s="31"/>
      <c r="D634" s="29"/>
      <c r="E634" s="30"/>
      <c r="F634" s="29"/>
    </row>
    <row r="635" spans="1:6">
      <c r="A635" s="28"/>
      <c r="B635" s="29"/>
      <c r="C635" s="31"/>
      <c r="D635" s="29"/>
      <c r="E635" s="30"/>
      <c r="F635" s="29"/>
    </row>
    <row r="636" spans="1:6">
      <c r="A636" s="28"/>
      <c r="B636" s="29"/>
      <c r="C636" s="31"/>
      <c r="D636" s="29"/>
      <c r="E636" s="30"/>
      <c r="F636" s="29"/>
    </row>
    <row r="637" spans="1:6">
      <c r="A637" s="28"/>
      <c r="B637" s="29"/>
      <c r="C637" s="31"/>
      <c r="D637" s="29"/>
      <c r="E637" s="30"/>
      <c r="F637" s="29"/>
    </row>
    <row r="638" spans="1:6">
      <c r="A638" s="28"/>
      <c r="B638" s="29"/>
      <c r="C638" s="31"/>
      <c r="D638" s="29"/>
      <c r="E638" s="30"/>
      <c r="F638" s="29"/>
    </row>
    <row r="639" spans="1:6">
      <c r="A639" s="28"/>
      <c r="B639" s="29"/>
      <c r="C639" s="31"/>
      <c r="D639" s="29"/>
      <c r="E639" s="30"/>
      <c r="F639" s="29"/>
    </row>
    <row r="640" spans="1:6">
      <c r="A640" s="28"/>
      <c r="B640" s="29"/>
      <c r="C640" s="31"/>
      <c r="D640" s="29"/>
      <c r="E640" s="30"/>
      <c r="F640" s="29"/>
    </row>
    <row r="641" spans="1:6">
      <c r="A641" s="28"/>
      <c r="B641" s="29"/>
      <c r="C641" s="31"/>
      <c r="D641" s="29"/>
      <c r="E641" s="30"/>
      <c r="F641" s="29"/>
    </row>
    <row r="642" spans="1:6">
      <c r="A642" s="28"/>
      <c r="B642" s="29"/>
      <c r="C642" s="31"/>
      <c r="D642" s="29"/>
      <c r="E642" s="30"/>
      <c r="F642" s="29"/>
    </row>
    <row r="643" spans="1:6">
      <c r="A643" s="28"/>
      <c r="B643" s="29"/>
      <c r="C643" s="31"/>
      <c r="D643" s="29"/>
      <c r="E643" s="30"/>
      <c r="F643" s="29"/>
    </row>
    <row r="644" spans="1:6">
      <c r="A644" s="28"/>
      <c r="B644" s="29"/>
      <c r="C644" s="31"/>
      <c r="D644" s="29"/>
      <c r="E644" s="30"/>
      <c r="F644" s="29"/>
    </row>
    <row r="645" spans="1:6">
      <c r="A645" s="28"/>
      <c r="B645" s="29"/>
      <c r="C645" s="31"/>
      <c r="D645" s="29"/>
      <c r="E645" s="30"/>
      <c r="F645" s="29"/>
    </row>
    <row r="646" spans="1:6">
      <c r="A646" s="28"/>
      <c r="B646" s="29"/>
      <c r="C646" s="31"/>
      <c r="D646" s="29"/>
      <c r="E646" s="30"/>
      <c r="F646" s="29"/>
    </row>
    <row r="647" spans="1:6">
      <c r="A647" s="28"/>
      <c r="B647" s="29"/>
      <c r="C647" s="31"/>
      <c r="D647" s="29"/>
      <c r="E647" s="30"/>
      <c r="F647" s="29"/>
    </row>
    <row r="648" spans="1:6">
      <c r="A648" s="28"/>
      <c r="B648" s="29"/>
      <c r="C648" s="31"/>
      <c r="D648" s="29"/>
      <c r="E648" s="30"/>
      <c r="F648" s="29"/>
    </row>
    <row r="649" spans="1:6">
      <c r="A649" s="28"/>
      <c r="B649" s="29"/>
      <c r="C649" s="31"/>
      <c r="D649" s="29"/>
      <c r="E649" s="30"/>
      <c r="F649" s="29"/>
    </row>
    <row r="650" spans="1:6">
      <c r="A650" s="28"/>
      <c r="B650" s="29"/>
      <c r="C650" s="31"/>
      <c r="D650" s="29"/>
      <c r="E650" s="30"/>
      <c r="F650" s="29"/>
    </row>
    <row r="651" spans="1:6">
      <c r="A651" s="28"/>
      <c r="B651" s="29"/>
      <c r="C651" s="31"/>
      <c r="D651" s="29"/>
      <c r="E651" s="30"/>
      <c r="F651" s="29"/>
    </row>
    <row r="652" spans="1:6">
      <c r="A652" s="28"/>
      <c r="B652" s="29"/>
      <c r="C652" s="31"/>
      <c r="D652" s="29"/>
      <c r="E652" s="30"/>
      <c r="F652" s="29"/>
    </row>
    <row r="653" spans="1:6">
      <c r="A653" s="28"/>
      <c r="B653" s="29"/>
      <c r="C653" s="31"/>
      <c r="D653" s="29"/>
      <c r="E653" s="30"/>
      <c r="F653" s="29"/>
    </row>
    <row r="654" spans="1:6">
      <c r="A654" s="28"/>
      <c r="B654" s="29"/>
      <c r="C654" s="31"/>
      <c r="D654" s="29"/>
      <c r="E654" s="30"/>
      <c r="F654" s="29"/>
    </row>
    <row r="655" spans="1:6">
      <c r="A655" s="28"/>
      <c r="B655" s="29"/>
      <c r="C655" s="31"/>
      <c r="D655" s="29"/>
      <c r="E655" s="30"/>
      <c r="F655" s="29"/>
    </row>
    <row r="656" spans="1:6">
      <c r="A656" s="28"/>
      <c r="B656" s="29"/>
      <c r="C656" s="31"/>
      <c r="D656" s="29"/>
      <c r="E656" s="30"/>
      <c r="F656" s="29"/>
    </row>
    <row r="657" spans="1:6">
      <c r="A657" s="28"/>
      <c r="B657" s="29"/>
      <c r="C657" s="31"/>
      <c r="D657" s="29"/>
      <c r="E657" s="30"/>
      <c r="F657" s="29"/>
    </row>
    <row r="658" spans="1:6">
      <c r="A658" s="28"/>
      <c r="B658" s="29"/>
      <c r="C658" s="31"/>
      <c r="D658" s="29"/>
      <c r="E658" s="30"/>
      <c r="F658" s="29"/>
    </row>
    <row r="659" spans="1:6">
      <c r="A659" s="28"/>
      <c r="B659" s="29"/>
      <c r="C659" s="31"/>
      <c r="D659" s="29"/>
      <c r="E659" s="30"/>
      <c r="F659" s="29"/>
    </row>
    <row r="660" spans="1:6">
      <c r="A660" s="28"/>
      <c r="B660" s="29"/>
      <c r="C660" s="31"/>
      <c r="D660" s="29"/>
      <c r="E660" s="30"/>
      <c r="F660" s="29"/>
    </row>
    <row r="661" spans="1:6">
      <c r="A661" s="28"/>
      <c r="B661" s="29"/>
      <c r="C661" s="31"/>
      <c r="D661" s="29"/>
      <c r="E661" s="30"/>
      <c r="F661" s="29"/>
    </row>
    <row r="662" spans="1:6">
      <c r="A662" s="28"/>
      <c r="B662" s="29"/>
      <c r="C662" s="31"/>
      <c r="D662" s="29"/>
      <c r="E662" s="30"/>
      <c r="F662" s="29"/>
    </row>
    <row r="663" spans="1:6">
      <c r="A663" s="28"/>
      <c r="B663" s="29"/>
      <c r="C663" s="31"/>
      <c r="D663" s="29"/>
      <c r="E663" s="30"/>
      <c r="F663" s="29"/>
    </row>
    <row r="664" spans="1:6">
      <c r="A664" s="28"/>
      <c r="B664" s="29"/>
      <c r="C664" s="31"/>
      <c r="D664" s="29"/>
      <c r="E664" s="30"/>
      <c r="F664" s="29"/>
    </row>
    <row r="665" spans="1:6">
      <c r="A665" s="28"/>
      <c r="B665" s="29"/>
      <c r="C665" s="31"/>
      <c r="D665" s="29"/>
      <c r="E665" s="30"/>
      <c r="F665" s="29"/>
    </row>
    <row r="666" spans="1:6">
      <c r="A666" s="28"/>
      <c r="B666" s="29"/>
      <c r="C666" s="31"/>
      <c r="D666" s="29"/>
      <c r="E666" s="30"/>
      <c r="F666" s="29"/>
    </row>
    <row r="667" spans="1:6">
      <c r="A667" s="28"/>
      <c r="B667" s="29"/>
      <c r="C667" s="31"/>
      <c r="D667" s="29"/>
      <c r="E667" s="30"/>
      <c r="F667" s="29"/>
    </row>
    <row r="668" spans="1:6">
      <c r="A668" s="28"/>
      <c r="B668" s="29"/>
      <c r="C668" s="31"/>
      <c r="D668" s="29"/>
      <c r="E668" s="30"/>
      <c r="F668" s="29"/>
    </row>
    <row r="669" spans="1:6">
      <c r="A669" s="28"/>
      <c r="B669" s="29"/>
      <c r="C669" s="31"/>
      <c r="D669" s="29"/>
      <c r="E669" s="30"/>
      <c r="F669" s="29"/>
    </row>
    <row r="670" spans="1:6">
      <c r="A670" s="28"/>
      <c r="B670" s="29"/>
      <c r="C670" s="31"/>
      <c r="D670" s="29"/>
      <c r="E670" s="30"/>
      <c r="F670" s="29"/>
    </row>
    <row r="671" spans="1:6">
      <c r="A671" s="28"/>
      <c r="B671" s="29"/>
      <c r="C671" s="31"/>
      <c r="D671" s="29"/>
      <c r="E671" s="30"/>
      <c r="F671" s="29"/>
    </row>
    <row r="672" spans="1:6">
      <c r="A672" s="28"/>
      <c r="B672" s="29"/>
      <c r="C672" s="31"/>
      <c r="D672" s="29"/>
      <c r="E672" s="30"/>
      <c r="F672" s="29"/>
    </row>
    <row r="673" spans="1:6">
      <c r="A673" s="28"/>
      <c r="B673" s="29"/>
      <c r="C673" s="31"/>
      <c r="D673" s="29"/>
      <c r="E673" s="30"/>
      <c r="F673" s="29"/>
    </row>
    <row r="674" spans="1:6">
      <c r="A674" s="28"/>
      <c r="B674" s="29"/>
      <c r="C674" s="31"/>
      <c r="D674" s="29"/>
      <c r="E674" s="30"/>
      <c r="F674" s="29"/>
    </row>
    <row r="675" spans="1:6">
      <c r="A675" s="28"/>
      <c r="B675" s="29"/>
      <c r="C675" s="31"/>
      <c r="D675" s="29"/>
      <c r="E675" s="30"/>
      <c r="F675" s="29"/>
    </row>
    <row r="676" spans="1:6">
      <c r="A676" s="28"/>
      <c r="B676" s="29"/>
      <c r="C676" s="31"/>
      <c r="D676" s="29"/>
      <c r="E676" s="30"/>
      <c r="F676" s="29"/>
    </row>
    <row r="677" spans="1:6">
      <c r="A677" s="28"/>
      <c r="B677" s="29"/>
      <c r="C677" s="31"/>
      <c r="D677" s="29"/>
      <c r="E677" s="30"/>
      <c r="F677" s="29"/>
    </row>
    <row r="678" spans="1:6">
      <c r="A678" s="28"/>
      <c r="B678" s="29"/>
      <c r="C678" s="31"/>
      <c r="D678" s="29"/>
      <c r="E678" s="30"/>
      <c r="F678" s="29"/>
    </row>
    <row r="679" spans="1:6">
      <c r="A679" s="28"/>
      <c r="B679" s="29"/>
      <c r="C679" s="31"/>
      <c r="D679" s="29"/>
      <c r="E679" s="30"/>
      <c r="F679" s="29"/>
    </row>
    <row r="680" spans="1:6">
      <c r="A680" s="28"/>
      <c r="B680" s="29"/>
      <c r="C680" s="31"/>
      <c r="D680" s="29"/>
      <c r="E680" s="30"/>
      <c r="F680" s="29"/>
    </row>
    <row r="681" spans="1:6">
      <c r="A681" s="28"/>
      <c r="B681" s="29"/>
      <c r="C681" s="31"/>
      <c r="D681" s="29"/>
      <c r="E681" s="30"/>
      <c r="F681" s="29"/>
    </row>
    <row r="682" spans="1:6">
      <c r="A682" s="28"/>
      <c r="B682" s="29"/>
      <c r="C682" s="31"/>
      <c r="D682" s="29"/>
      <c r="E682" s="30"/>
      <c r="F682" s="29"/>
    </row>
    <row r="683" spans="1:6">
      <c r="A683" s="28"/>
      <c r="B683" s="29"/>
      <c r="C683" s="31"/>
      <c r="D683" s="29"/>
      <c r="E683" s="30"/>
      <c r="F683" s="29"/>
    </row>
    <row r="684" spans="1:6">
      <c r="A684" s="28"/>
      <c r="B684" s="29"/>
      <c r="C684" s="31"/>
      <c r="D684" s="29"/>
      <c r="E684" s="30"/>
      <c r="F684" s="29"/>
    </row>
    <row r="685" spans="1:6">
      <c r="A685" s="28"/>
      <c r="B685" s="29"/>
      <c r="C685" s="31"/>
      <c r="D685" s="29"/>
      <c r="E685" s="30"/>
      <c r="F685" s="29"/>
    </row>
    <row r="686" spans="1:6">
      <c r="A686" s="28"/>
      <c r="B686" s="29"/>
      <c r="C686" s="31"/>
      <c r="D686" s="29"/>
      <c r="E686" s="30"/>
      <c r="F686" s="29"/>
    </row>
    <row r="687" spans="1:6">
      <c r="A687" s="28"/>
      <c r="B687" s="29"/>
      <c r="C687" s="31"/>
      <c r="D687" s="29"/>
      <c r="E687" s="30"/>
      <c r="F687" s="29"/>
    </row>
    <row r="688" spans="1:6">
      <c r="A688" s="28"/>
      <c r="B688" s="29"/>
      <c r="C688" s="31"/>
      <c r="D688" s="29"/>
      <c r="E688" s="30"/>
      <c r="F688" s="29"/>
    </row>
    <row r="689" spans="1:6">
      <c r="A689" s="28"/>
      <c r="B689" s="29"/>
      <c r="C689" s="31"/>
      <c r="D689" s="29"/>
      <c r="E689" s="30"/>
      <c r="F689" s="29"/>
    </row>
    <row r="690" spans="1:6">
      <c r="A690" s="28"/>
      <c r="B690" s="29"/>
      <c r="C690" s="31"/>
      <c r="D690" s="29"/>
      <c r="E690" s="30"/>
      <c r="F690" s="29"/>
    </row>
    <row r="691" spans="1:6">
      <c r="A691" s="28"/>
      <c r="B691" s="29"/>
      <c r="C691" s="31"/>
      <c r="D691" s="29"/>
      <c r="E691" s="30"/>
      <c r="F691" s="29"/>
    </row>
    <row r="692" spans="1:6">
      <c r="A692" s="28"/>
      <c r="B692" s="29"/>
      <c r="C692" s="31"/>
      <c r="D692" s="29"/>
      <c r="E692" s="30"/>
      <c r="F692" s="29"/>
    </row>
    <row r="693" spans="1:6">
      <c r="A693" s="28"/>
      <c r="B693" s="29"/>
      <c r="C693" s="31"/>
      <c r="D693" s="29"/>
      <c r="E693" s="30"/>
      <c r="F693" s="29"/>
    </row>
    <row r="694" spans="1:6">
      <c r="A694" s="28"/>
      <c r="B694" s="29"/>
      <c r="C694" s="31"/>
      <c r="D694" s="29"/>
      <c r="E694" s="30"/>
      <c r="F694" s="29"/>
    </row>
    <row r="695" spans="1:6">
      <c r="A695" s="28"/>
      <c r="B695" s="29"/>
      <c r="C695" s="31"/>
      <c r="D695" s="29"/>
      <c r="E695" s="30"/>
      <c r="F695" s="29"/>
    </row>
    <row r="696" spans="1:6">
      <c r="A696" s="28"/>
      <c r="B696" s="29"/>
      <c r="C696" s="31"/>
      <c r="D696" s="29"/>
      <c r="E696" s="30"/>
      <c r="F696" s="29"/>
    </row>
    <row r="697" spans="1:6">
      <c r="A697" s="28"/>
      <c r="B697" s="29"/>
      <c r="C697" s="31"/>
      <c r="D697" s="29"/>
      <c r="E697" s="30"/>
      <c r="F697" s="29"/>
    </row>
    <row r="698" spans="1:6">
      <c r="A698" s="28"/>
      <c r="B698" s="29"/>
      <c r="C698" s="31"/>
      <c r="D698" s="29"/>
      <c r="E698" s="30"/>
      <c r="F698" s="29"/>
    </row>
    <row r="699" spans="1:6">
      <c r="A699" s="28"/>
      <c r="B699" s="29"/>
      <c r="C699" s="31"/>
      <c r="D699" s="29"/>
      <c r="E699" s="30"/>
      <c r="F699" s="29"/>
    </row>
    <row r="700" spans="1:6">
      <c r="A700" s="28"/>
      <c r="B700" s="29"/>
      <c r="C700" s="31"/>
      <c r="D700" s="29"/>
      <c r="E700" s="30"/>
      <c r="F700" s="29"/>
    </row>
    <row r="701" spans="1:6">
      <c r="A701" s="28"/>
      <c r="B701" s="29"/>
      <c r="C701" s="31"/>
      <c r="D701" s="29"/>
      <c r="E701" s="30"/>
      <c r="F701" s="29"/>
    </row>
    <row r="702" spans="1:6">
      <c r="A702" s="28"/>
      <c r="B702" s="29"/>
      <c r="C702" s="31"/>
      <c r="D702" s="29"/>
      <c r="E702" s="30"/>
      <c r="F702" s="29"/>
    </row>
    <row r="703" spans="1:6">
      <c r="A703" s="28"/>
      <c r="B703" s="29"/>
      <c r="C703" s="31"/>
      <c r="D703" s="29"/>
      <c r="E703" s="30"/>
      <c r="F703" s="29"/>
    </row>
    <row r="704" spans="1:6">
      <c r="A704" s="28"/>
      <c r="B704" s="29"/>
      <c r="C704" s="31"/>
      <c r="D704" s="29"/>
      <c r="E704" s="30"/>
      <c r="F704" s="29"/>
    </row>
    <row r="705" spans="1:6">
      <c r="A705" s="28"/>
      <c r="B705" s="29"/>
      <c r="C705" s="31"/>
      <c r="D705" s="29"/>
      <c r="E705" s="30"/>
      <c r="F705" s="29"/>
    </row>
    <row r="706" spans="1:6">
      <c r="A706" s="28"/>
      <c r="B706" s="29"/>
      <c r="C706" s="31"/>
      <c r="D706" s="29"/>
      <c r="E706" s="30"/>
      <c r="F706" s="29"/>
    </row>
    <row r="707" spans="1:6">
      <c r="A707" s="28"/>
      <c r="B707" s="29"/>
      <c r="C707" s="31"/>
      <c r="D707" s="29"/>
      <c r="E707" s="30"/>
      <c r="F707" s="29"/>
    </row>
    <row r="708" spans="1:6">
      <c r="A708" s="28"/>
      <c r="B708" s="29"/>
      <c r="C708" s="31"/>
      <c r="D708" s="29"/>
      <c r="E708" s="30"/>
      <c r="F708" s="29"/>
    </row>
    <row r="709" spans="1:6">
      <c r="A709" s="28"/>
      <c r="B709" s="29"/>
      <c r="C709" s="31"/>
      <c r="D709" s="29"/>
      <c r="E709" s="30"/>
      <c r="F709" s="29"/>
    </row>
    <row r="710" spans="1:6">
      <c r="A710" s="28"/>
      <c r="B710" s="29"/>
      <c r="C710" s="31"/>
      <c r="D710" s="29"/>
      <c r="E710" s="30"/>
      <c r="F710" s="29"/>
    </row>
    <row r="711" spans="1:6">
      <c r="A711" s="28"/>
      <c r="B711" s="29"/>
      <c r="C711" s="31"/>
      <c r="D711" s="29"/>
      <c r="E711" s="30"/>
      <c r="F711" s="29"/>
    </row>
    <row r="712" spans="1:6">
      <c r="A712" s="28"/>
      <c r="B712" s="29"/>
      <c r="C712" s="31"/>
      <c r="D712" s="29"/>
      <c r="E712" s="30"/>
      <c r="F712" s="29"/>
    </row>
    <row r="713" spans="1:6">
      <c r="A713" s="28"/>
      <c r="B713" s="29"/>
      <c r="C713" s="31"/>
      <c r="D713" s="29"/>
      <c r="E713" s="30"/>
      <c r="F713" s="29"/>
    </row>
    <row r="714" spans="1:6">
      <c r="A714" s="28"/>
      <c r="B714" s="29"/>
      <c r="C714" s="31"/>
      <c r="D714" s="29"/>
      <c r="E714" s="30"/>
      <c r="F714" s="29"/>
    </row>
    <row r="715" spans="1:6">
      <c r="A715" s="28"/>
      <c r="B715" s="29"/>
      <c r="C715" s="31"/>
      <c r="D715" s="29"/>
      <c r="E715" s="30"/>
      <c r="F715" s="29"/>
    </row>
    <row r="716" spans="1:6">
      <c r="A716" s="28"/>
      <c r="B716" s="29"/>
      <c r="C716" s="31"/>
      <c r="D716" s="29"/>
      <c r="E716" s="30"/>
      <c r="F716" s="29"/>
    </row>
    <row r="717" spans="1:6">
      <c r="A717" s="28"/>
      <c r="B717" s="29"/>
      <c r="C717" s="31"/>
      <c r="D717" s="29"/>
      <c r="E717" s="30"/>
      <c r="F717" s="29"/>
    </row>
    <row r="718" spans="1:6">
      <c r="A718" s="28"/>
      <c r="B718" s="29"/>
      <c r="C718" s="31"/>
      <c r="D718" s="29"/>
      <c r="E718" s="30"/>
      <c r="F718" s="29"/>
    </row>
    <row r="719" spans="1:6">
      <c r="A719" s="28"/>
      <c r="B719" s="29"/>
      <c r="C719" s="31"/>
      <c r="D719" s="29"/>
      <c r="E719" s="30"/>
      <c r="F719" s="29"/>
    </row>
    <row r="720" spans="1:6">
      <c r="A720" s="28"/>
      <c r="B720" s="29"/>
      <c r="C720" s="31"/>
      <c r="D720" s="29"/>
      <c r="E720" s="30"/>
      <c r="F720" s="29"/>
    </row>
    <row r="721" spans="1:6">
      <c r="A721" s="28"/>
      <c r="B721" s="29"/>
      <c r="C721" s="31"/>
      <c r="D721" s="29"/>
      <c r="E721" s="30"/>
      <c r="F721" s="29"/>
    </row>
    <row r="722" spans="1:6">
      <c r="A722" s="28"/>
      <c r="B722" s="29"/>
      <c r="C722" s="31"/>
      <c r="D722" s="29"/>
      <c r="E722" s="30"/>
      <c r="F722" s="29"/>
    </row>
    <row r="723" spans="1:6">
      <c r="A723" s="28"/>
      <c r="B723" s="29"/>
      <c r="C723" s="31"/>
      <c r="D723" s="29"/>
      <c r="E723" s="30"/>
      <c r="F723" s="29"/>
    </row>
    <row r="724" spans="1:6">
      <c r="A724" s="28"/>
      <c r="B724" s="29"/>
      <c r="C724" s="31"/>
      <c r="D724" s="29"/>
      <c r="E724" s="30"/>
      <c r="F724" s="29"/>
    </row>
    <row r="725" spans="1:6">
      <c r="A725" s="28"/>
      <c r="B725" s="29"/>
      <c r="C725" s="31"/>
      <c r="D725" s="29"/>
      <c r="E725" s="30"/>
      <c r="F725" s="29"/>
    </row>
    <row r="726" spans="1:6">
      <c r="A726" s="28"/>
      <c r="B726" s="29"/>
      <c r="C726" s="31"/>
      <c r="D726" s="29"/>
      <c r="E726" s="30"/>
      <c r="F726" s="29"/>
    </row>
    <row r="727" spans="1:6">
      <c r="A727" s="28"/>
      <c r="B727" s="29"/>
      <c r="C727" s="31"/>
      <c r="D727" s="29"/>
      <c r="E727" s="30"/>
      <c r="F727" s="29"/>
    </row>
    <row r="728" spans="1:6">
      <c r="A728" s="28"/>
      <c r="B728" s="29"/>
      <c r="C728" s="31"/>
      <c r="D728" s="29"/>
      <c r="E728" s="30"/>
      <c r="F728" s="29"/>
    </row>
    <row r="729" spans="1:6">
      <c r="A729" s="28"/>
      <c r="B729" s="29"/>
      <c r="C729" s="31"/>
      <c r="D729" s="29"/>
      <c r="E729" s="30"/>
      <c r="F729" s="29"/>
    </row>
    <row r="730" spans="1:6">
      <c r="A730" s="28"/>
      <c r="B730" s="29"/>
      <c r="C730" s="31"/>
      <c r="D730" s="29"/>
      <c r="E730" s="30"/>
      <c r="F730" s="29"/>
    </row>
    <row r="731" spans="1:6">
      <c r="A731" s="28"/>
      <c r="B731" s="29"/>
      <c r="C731" s="31"/>
      <c r="D731" s="29"/>
      <c r="E731" s="30"/>
      <c r="F731" s="29"/>
    </row>
    <row r="732" spans="1:6">
      <c r="A732" s="28"/>
      <c r="B732" s="29"/>
      <c r="C732" s="31"/>
      <c r="D732" s="29"/>
      <c r="E732" s="30"/>
      <c r="F732" s="29"/>
    </row>
    <row r="733" spans="1:6">
      <c r="A733" s="28"/>
      <c r="B733" s="29"/>
      <c r="C733" s="31"/>
      <c r="D733" s="29"/>
      <c r="E733" s="30"/>
      <c r="F733" s="29"/>
    </row>
    <row r="734" spans="1:6">
      <c r="A734" s="28"/>
      <c r="B734" s="29"/>
      <c r="C734" s="31"/>
      <c r="D734" s="29"/>
      <c r="E734" s="30"/>
      <c r="F734" s="29"/>
    </row>
    <row r="735" spans="1:6">
      <c r="A735" s="28"/>
      <c r="B735" s="29"/>
      <c r="C735" s="31"/>
      <c r="D735" s="29"/>
      <c r="E735" s="30"/>
      <c r="F735" s="29"/>
    </row>
    <row r="736" spans="1:6">
      <c r="A736" s="28"/>
      <c r="B736" s="29"/>
      <c r="C736" s="31"/>
      <c r="D736" s="29"/>
      <c r="E736" s="30"/>
      <c r="F736" s="29"/>
    </row>
    <row r="737" spans="1:6">
      <c r="A737" s="28"/>
      <c r="B737" s="29"/>
      <c r="C737" s="31"/>
      <c r="D737" s="29"/>
      <c r="E737" s="30"/>
      <c r="F737" s="29"/>
    </row>
    <row r="738" spans="1:6">
      <c r="A738" s="28"/>
      <c r="B738" s="29"/>
      <c r="C738" s="31"/>
      <c r="D738" s="29"/>
      <c r="E738" s="30"/>
      <c r="F738" s="29"/>
    </row>
    <row r="739" spans="1:6">
      <c r="A739" s="28"/>
      <c r="B739" s="29"/>
      <c r="C739" s="31"/>
      <c r="D739" s="29"/>
      <c r="E739" s="30"/>
      <c r="F739" s="29"/>
    </row>
    <row r="740" spans="1:6">
      <c r="A740" s="28"/>
      <c r="B740" s="29"/>
      <c r="C740" s="31"/>
      <c r="D740" s="29"/>
      <c r="E740" s="30"/>
      <c r="F740" s="29"/>
    </row>
    <row r="741" spans="1:6">
      <c r="A741" s="28"/>
      <c r="B741" s="29"/>
      <c r="C741" s="31"/>
      <c r="D741" s="29"/>
      <c r="E741" s="30"/>
      <c r="F741" s="29"/>
    </row>
    <row r="742" spans="1:6">
      <c r="A742" s="28"/>
      <c r="B742" s="29"/>
      <c r="C742" s="31"/>
      <c r="D742" s="29"/>
      <c r="E742" s="30"/>
      <c r="F742" s="29"/>
    </row>
    <row r="743" spans="1:6">
      <c r="A743" s="28"/>
      <c r="B743" s="29"/>
      <c r="C743" s="31"/>
      <c r="D743" s="29"/>
      <c r="E743" s="30"/>
      <c r="F743" s="29"/>
    </row>
    <row r="744" spans="1:6">
      <c r="A744" s="28"/>
      <c r="B744" s="29"/>
      <c r="C744" s="31"/>
      <c r="D744" s="29"/>
      <c r="E744" s="30"/>
      <c r="F744" s="29"/>
    </row>
    <row r="745" spans="1:6">
      <c r="A745" s="28"/>
      <c r="B745" s="29"/>
      <c r="C745" s="31"/>
      <c r="D745" s="29"/>
      <c r="E745" s="30"/>
      <c r="F745" s="29"/>
    </row>
    <row r="746" spans="1:6">
      <c r="A746" s="28"/>
      <c r="B746" s="29"/>
      <c r="C746" s="31"/>
      <c r="D746" s="29"/>
      <c r="E746" s="30"/>
      <c r="F746" s="29"/>
    </row>
    <row r="747" spans="1:6">
      <c r="A747" s="28"/>
      <c r="B747" s="29"/>
      <c r="C747" s="31"/>
      <c r="D747" s="29"/>
      <c r="E747" s="30"/>
      <c r="F747" s="29"/>
    </row>
    <row r="748" spans="1:6">
      <c r="A748" s="28"/>
      <c r="B748" s="29"/>
      <c r="C748" s="31"/>
      <c r="D748" s="29"/>
      <c r="E748" s="30"/>
      <c r="F748" s="29"/>
    </row>
    <row r="749" spans="1:6">
      <c r="A749" s="28"/>
      <c r="B749" s="29"/>
      <c r="C749" s="31"/>
      <c r="D749" s="29"/>
      <c r="E749" s="30"/>
      <c r="F749" s="29"/>
    </row>
    <row r="750" spans="1:6">
      <c r="A750" s="28"/>
      <c r="B750" s="29"/>
      <c r="C750" s="31"/>
      <c r="D750" s="29"/>
      <c r="E750" s="30"/>
      <c r="F750" s="29"/>
    </row>
    <row r="751" spans="1:6">
      <c r="A751" s="28"/>
      <c r="B751" s="29"/>
      <c r="C751" s="31"/>
      <c r="D751" s="29"/>
      <c r="E751" s="30"/>
      <c r="F751" s="29"/>
    </row>
    <row r="752" spans="1:6">
      <c r="A752" s="28"/>
      <c r="B752" s="29"/>
      <c r="C752" s="31"/>
      <c r="D752" s="29"/>
      <c r="E752" s="30"/>
      <c r="F752" s="29"/>
    </row>
    <row r="753" spans="1:6">
      <c r="A753" s="28"/>
      <c r="B753" s="29"/>
      <c r="C753" s="31"/>
      <c r="D753" s="29"/>
      <c r="E753" s="30"/>
      <c r="F753" s="29"/>
    </row>
    <row r="754" spans="1:6">
      <c r="A754" s="28"/>
      <c r="B754" s="29"/>
      <c r="C754" s="31"/>
      <c r="D754" s="29"/>
      <c r="E754" s="30"/>
      <c r="F754" s="29"/>
    </row>
    <row r="755" spans="1:6">
      <c r="A755" s="28"/>
      <c r="B755" s="29"/>
      <c r="C755" s="31"/>
      <c r="D755" s="29"/>
      <c r="E755" s="30"/>
      <c r="F755" s="29"/>
    </row>
    <row r="756" spans="1:6">
      <c r="A756" s="28"/>
      <c r="B756" s="29"/>
      <c r="C756" s="31"/>
      <c r="D756" s="29"/>
      <c r="E756" s="30"/>
      <c r="F756" s="29"/>
    </row>
    <row r="757" spans="1:6">
      <c r="A757" s="28"/>
      <c r="B757" s="29"/>
      <c r="C757" s="31"/>
      <c r="D757" s="29"/>
      <c r="E757" s="30"/>
      <c r="F757" s="29"/>
    </row>
    <row r="758" spans="1:6">
      <c r="A758" s="28"/>
      <c r="B758" s="29"/>
      <c r="C758" s="31"/>
      <c r="D758" s="29"/>
      <c r="E758" s="30"/>
      <c r="F758" s="29"/>
    </row>
    <row r="759" spans="1:6">
      <c r="A759" s="28"/>
      <c r="B759" s="29"/>
      <c r="C759" s="31"/>
      <c r="D759" s="29"/>
      <c r="E759" s="30"/>
      <c r="F759" s="29"/>
    </row>
    <row r="760" spans="1:6">
      <c r="A760" s="28"/>
      <c r="B760" s="29"/>
      <c r="C760" s="31"/>
      <c r="D760" s="29"/>
      <c r="E760" s="30"/>
      <c r="F760" s="29"/>
    </row>
    <row r="761" spans="1:6">
      <c r="A761" s="28"/>
      <c r="B761" s="29"/>
      <c r="C761" s="31"/>
      <c r="D761" s="29"/>
      <c r="E761" s="30"/>
      <c r="F761" s="29"/>
    </row>
    <row r="762" spans="1:6">
      <c r="A762" s="28"/>
      <c r="B762" s="29"/>
      <c r="C762" s="31"/>
      <c r="D762" s="29"/>
      <c r="E762" s="30"/>
      <c r="F762" s="29"/>
    </row>
    <row r="763" spans="1:6">
      <c r="A763" s="28"/>
      <c r="B763" s="29"/>
      <c r="C763" s="31"/>
      <c r="D763" s="29"/>
      <c r="E763" s="30"/>
      <c r="F763" s="29"/>
    </row>
    <row r="764" spans="1:6">
      <c r="A764" s="28"/>
      <c r="B764" s="29"/>
      <c r="C764" s="31"/>
      <c r="D764" s="29"/>
      <c r="E764" s="30"/>
      <c r="F764" s="29"/>
    </row>
    <row r="765" spans="1:6">
      <c r="A765" s="28"/>
      <c r="B765" s="29"/>
      <c r="C765" s="31"/>
      <c r="D765" s="29"/>
      <c r="E765" s="30"/>
      <c r="F765" s="29"/>
    </row>
    <row r="766" spans="1:6">
      <c r="A766" s="28"/>
      <c r="B766" s="29"/>
      <c r="C766" s="31"/>
      <c r="D766" s="29"/>
      <c r="E766" s="30"/>
      <c r="F766" s="29"/>
    </row>
    <row r="767" spans="1:6">
      <c r="A767" s="28"/>
      <c r="B767" s="29"/>
      <c r="C767" s="31"/>
      <c r="D767" s="29"/>
      <c r="E767" s="30"/>
      <c r="F767" s="29"/>
    </row>
    <row r="768" spans="1:6">
      <c r="A768" s="28"/>
      <c r="B768" s="29"/>
      <c r="C768" s="31"/>
      <c r="D768" s="29"/>
      <c r="E768" s="30"/>
      <c r="F768" s="29"/>
    </row>
    <row r="769" spans="1:6">
      <c r="A769" s="28"/>
      <c r="B769" s="29"/>
      <c r="C769" s="31"/>
      <c r="D769" s="29"/>
      <c r="E769" s="30"/>
      <c r="F769" s="29"/>
    </row>
    <row r="770" spans="1:6">
      <c r="A770" s="28"/>
      <c r="B770" s="29"/>
      <c r="C770" s="31"/>
      <c r="D770" s="29"/>
      <c r="E770" s="30"/>
      <c r="F770" s="29"/>
    </row>
    <row r="771" spans="1:6">
      <c r="A771" s="28"/>
      <c r="B771" s="29"/>
      <c r="C771" s="31"/>
      <c r="D771" s="29"/>
      <c r="E771" s="30"/>
      <c r="F771" s="29"/>
    </row>
    <row r="772" spans="1:6">
      <c r="A772" s="28"/>
      <c r="B772" s="29"/>
      <c r="C772" s="31"/>
      <c r="D772" s="29"/>
      <c r="E772" s="30"/>
      <c r="F772" s="29"/>
    </row>
    <row r="773" spans="1:6">
      <c r="A773" s="28"/>
      <c r="B773" s="29"/>
      <c r="C773" s="31"/>
      <c r="D773" s="29"/>
      <c r="E773" s="30"/>
      <c r="F773" s="29"/>
    </row>
    <row r="774" spans="1:6">
      <c r="A774" s="28"/>
      <c r="B774" s="29"/>
      <c r="C774" s="31"/>
      <c r="D774" s="29"/>
      <c r="E774" s="30"/>
      <c r="F774" s="29"/>
    </row>
    <row r="775" spans="1:6">
      <c r="A775" s="28"/>
      <c r="B775" s="29"/>
      <c r="C775" s="31"/>
      <c r="D775" s="29"/>
      <c r="E775" s="30"/>
      <c r="F775" s="29"/>
    </row>
    <row r="776" spans="1:6">
      <c r="A776" s="28"/>
      <c r="B776" s="29"/>
      <c r="C776" s="31"/>
      <c r="D776" s="29"/>
      <c r="E776" s="30"/>
      <c r="F776" s="29"/>
    </row>
    <row r="777" spans="1:6">
      <c r="A777" s="28"/>
      <c r="B777" s="29"/>
      <c r="C777" s="31"/>
      <c r="D777" s="29"/>
      <c r="E777" s="30"/>
      <c r="F777" s="29"/>
    </row>
    <row r="778" spans="1:6">
      <c r="A778" s="28"/>
      <c r="B778" s="29"/>
      <c r="C778" s="31"/>
      <c r="D778" s="29"/>
      <c r="E778" s="30"/>
      <c r="F778" s="29"/>
    </row>
    <row r="779" spans="1:6">
      <c r="A779" s="28"/>
      <c r="B779" s="29"/>
      <c r="C779" s="31"/>
      <c r="D779" s="29"/>
      <c r="E779" s="30"/>
      <c r="F779" s="29"/>
    </row>
    <row r="780" spans="1:6">
      <c r="A780" s="28"/>
      <c r="B780" s="29"/>
      <c r="C780" s="31"/>
      <c r="D780" s="29"/>
      <c r="E780" s="30"/>
      <c r="F780" s="29"/>
    </row>
    <row r="781" spans="1:6">
      <c r="A781" s="28"/>
      <c r="B781" s="29"/>
      <c r="C781" s="31"/>
      <c r="D781" s="29"/>
      <c r="E781" s="30"/>
      <c r="F781" s="29"/>
    </row>
    <row r="782" spans="1:6">
      <c r="A782" s="28"/>
      <c r="B782" s="29"/>
      <c r="C782" s="31"/>
      <c r="D782" s="29"/>
      <c r="E782" s="30"/>
      <c r="F782" s="29"/>
    </row>
    <row r="783" spans="1:6">
      <c r="A783" s="28"/>
      <c r="B783" s="29"/>
      <c r="C783" s="31"/>
      <c r="D783" s="29"/>
      <c r="E783" s="30"/>
      <c r="F783" s="29"/>
    </row>
    <row r="784" spans="1:6">
      <c r="A784" s="28"/>
      <c r="B784" s="29"/>
      <c r="C784" s="31"/>
      <c r="D784" s="29"/>
      <c r="E784" s="30"/>
      <c r="F784" s="29"/>
    </row>
    <row r="785" spans="1:6">
      <c r="A785" s="28"/>
      <c r="B785" s="29"/>
      <c r="C785" s="31"/>
      <c r="D785" s="29"/>
      <c r="E785" s="30"/>
      <c r="F785" s="29"/>
    </row>
    <row r="786" spans="1:6">
      <c r="A786" s="28"/>
      <c r="B786" s="29"/>
      <c r="C786" s="31"/>
      <c r="D786" s="29"/>
      <c r="E786" s="30"/>
      <c r="F786" s="29"/>
    </row>
    <row r="787" spans="1:6">
      <c r="A787" s="28"/>
      <c r="B787" s="29"/>
      <c r="C787" s="31"/>
      <c r="D787" s="29"/>
      <c r="E787" s="30"/>
      <c r="F787" s="29"/>
    </row>
    <row r="788" spans="1:6">
      <c r="A788" s="28"/>
      <c r="B788" s="29"/>
      <c r="C788" s="31"/>
      <c r="D788" s="29"/>
      <c r="E788" s="30"/>
      <c r="F788" s="29"/>
    </row>
    <row r="789" spans="1:6">
      <c r="A789" s="28"/>
      <c r="B789" s="29"/>
      <c r="C789" s="31"/>
      <c r="D789" s="29"/>
      <c r="E789" s="30"/>
      <c r="F789" s="29"/>
    </row>
    <row r="790" spans="1:6">
      <c r="A790" s="28"/>
      <c r="B790" s="29"/>
      <c r="C790" s="31"/>
      <c r="D790" s="29"/>
      <c r="E790" s="30"/>
      <c r="F790" s="29"/>
    </row>
    <row r="791" spans="1:6">
      <c r="A791" s="28"/>
      <c r="B791" s="29"/>
      <c r="C791" s="31"/>
      <c r="D791" s="29"/>
      <c r="E791" s="30"/>
      <c r="F791" s="29"/>
    </row>
    <row r="792" spans="1:6">
      <c r="A792" s="28"/>
      <c r="B792" s="29"/>
      <c r="C792" s="31"/>
      <c r="D792" s="29"/>
      <c r="E792" s="30"/>
      <c r="F792" s="29"/>
    </row>
    <row r="793" spans="1:6">
      <c r="A793" s="28"/>
      <c r="B793" s="29"/>
      <c r="C793" s="31"/>
      <c r="D793" s="29"/>
      <c r="E793" s="30"/>
      <c r="F793" s="29"/>
    </row>
    <row r="794" spans="1:6">
      <c r="A794" s="28"/>
      <c r="B794" s="29"/>
      <c r="C794" s="31"/>
      <c r="D794" s="29"/>
      <c r="E794" s="30"/>
      <c r="F794" s="29"/>
    </row>
    <row r="795" spans="1:6">
      <c r="A795" s="28"/>
      <c r="B795" s="29"/>
      <c r="C795" s="31"/>
      <c r="D795" s="29"/>
      <c r="E795" s="30"/>
      <c r="F795" s="29"/>
    </row>
    <row r="796" spans="1:6">
      <c r="A796" s="28"/>
      <c r="B796" s="29"/>
      <c r="C796" s="31"/>
      <c r="D796" s="29"/>
      <c r="E796" s="30"/>
      <c r="F796" s="29"/>
    </row>
    <row r="797" spans="1:6">
      <c r="A797" s="28"/>
      <c r="B797" s="29"/>
      <c r="C797" s="31"/>
      <c r="D797" s="29"/>
      <c r="E797" s="30"/>
      <c r="F797" s="29"/>
    </row>
    <row r="798" spans="1:6">
      <c r="A798" s="28"/>
      <c r="B798" s="29"/>
      <c r="C798" s="31"/>
      <c r="D798" s="29"/>
      <c r="E798" s="30"/>
      <c r="F798" s="29"/>
    </row>
    <row r="799" spans="1:6">
      <c r="A799" s="28"/>
      <c r="B799" s="29"/>
      <c r="C799" s="31"/>
      <c r="D799" s="29"/>
      <c r="E799" s="30"/>
      <c r="F799" s="29"/>
    </row>
    <row r="800" spans="1:6">
      <c r="A800" s="28"/>
      <c r="B800" s="29"/>
      <c r="C800" s="31"/>
      <c r="D800" s="29"/>
      <c r="E800" s="30"/>
      <c r="F800" s="29"/>
    </row>
    <row r="801" spans="1:6">
      <c r="A801" s="28"/>
      <c r="B801" s="29"/>
      <c r="C801" s="31"/>
      <c r="D801" s="29"/>
      <c r="E801" s="30"/>
      <c r="F801" s="29"/>
    </row>
    <row r="802" spans="1:6">
      <c r="A802" s="28"/>
      <c r="B802" s="29"/>
      <c r="C802" s="31"/>
      <c r="D802" s="29"/>
      <c r="E802" s="30"/>
      <c r="F802" s="29"/>
    </row>
    <row r="803" spans="1:6">
      <c r="A803" s="28"/>
      <c r="B803" s="29"/>
      <c r="C803" s="31"/>
      <c r="D803" s="29"/>
      <c r="E803" s="30"/>
      <c r="F803" s="29"/>
    </row>
    <row r="804" spans="1:6">
      <c r="A804" s="28"/>
      <c r="B804" s="29"/>
      <c r="C804" s="31"/>
      <c r="D804" s="29"/>
      <c r="E804" s="30"/>
      <c r="F804" s="29"/>
    </row>
    <row r="805" spans="1:6">
      <c r="A805" s="28"/>
      <c r="B805" s="29"/>
      <c r="C805" s="31"/>
      <c r="D805" s="29"/>
      <c r="E805" s="30"/>
      <c r="F805" s="29"/>
    </row>
    <row r="806" spans="1:6">
      <c r="A806" s="28"/>
      <c r="B806" s="29"/>
      <c r="C806" s="31"/>
      <c r="D806" s="29"/>
      <c r="E806" s="30"/>
      <c r="F806" s="29"/>
    </row>
    <row r="807" spans="1:6">
      <c r="A807" s="28"/>
      <c r="B807" s="29"/>
      <c r="C807" s="31"/>
      <c r="D807" s="29"/>
      <c r="E807" s="30"/>
      <c r="F807" s="29"/>
    </row>
    <row r="808" spans="1:6">
      <c r="A808" s="28"/>
      <c r="B808" s="29"/>
      <c r="C808" s="31"/>
      <c r="D808" s="29"/>
      <c r="E808" s="30"/>
      <c r="F808" s="29"/>
    </row>
    <row r="809" spans="1:6">
      <c r="A809" s="28"/>
      <c r="B809" s="29"/>
      <c r="C809" s="31"/>
      <c r="D809" s="29"/>
      <c r="E809" s="30"/>
      <c r="F809" s="29"/>
    </row>
    <row r="810" spans="1:6">
      <c r="A810" s="28"/>
      <c r="B810" s="29"/>
      <c r="C810" s="31"/>
      <c r="D810" s="29"/>
      <c r="E810" s="30"/>
      <c r="F810" s="29"/>
    </row>
    <row r="811" spans="1:6">
      <c r="A811" s="28"/>
      <c r="B811" s="29"/>
      <c r="C811" s="31"/>
      <c r="D811" s="29"/>
      <c r="E811" s="30"/>
      <c r="F811" s="29"/>
    </row>
    <row r="812" spans="1:6">
      <c r="A812" s="28"/>
      <c r="B812" s="29"/>
      <c r="C812" s="31"/>
      <c r="D812" s="29"/>
      <c r="E812" s="30"/>
      <c r="F812" s="29"/>
    </row>
    <row r="813" spans="1:6">
      <c r="A813" s="28"/>
      <c r="B813" s="29"/>
      <c r="C813" s="31"/>
      <c r="D813" s="29"/>
      <c r="E813" s="30"/>
      <c r="F813" s="29"/>
    </row>
    <row r="814" spans="1:6">
      <c r="A814" s="28"/>
      <c r="B814" s="29"/>
      <c r="C814" s="31"/>
      <c r="D814" s="29"/>
      <c r="E814" s="30"/>
      <c r="F814" s="29"/>
    </row>
    <row r="815" spans="1:6">
      <c r="A815" s="28"/>
      <c r="B815" s="29"/>
      <c r="C815" s="31"/>
      <c r="D815" s="29"/>
      <c r="E815" s="30"/>
      <c r="F815" s="29"/>
    </row>
    <row r="816" spans="1:6">
      <c r="A816" s="28"/>
      <c r="B816" s="29"/>
      <c r="C816" s="31"/>
      <c r="D816" s="29"/>
      <c r="E816" s="30"/>
      <c r="F816" s="29"/>
    </row>
    <row r="817" spans="1:6">
      <c r="A817" s="28"/>
      <c r="B817" s="29"/>
      <c r="C817" s="31"/>
      <c r="D817" s="29"/>
      <c r="E817" s="30"/>
      <c r="F817" s="29"/>
    </row>
    <row r="818" spans="1:6">
      <c r="A818" s="28"/>
      <c r="B818" s="29"/>
      <c r="C818" s="31"/>
      <c r="D818" s="29"/>
      <c r="E818" s="30"/>
      <c r="F818" s="29"/>
    </row>
    <row r="819" spans="1:6">
      <c r="A819" s="28"/>
      <c r="B819" s="29"/>
      <c r="C819" s="31"/>
      <c r="D819" s="29"/>
      <c r="E819" s="30"/>
      <c r="F819" s="29"/>
    </row>
    <row r="820" spans="1:6">
      <c r="A820" s="28"/>
      <c r="B820" s="29"/>
      <c r="C820" s="31"/>
      <c r="D820" s="29"/>
      <c r="E820" s="30"/>
      <c r="F820" s="29"/>
    </row>
    <row r="821" spans="1:6">
      <c r="A821" s="28"/>
      <c r="B821" s="29"/>
      <c r="C821" s="31"/>
      <c r="D821" s="29"/>
      <c r="E821" s="30"/>
      <c r="F821" s="29"/>
    </row>
    <row r="822" spans="1:6">
      <c r="A822" s="28"/>
      <c r="B822" s="29"/>
      <c r="C822" s="31"/>
      <c r="D822" s="29"/>
      <c r="E822" s="30"/>
      <c r="F822" s="29"/>
    </row>
    <row r="823" spans="1:6">
      <c r="A823" s="28"/>
      <c r="B823" s="29"/>
      <c r="C823" s="31"/>
      <c r="D823" s="29"/>
      <c r="E823" s="30"/>
      <c r="F823" s="29"/>
    </row>
    <row r="824" spans="1:6">
      <c r="A824" s="28"/>
      <c r="B824" s="29"/>
      <c r="C824" s="31"/>
      <c r="D824" s="29"/>
      <c r="E824" s="30"/>
      <c r="F824" s="29"/>
    </row>
    <row r="825" spans="1:6">
      <c r="A825" s="28"/>
      <c r="B825" s="29"/>
      <c r="C825" s="31"/>
      <c r="D825" s="29"/>
      <c r="E825" s="30"/>
      <c r="F825" s="29"/>
    </row>
    <row r="826" spans="1:6">
      <c r="A826" s="28"/>
      <c r="B826" s="29"/>
      <c r="C826" s="31"/>
      <c r="D826" s="29"/>
      <c r="E826" s="30"/>
      <c r="F826" s="29"/>
    </row>
    <row r="827" spans="1:6">
      <c r="A827" s="28"/>
      <c r="B827" s="29"/>
      <c r="C827" s="31"/>
      <c r="D827" s="29"/>
      <c r="E827" s="30"/>
      <c r="F827" s="29"/>
    </row>
    <row r="828" spans="1:6">
      <c r="A828" s="28"/>
      <c r="B828" s="29"/>
      <c r="C828" s="31"/>
      <c r="D828" s="29"/>
      <c r="E828" s="30"/>
      <c r="F828" s="29"/>
    </row>
    <row r="829" spans="1:6">
      <c r="A829" s="28"/>
      <c r="B829" s="29"/>
      <c r="C829" s="31"/>
      <c r="D829" s="29"/>
      <c r="E829" s="30"/>
      <c r="F829" s="29"/>
    </row>
    <row r="830" spans="1:6">
      <c r="A830" s="28"/>
      <c r="B830" s="29"/>
      <c r="C830" s="31"/>
      <c r="D830" s="29"/>
      <c r="E830" s="30"/>
      <c r="F830" s="29"/>
    </row>
    <row r="831" spans="1:6">
      <c r="A831" s="28"/>
      <c r="B831" s="29"/>
      <c r="C831" s="31"/>
      <c r="D831" s="29"/>
      <c r="E831" s="30"/>
      <c r="F831" s="29"/>
    </row>
    <row r="832" spans="1:6">
      <c r="A832" s="28"/>
      <c r="B832" s="29"/>
      <c r="C832" s="31"/>
      <c r="D832" s="29"/>
      <c r="E832" s="30"/>
      <c r="F832" s="29"/>
    </row>
    <row r="833" spans="1:6">
      <c r="A833" s="28"/>
      <c r="B833" s="29"/>
      <c r="C833" s="31"/>
      <c r="D833" s="29"/>
      <c r="E833" s="30"/>
      <c r="F833" s="29"/>
    </row>
    <row r="834" spans="1:6">
      <c r="A834" s="28"/>
      <c r="B834" s="29"/>
      <c r="C834" s="31"/>
      <c r="D834" s="29"/>
      <c r="E834" s="30"/>
      <c r="F834" s="29"/>
    </row>
    <row r="835" spans="1:6">
      <c r="A835" s="28"/>
      <c r="B835" s="29"/>
      <c r="C835" s="31"/>
      <c r="D835" s="29"/>
      <c r="E835" s="30"/>
      <c r="F835" s="29"/>
    </row>
    <row r="836" spans="1:6">
      <c r="A836" s="28"/>
      <c r="B836" s="29"/>
      <c r="C836" s="31"/>
      <c r="D836" s="29"/>
      <c r="E836" s="30"/>
      <c r="F836" s="29"/>
    </row>
    <row r="837" spans="1:6">
      <c r="A837" s="28"/>
      <c r="B837" s="29"/>
      <c r="C837" s="31"/>
      <c r="D837" s="29"/>
      <c r="E837" s="30"/>
      <c r="F837" s="29"/>
    </row>
    <row r="838" spans="1:6">
      <c r="A838" s="28"/>
      <c r="B838" s="29"/>
      <c r="C838" s="31"/>
      <c r="D838" s="29"/>
      <c r="E838" s="30"/>
      <c r="F838" s="29"/>
    </row>
    <row r="839" spans="1:6">
      <c r="A839" s="28"/>
      <c r="B839" s="29"/>
      <c r="C839" s="31"/>
      <c r="D839" s="29"/>
      <c r="E839" s="30"/>
      <c r="F839" s="29"/>
    </row>
    <row r="840" spans="1:6">
      <c r="A840" s="28"/>
      <c r="B840" s="29"/>
      <c r="C840" s="31"/>
      <c r="D840" s="29"/>
      <c r="E840" s="30"/>
      <c r="F840" s="29"/>
    </row>
    <row r="841" spans="1:6">
      <c r="A841" s="28"/>
      <c r="B841" s="29"/>
      <c r="C841" s="31"/>
      <c r="D841" s="29"/>
      <c r="E841" s="30"/>
      <c r="F841" s="29"/>
    </row>
    <row r="842" spans="1:6">
      <c r="A842" s="28"/>
      <c r="B842" s="29"/>
      <c r="C842" s="31"/>
      <c r="D842" s="29"/>
      <c r="E842" s="30"/>
      <c r="F842" s="29"/>
    </row>
    <row r="843" spans="1:6">
      <c r="A843" s="28"/>
      <c r="B843" s="29"/>
      <c r="C843" s="31"/>
      <c r="D843" s="29"/>
      <c r="E843" s="30"/>
      <c r="F843" s="29"/>
    </row>
    <row r="844" spans="1:6">
      <c r="A844" s="28"/>
      <c r="B844" s="29"/>
      <c r="C844" s="31"/>
      <c r="D844" s="29"/>
      <c r="E844" s="30"/>
      <c r="F844" s="29"/>
    </row>
    <row r="845" spans="1:6">
      <c r="A845" s="28"/>
      <c r="B845" s="29"/>
      <c r="C845" s="31"/>
      <c r="D845" s="29"/>
      <c r="E845" s="30"/>
      <c r="F845" s="29"/>
    </row>
    <row r="846" spans="1:6">
      <c r="A846" s="28"/>
      <c r="B846" s="29"/>
      <c r="C846" s="31"/>
      <c r="D846" s="29"/>
      <c r="E846" s="30"/>
      <c r="F846" s="29"/>
    </row>
    <row r="847" spans="1:6">
      <c r="A847" s="28"/>
      <c r="B847" s="29"/>
      <c r="C847" s="31"/>
      <c r="D847" s="29"/>
      <c r="E847" s="30"/>
      <c r="F847" s="29"/>
    </row>
    <row r="848" spans="1:6">
      <c r="A848" s="28"/>
      <c r="B848" s="29"/>
      <c r="C848" s="31"/>
      <c r="D848" s="29"/>
      <c r="E848" s="30"/>
      <c r="F848" s="29"/>
    </row>
    <row r="849" spans="1:6">
      <c r="A849" s="28"/>
      <c r="B849" s="29"/>
      <c r="C849" s="31"/>
      <c r="D849" s="29"/>
      <c r="E849" s="30"/>
      <c r="F849" s="29"/>
    </row>
    <row r="850" spans="1:6">
      <c r="A850" s="28"/>
      <c r="B850" s="29"/>
      <c r="C850" s="31"/>
      <c r="D850" s="29"/>
      <c r="E850" s="30"/>
      <c r="F850" s="29"/>
    </row>
    <row r="851" spans="1:6">
      <c r="A851" s="28"/>
      <c r="B851" s="29"/>
      <c r="C851" s="31"/>
      <c r="D851" s="29"/>
      <c r="E851" s="30"/>
      <c r="F851" s="29"/>
    </row>
    <row r="852" spans="1:6">
      <c r="A852" s="28"/>
      <c r="B852" s="29"/>
      <c r="C852" s="31"/>
      <c r="D852" s="29"/>
      <c r="E852" s="30"/>
      <c r="F852" s="29"/>
    </row>
    <row r="853" spans="1:6">
      <c r="A853" s="28"/>
      <c r="B853" s="29"/>
      <c r="C853" s="31"/>
      <c r="D853" s="29"/>
      <c r="E853" s="30"/>
      <c r="F853" s="29"/>
    </row>
    <row r="854" spans="1:6">
      <c r="A854" s="28"/>
      <c r="B854" s="29"/>
      <c r="C854" s="31"/>
      <c r="D854" s="29"/>
      <c r="E854" s="30"/>
      <c r="F854" s="29"/>
    </row>
    <row r="855" spans="1:6">
      <c r="A855" s="28"/>
      <c r="B855" s="29"/>
      <c r="C855" s="31"/>
      <c r="D855" s="29"/>
      <c r="E855" s="30"/>
      <c r="F855" s="29"/>
    </row>
    <row r="856" spans="1:6">
      <c r="A856" s="28"/>
      <c r="B856" s="29"/>
      <c r="C856" s="31"/>
      <c r="D856" s="29"/>
      <c r="E856" s="30"/>
      <c r="F856" s="29"/>
    </row>
    <row r="857" spans="1:6">
      <c r="A857" s="28"/>
      <c r="B857" s="29"/>
      <c r="C857" s="31"/>
      <c r="D857" s="29"/>
      <c r="E857" s="30"/>
      <c r="F857" s="29"/>
    </row>
    <row r="858" spans="1:6">
      <c r="A858" s="28"/>
      <c r="B858" s="29"/>
      <c r="C858" s="31"/>
      <c r="D858" s="29"/>
      <c r="E858" s="30"/>
      <c r="F858" s="29"/>
    </row>
    <row r="859" spans="1:6">
      <c r="A859" s="28"/>
      <c r="B859" s="29"/>
      <c r="C859" s="31"/>
      <c r="D859" s="29"/>
      <c r="E859" s="30"/>
      <c r="F859" s="29"/>
    </row>
    <row r="860" spans="1:6">
      <c r="A860" s="28"/>
      <c r="B860" s="29"/>
      <c r="C860" s="31"/>
      <c r="D860" s="29"/>
      <c r="E860" s="30"/>
      <c r="F860" s="29"/>
    </row>
    <row r="861" spans="1:6">
      <c r="A861" s="28"/>
      <c r="B861" s="29"/>
      <c r="C861" s="31"/>
      <c r="D861" s="29"/>
      <c r="E861" s="30"/>
      <c r="F861" s="29"/>
    </row>
    <row r="862" spans="1:6">
      <c r="A862" s="28"/>
      <c r="B862" s="29"/>
      <c r="C862" s="31"/>
      <c r="D862" s="29"/>
      <c r="E862" s="30"/>
      <c r="F862" s="29"/>
    </row>
    <row r="863" spans="1:6">
      <c r="A863" s="28"/>
      <c r="B863" s="29"/>
      <c r="C863" s="31"/>
      <c r="D863" s="29"/>
      <c r="E863" s="30"/>
      <c r="F863" s="29"/>
    </row>
    <row r="864" spans="1:6">
      <c r="A864" s="28"/>
      <c r="B864" s="29"/>
      <c r="C864" s="31"/>
      <c r="D864" s="29"/>
      <c r="E864" s="30"/>
      <c r="F864" s="29"/>
    </row>
    <row r="865" spans="1:6">
      <c r="A865" s="28"/>
      <c r="B865" s="29"/>
      <c r="C865" s="31"/>
      <c r="D865" s="29"/>
      <c r="E865" s="30"/>
      <c r="F865" s="29"/>
    </row>
    <row r="866" spans="1:6">
      <c r="A866" s="28"/>
      <c r="B866" s="29"/>
      <c r="C866" s="31"/>
      <c r="D866" s="29"/>
      <c r="E866" s="30"/>
      <c r="F866" s="29"/>
    </row>
    <row r="867" spans="1:6">
      <c r="A867" s="28"/>
      <c r="B867" s="29"/>
      <c r="C867" s="31"/>
      <c r="D867" s="29"/>
      <c r="E867" s="30"/>
      <c r="F867" s="29"/>
    </row>
    <row r="868" spans="1:6">
      <c r="A868" s="28"/>
      <c r="B868" s="29"/>
      <c r="C868" s="31"/>
      <c r="D868" s="29"/>
      <c r="E868" s="30"/>
      <c r="F868" s="29"/>
    </row>
    <row r="869" spans="1:6">
      <c r="A869" s="28"/>
      <c r="B869" s="29"/>
      <c r="C869" s="31"/>
      <c r="D869" s="29"/>
      <c r="E869" s="30"/>
      <c r="F869" s="29"/>
    </row>
    <row r="870" spans="1:6">
      <c r="A870" s="28"/>
      <c r="B870" s="29"/>
      <c r="C870" s="31"/>
      <c r="D870" s="29"/>
      <c r="E870" s="30"/>
      <c r="F870" s="29"/>
    </row>
    <row r="871" spans="1:6">
      <c r="A871" s="28"/>
      <c r="B871" s="29"/>
      <c r="C871" s="31"/>
      <c r="D871" s="29"/>
      <c r="E871" s="30"/>
      <c r="F871" s="29"/>
    </row>
    <row r="872" spans="1:6">
      <c r="A872" s="28"/>
      <c r="B872" s="29"/>
      <c r="C872" s="31"/>
      <c r="D872" s="29"/>
      <c r="E872" s="30"/>
      <c r="F872" s="29"/>
    </row>
    <row r="873" spans="1:6">
      <c r="A873" s="28"/>
      <c r="B873" s="29"/>
      <c r="C873" s="31"/>
      <c r="D873" s="29"/>
      <c r="E873" s="30"/>
      <c r="F873" s="29"/>
    </row>
    <row r="874" spans="1:6">
      <c r="A874" s="28"/>
      <c r="B874" s="29"/>
      <c r="C874" s="31"/>
      <c r="D874" s="29"/>
      <c r="E874" s="30"/>
      <c r="F874" s="29"/>
    </row>
    <row r="875" spans="1:6">
      <c r="A875" s="28"/>
      <c r="B875" s="29"/>
      <c r="C875" s="31"/>
      <c r="D875" s="29"/>
      <c r="E875" s="30"/>
      <c r="F875" s="29"/>
    </row>
    <row r="876" spans="1:6">
      <c r="A876" s="28"/>
      <c r="B876" s="29"/>
      <c r="C876" s="31"/>
      <c r="D876" s="29"/>
      <c r="E876" s="30"/>
      <c r="F876" s="29"/>
    </row>
    <row r="877" spans="1:6">
      <c r="A877" s="28"/>
      <c r="B877" s="29"/>
      <c r="C877" s="31"/>
      <c r="D877" s="29"/>
      <c r="E877" s="30"/>
      <c r="F877" s="29"/>
    </row>
    <row r="878" spans="1:6">
      <c r="A878" s="28"/>
      <c r="B878" s="29"/>
      <c r="C878" s="31"/>
      <c r="D878" s="29"/>
      <c r="E878" s="30"/>
      <c r="F878" s="29"/>
    </row>
    <row r="879" spans="1:6">
      <c r="A879" s="28"/>
      <c r="B879" s="29"/>
      <c r="C879" s="31"/>
      <c r="D879" s="29"/>
      <c r="E879" s="30"/>
      <c r="F879" s="29"/>
    </row>
    <row r="880" spans="1:6">
      <c r="A880" s="28"/>
      <c r="B880" s="29"/>
      <c r="C880" s="31"/>
      <c r="D880" s="29"/>
      <c r="E880" s="30"/>
      <c r="F880" s="29"/>
    </row>
    <row r="881" spans="1:6">
      <c r="A881" s="28"/>
      <c r="B881" s="29"/>
      <c r="C881" s="31"/>
      <c r="D881" s="29"/>
      <c r="E881" s="30"/>
      <c r="F881" s="29"/>
    </row>
    <row r="882" spans="1:6">
      <c r="A882" s="28"/>
      <c r="B882" s="29"/>
      <c r="C882" s="31"/>
      <c r="D882" s="29"/>
      <c r="E882" s="30"/>
      <c r="F882" s="29"/>
    </row>
    <row r="883" spans="1:6">
      <c r="A883" s="28"/>
      <c r="B883" s="29"/>
      <c r="C883" s="31"/>
      <c r="D883" s="29"/>
      <c r="E883" s="30"/>
      <c r="F883" s="29"/>
    </row>
    <row r="884" spans="1:6">
      <c r="A884" s="28"/>
      <c r="B884" s="29"/>
      <c r="C884" s="31"/>
      <c r="D884" s="29"/>
      <c r="E884" s="30"/>
      <c r="F884" s="29"/>
    </row>
    <row r="885" spans="1:6">
      <c r="A885" s="28"/>
      <c r="B885" s="29"/>
      <c r="C885" s="31"/>
      <c r="D885" s="29"/>
      <c r="E885" s="30"/>
      <c r="F885" s="29"/>
    </row>
    <row r="886" spans="1:6">
      <c r="A886" s="28"/>
      <c r="B886" s="29"/>
      <c r="C886" s="31"/>
      <c r="D886" s="29"/>
      <c r="E886" s="30"/>
      <c r="F886" s="29"/>
    </row>
    <row r="887" spans="1:6">
      <c r="A887" s="28"/>
      <c r="B887" s="29"/>
      <c r="C887" s="31"/>
      <c r="D887" s="29"/>
      <c r="E887" s="30"/>
      <c r="F887" s="29"/>
    </row>
    <row r="888" spans="1:6">
      <c r="A888" s="28"/>
      <c r="B888" s="29"/>
      <c r="C888" s="31"/>
      <c r="D888" s="29"/>
      <c r="E888" s="30"/>
      <c r="F888" s="29"/>
    </row>
    <row r="889" spans="1:6">
      <c r="A889" s="28"/>
      <c r="B889" s="29"/>
      <c r="C889" s="31"/>
      <c r="D889" s="29"/>
      <c r="E889" s="30"/>
      <c r="F889" s="29"/>
    </row>
    <row r="890" spans="1:6">
      <c r="A890" s="28"/>
      <c r="B890" s="29"/>
      <c r="C890" s="31"/>
      <c r="D890" s="29"/>
      <c r="E890" s="30"/>
      <c r="F890" s="29"/>
    </row>
    <row r="891" spans="1:6">
      <c r="A891" s="28"/>
      <c r="B891" s="29"/>
      <c r="C891" s="31"/>
      <c r="D891" s="29"/>
      <c r="E891" s="30"/>
      <c r="F891" s="29"/>
    </row>
    <row r="892" spans="1:6">
      <c r="A892" s="28"/>
      <c r="B892" s="29"/>
      <c r="C892" s="31"/>
      <c r="D892" s="29"/>
      <c r="E892" s="30"/>
      <c r="F892" s="29"/>
    </row>
    <row r="893" spans="1:6">
      <c r="A893" s="28"/>
      <c r="B893" s="29"/>
      <c r="C893" s="31"/>
      <c r="D893" s="29"/>
      <c r="E893" s="30"/>
      <c r="F893" s="29"/>
    </row>
    <row r="894" spans="1:6">
      <c r="A894" s="28"/>
      <c r="B894" s="29"/>
      <c r="C894" s="31"/>
      <c r="D894" s="29"/>
      <c r="E894" s="30"/>
      <c r="F894" s="29"/>
    </row>
    <row r="895" spans="1:6">
      <c r="A895" s="28"/>
      <c r="B895" s="29"/>
      <c r="C895" s="31"/>
      <c r="D895" s="29"/>
      <c r="E895" s="30"/>
      <c r="F895" s="29"/>
    </row>
    <row r="896" spans="1:6">
      <c r="A896" s="28"/>
      <c r="B896" s="29"/>
      <c r="C896" s="31"/>
      <c r="D896" s="29"/>
      <c r="E896" s="30"/>
      <c r="F896" s="29"/>
    </row>
    <row r="897" spans="1:6">
      <c r="A897" s="28"/>
      <c r="B897" s="29"/>
      <c r="C897" s="31"/>
      <c r="D897" s="29"/>
      <c r="E897" s="30"/>
      <c r="F897" s="29"/>
    </row>
    <row r="898" spans="1:6">
      <c r="A898" s="28"/>
      <c r="B898" s="29"/>
      <c r="C898" s="31"/>
      <c r="D898" s="29"/>
      <c r="E898" s="30"/>
      <c r="F898" s="29"/>
    </row>
    <row r="899" spans="1:6">
      <c r="A899" s="28"/>
      <c r="B899" s="29"/>
      <c r="C899" s="31"/>
      <c r="D899" s="29"/>
      <c r="E899" s="30"/>
      <c r="F899" s="29"/>
    </row>
    <row r="900" spans="1:6">
      <c r="A900" s="28"/>
      <c r="B900" s="29"/>
      <c r="C900" s="31"/>
      <c r="D900" s="29"/>
      <c r="E900" s="30"/>
      <c r="F900" s="29"/>
    </row>
    <row r="901" spans="1:6">
      <c r="A901" s="28"/>
      <c r="B901" s="29"/>
      <c r="C901" s="31"/>
      <c r="D901" s="29"/>
      <c r="E901" s="30"/>
      <c r="F901" s="29"/>
    </row>
    <row r="902" spans="1:6">
      <c r="A902" s="28"/>
      <c r="B902" s="29"/>
      <c r="C902" s="31"/>
      <c r="D902" s="29"/>
      <c r="E902" s="30"/>
      <c r="F902" s="29"/>
    </row>
    <row r="903" spans="1:6">
      <c r="A903" s="28"/>
      <c r="B903" s="29"/>
      <c r="C903" s="31"/>
      <c r="D903" s="29"/>
      <c r="E903" s="30"/>
      <c r="F903" s="29"/>
    </row>
    <row r="904" spans="1:6">
      <c r="A904" s="28"/>
      <c r="B904" s="29"/>
      <c r="C904" s="31"/>
      <c r="D904" s="29"/>
      <c r="E904" s="30"/>
      <c r="F904" s="29"/>
    </row>
    <row r="905" spans="1:6">
      <c r="A905" s="28"/>
      <c r="B905" s="29"/>
      <c r="C905" s="31"/>
      <c r="D905" s="29"/>
      <c r="E905" s="30"/>
      <c r="F905" s="29"/>
    </row>
    <row r="906" spans="1:6">
      <c r="A906" s="28"/>
      <c r="B906" s="29"/>
      <c r="C906" s="31"/>
      <c r="D906" s="29"/>
      <c r="E906" s="30"/>
      <c r="F906" s="29"/>
    </row>
    <row r="907" spans="1:6">
      <c r="A907" s="28"/>
      <c r="B907" s="29"/>
      <c r="C907" s="31"/>
      <c r="D907" s="29"/>
      <c r="E907" s="30"/>
      <c r="F907" s="29"/>
    </row>
    <row r="908" spans="1:6">
      <c r="A908" s="28"/>
      <c r="B908" s="29"/>
      <c r="C908" s="31"/>
      <c r="D908" s="29"/>
      <c r="E908" s="30"/>
      <c r="F908" s="29"/>
    </row>
    <row r="909" spans="1:6">
      <c r="A909" s="28"/>
      <c r="B909" s="29"/>
      <c r="C909" s="31"/>
      <c r="D909" s="29"/>
      <c r="E909" s="30"/>
      <c r="F909" s="29"/>
    </row>
    <row r="910" spans="1:6">
      <c r="A910" s="28"/>
      <c r="B910" s="29"/>
      <c r="C910" s="31"/>
      <c r="D910" s="29"/>
      <c r="E910" s="30"/>
      <c r="F910" s="29"/>
    </row>
    <row r="911" spans="1:6">
      <c r="A911" s="28"/>
      <c r="B911" s="29"/>
      <c r="C911" s="31"/>
      <c r="D911" s="29"/>
      <c r="E911" s="30"/>
      <c r="F911" s="29"/>
    </row>
    <row r="912" spans="1:6">
      <c r="A912" s="28"/>
      <c r="B912" s="29"/>
      <c r="C912" s="31"/>
      <c r="D912" s="29"/>
      <c r="E912" s="30"/>
      <c r="F912" s="29"/>
    </row>
    <row r="913" spans="1:6">
      <c r="A913" s="28"/>
      <c r="B913" s="29"/>
      <c r="C913" s="31"/>
      <c r="D913" s="29"/>
      <c r="E913" s="30"/>
      <c r="F913" s="29"/>
    </row>
    <row r="914" spans="1:6">
      <c r="A914" s="28"/>
      <c r="B914" s="29"/>
      <c r="C914" s="31"/>
      <c r="D914" s="29"/>
      <c r="E914" s="30"/>
      <c r="F914" s="29"/>
    </row>
    <row r="915" spans="1:6">
      <c r="A915" s="28"/>
      <c r="B915" s="29"/>
      <c r="C915" s="31"/>
      <c r="D915" s="29"/>
      <c r="E915" s="30"/>
      <c r="F915" s="29"/>
    </row>
    <row r="916" spans="1:6">
      <c r="A916" s="28"/>
      <c r="B916" s="29"/>
      <c r="C916" s="31"/>
      <c r="D916" s="29"/>
      <c r="E916" s="30"/>
      <c r="F916" s="29"/>
    </row>
    <row r="917" spans="1:6">
      <c r="A917" s="28"/>
      <c r="B917" s="29"/>
      <c r="C917" s="31"/>
      <c r="D917" s="29"/>
      <c r="E917" s="30"/>
      <c r="F917" s="29"/>
    </row>
    <row r="918" spans="1:6">
      <c r="A918" s="28"/>
      <c r="B918" s="29"/>
      <c r="C918" s="31"/>
      <c r="D918" s="29"/>
      <c r="E918" s="30"/>
      <c r="F918" s="29"/>
    </row>
    <row r="919" spans="1:6">
      <c r="A919" s="28"/>
      <c r="B919" s="29"/>
      <c r="C919" s="31"/>
      <c r="D919" s="29"/>
      <c r="E919" s="30"/>
      <c r="F919" s="29"/>
    </row>
    <row r="920" spans="1:6">
      <c r="A920" s="28"/>
      <c r="B920" s="29"/>
      <c r="C920" s="31"/>
      <c r="D920" s="29"/>
      <c r="E920" s="30"/>
      <c r="F920" s="29"/>
    </row>
    <row r="921" spans="1:6">
      <c r="A921" s="28"/>
      <c r="B921" s="29"/>
      <c r="C921" s="31"/>
      <c r="D921" s="29"/>
      <c r="E921" s="30"/>
      <c r="F921" s="29"/>
    </row>
    <row r="922" spans="1:6">
      <c r="A922" s="28"/>
      <c r="B922" s="29"/>
      <c r="C922" s="31"/>
      <c r="D922" s="29"/>
      <c r="E922" s="30"/>
      <c r="F922" s="29"/>
    </row>
    <row r="923" spans="1:6">
      <c r="A923" s="28"/>
      <c r="B923" s="29"/>
      <c r="C923" s="31"/>
      <c r="D923" s="29"/>
      <c r="E923" s="30"/>
      <c r="F923" s="29"/>
    </row>
    <row r="924" spans="1:6">
      <c r="A924" s="28"/>
      <c r="B924" s="29"/>
      <c r="C924" s="31"/>
      <c r="D924" s="29"/>
      <c r="E924" s="30"/>
      <c r="F924" s="29"/>
    </row>
    <row r="925" spans="1:6">
      <c r="A925" s="28"/>
      <c r="B925" s="29"/>
      <c r="C925" s="31"/>
      <c r="D925" s="29"/>
      <c r="E925" s="30"/>
      <c r="F925" s="29"/>
    </row>
    <row r="926" spans="1:6">
      <c r="A926" s="28"/>
      <c r="B926" s="29"/>
      <c r="C926" s="31"/>
      <c r="D926" s="29"/>
      <c r="E926" s="30"/>
      <c r="F926" s="29"/>
    </row>
    <row r="927" spans="1:6">
      <c r="A927" s="28"/>
      <c r="B927" s="29"/>
      <c r="C927" s="31"/>
      <c r="D927" s="29"/>
      <c r="E927" s="30"/>
      <c r="F927" s="29"/>
    </row>
    <row r="928" spans="1:6">
      <c r="A928" s="28"/>
      <c r="B928" s="29"/>
      <c r="C928" s="31"/>
      <c r="D928" s="29"/>
      <c r="E928" s="30"/>
      <c r="F928" s="29"/>
    </row>
    <row r="929" spans="1:6">
      <c r="A929" s="28"/>
      <c r="B929" s="29"/>
      <c r="C929" s="31"/>
      <c r="D929" s="29"/>
      <c r="E929" s="30"/>
      <c r="F929" s="29"/>
    </row>
    <row r="930" spans="1:6">
      <c r="A930" s="28"/>
      <c r="B930" s="29"/>
      <c r="C930" s="31"/>
      <c r="D930" s="29"/>
      <c r="E930" s="30"/>
      <c r="F930" s="29"/>
    </row>
    <row r="931" spans="1:6">
      <c r="A931" s="28"/>
      <c r="B931" s="29"/>
      <c r="C931" s="31"/>
      <c r="D931" s="29"/>
      <c r="E931" s="30"/>
      <c r="F931" s="29"/>
    </row>
    <row r="932" spans="1:6">
      <c r="A932" s="28"/>
      <c r="B932" s="29"/>
      <c r="C932" s="31"/>
      <c r="D932" s="29"/>
      <c r="E932" s="30"/>
      <c r="F932" s="29"/>
    </row>
    <row r="933" spans="1:6">
      <c r="A933" s="28"/>
      <c r="B933" s="29"/>
      <c r="C933" s="31"/>
      <c r="D933" s="29"/>
      <c r="E933" s="30"/>
      <c r="F933" s="29"/>
    </row>
    <row r="934" spans="1:6">
      <c r="A934" s="28"/>
      <c r="B934" s="29"/>
      <c r="C934" s="31"/>
      <c r="D934" s="29"/>
      <c r="E934" s="30"/>
      <c r="F934" s="29"/>
    </row>
    <row r="935" spans="1:6">
      <c r="A935" s="28"/>
      <c r="B935" s="29"/>
      <c r="C935" s="31"/>
      <c r="D935" s="29"/>
      <c r="E935" s="30"/>
      <c r="F935" s="29"/>
    </row>
    <row r="936" spans="1:6">
      <c r="A936" s="28"/>
      <c r="B936" s="29"/>
      <c r="C936" s="31"/>
      <c r="D936" s="29"/>
      <c r="E936" s="30"/>
      <c r="F936" s="29"/>
    </row>
    <row r="937" spans="1:6">
      <c r="A937" s="28"/>
      <c r="B937" s="29"/>
      <c r="C937" s="31"/>
      <c r="D937" s="29"/>
      <c r="E937" s="30"/>
      <c r="F937" s="29"/>
    </row>
    <row r="938" spans="1:6">
      <c r="A938" s="28"/>
      <c r="B938" s="29"/>
      <c r="C938" s="31"/>
      <c r="D938" s="29"/>
      <c r="E938" s="30"/>
      <c r="F938" s="29"/>
    </row>
    <row r="939" spans="1:6">
      <c r="A939" s="28"/>
      <c r="B939" s="29"/>
      <c r="C939" s="31"/>
      <c r="D939" s="29"/>
      <c r="E939" s="30"/>
      <c r="F939" s="29"/>
    </row>
    <row r="940" spans="1:6">
      <c r="A940" s="28"/>
      <c r="B940" s="29"/>
      <c r="C940" s="31"/>
      <c r="D940" s="29"/>
      <c r="E940" s="30"/>
      <c r="F940" s="29"/>
    </row>
    <row r="941" spans="1:6">
      <c r="A941" s="28"/>
      <c r="B941" s="29"/>
      <c r="C941" s="31"/>
      <c r="D941" s="29"/>
      <c r="E941" s="30"/>
      <c r="F941" s="29"/>
    </row>
    <row r="942" spans="1:6">
      <c r="A942" s="28"/>
      <c r="B942" s="29"/>
      <c r="C942" s="31"/>
      <c r="D942" s="29"/>
      <c r="E942" s="30"/>
      <c r="F942" s="29"/>
    </row>
    <row r="943" spans="1:6">
      <c r="A943" s="28"/>
      <c r="B943" s="29"/>
      <c r="C943" s="31"/>
      <c r="D943" s="29"/>
      <c r="E943" s="30"/>
      <c r="F943" s="29"/>
    </row>
    <row r="944" spans="1:6">
      <c r="A944" s="28"/>
      <c r="B944" s="29"/>
      <c r="C944" s="31"/>
      <c r="D944" s="29"/>
      <c r="E944" s="30"/>
      <c r="F944" s="29"/>
    </row>
    <row r="945" spans="1:6">
      <c r="A945" s="28"/>
      <c r="B945" s="29"/>
      <c r="C945" s="31"/>
      <c r="D945" s="29"/>
      <c r="E945" s="30"/>
      <c r="F945" s="29"/>
    </row>
    <row r="946" spans="1:6">
      <c r="A946" s="28"/>
      <c r="B946" s="29"/>
      <c r="C946" s="31"/>
      <c r="D946" s="29"/>
      <c r="E946" s="30"/>
      <c r="F946" s="29"/>
    </row>
    <row r="947" spans="1:6">
      <c r="A947" s="28"/>
      <c r="B947" s="29"/>
      <c r="C947" s="31"/>
      <c r="D947" s="29"/>
      <c r="E947" s="30"/>
      <c r="F947" s="29"/>
    </row>
    <row r="948" spans="1:6">
      <c r="A948" s="28"/>
      <c r="B948" s="29"/>
      <c r="C948" s="31"/>
      <c r="D948" s="29"/>
      <c r="E948" s="30"/>
      <c r="F948" s="29"/>
    </row>
    <row r="949" spans="1:6">
      <c r="A949" s="28"/>
      <c r="B949" s="29"/>
      <c r="C949" s="31"/>
      <c r="D949" s="29"/>
      <c r="E949" s="30"/>
      <c r="F949" s="29"/>
    </row>
    <row r="950" spans="1:6">
      <c r="A950" s="28"/>
      <c r="B950" s="29"/>
      <c r="C950" s="31"/>
      <c r="D950" s="29"/>
      <c r="E950" s="30"/>
      <c r="F950" s="29"/>
    </row>
    <row r="951" spans="1:6">
      <c r="A951" s="28"/>
      <c r="B951" s="29"/>
      <c r="C951" s="31"/>
      <c r="D951" s="29"/>
      <c r="E951" s="30"/>
      <c r="F951" s="29"/>
    </row>
    <row r="952" spans="1:6">
      <c r="A952" s="28"/>
      <c r="B952" s="29"/>
      <c r="C952" s="31"/>
      <c r="D952" s="29"/>
      <c r="E952" s="30"/>
      <c r="F952" s="29"/>
    </row>
    <row r="953" spans="1:6">
      <c r="A953" s="28"/>
      <c r="B953" s="29"/>
      <c r="C953" s="31"/>
      <c r="D953" s="29"/>
      <c r="E953" s="30"/>
      <c r="F953" s="29"/>
    </row>
    <row r="954" spans="1:6">
      <c r="A954" s="28"/>
      <c r="B954" s="29"/>
      <c r="C954" s="31"/>
      <c r="D954" s="29"/>
      <c r="E954" s="30"/>
      <c r="F954" s="29"/>
    </row>
    <row r="955" spans="1:6">
      <c r="A955" s="28"/>
      <c r="B955" s="29"/>
      <c r="C955" s="31"/>
      <c r="D955" s="29"/>
      <c r="E955" s="30"/>
      <c r="F955" s="29"/>
    </row>
    <row r="956" spans="1:6">
      <c r="A956" s="28"/>
      <c r="B956" s="29"/>
      <c r="C956" s="31"/>
      <c r="D956" s="29"/>
      <c r="E956" s="30"/>
      <c r="F956" s="29"/>
    </row>
    <row r="957" spans="1:6">
      <c r="A957" s="28"/>
      <c r="B957" s="29"/>
      <c r="C957" s="31"/>
      <c r="D957" s="29"/>
      <c r="E957" s="30"/>
      <c r="F957" s="29"/>
    </row>
    <row r="958" spans="1:6">
      <c r="A958" s="28"/>
      <c r="B958" s="29"/>
      <c r="C958" s="31"/>
      <c r="D958" s="29"/>
      <c r="E958" s="30"/>
      <c r="F958" s="29"/>
    </row>
    <row r="959" spans="1:6">
      <c r="A959" s="28"/>
      <c r="B959" s="29"/>
      <c r="C959" s="31"/>
      <c r="D959" s="29"/>
      <c r="E959" s="30"/>
      <c r="F959" s="29"/>
    </row>
    <row r="960" spans="1:6">
      <c r="A960" s="28"/>
      <c r="B960" s="29"/>
      <c r="C960" s="31"/>
      <c r="D960" s="29"/>
      <c r="E960" s="30"/>
      <c r="F960" s="29"/>
    </row>
    <row r="961" spans="1:6">
      <c r="A961" s="28"/>
      <c r="B961" s="29"/>
      <c r="C961" s="31"/>
      <c r="D961" s="29"/>
      <c r="E961" s="30"/>
      <c r="F961" s="29"/>
    </row>
    <row r="962" spans="1:6">
      <c r="A962" s="28"/>
      <c r="B962" s="29"/>
      <c r="C962" s="31"/>
      <c r="D962" s="29"/>
      <c r="E962" s="30"/>
      <c r="F962" s="29"/>
    </row>
    <row r="963" spans="1:6">
      <c r="A963" s="28"/>
      <c r="B963" s="29"/>
      <c r="C963" s="31"/>
      <c r="D963" s="29"/>
      <c r="E963" s="30"/>
      <c r="F963" s="29"/>
    </row>
    <row r="964" spans="1:6">
      <c r="A964" s="28"/>
      <c r="B964" s="29"/>
      <c r="C964" s="31"/>
      <c r="D964" s="29"/>
      <c r="E964" s="30"/>
      <c r="F964" s="29"/>
    </row>
    <row r="965" spans="1:6">
      <c r="A965" s="28"/>
      <c r="B965" s="29"/>
      <c r="C965" s="31"/>
      <c r="D965" s="29"/>
      <c r="E965" s="30"/>
      <c r="F965" s="29"/>
    </row>
    <row r="966" spans="1:6">
      <c r="A966" s="28"/>
      <c r="B966" s="29"/>
      <c r="C966" s="31"/>
      <c r="D966" s="29"/>
      <c r="E966" s="30"/>
      <c r="F966" s="29"/>
    </row>
    <row r="967" spans="1:6">
      <c r="A967" s="28"/>
      <c r="B967" s="29"/>
      <c r="C967" s="31"/>
      <c r="D967" s="29"/>
      <c r="E967" s="30"/>
      <c r="F967" s="29"/>
    </row>
    <row r="968" spans="1:6">
      <c r="A968" s="28"/>
      <c r="B968" s="29"/>
      <c r="C968" s="31"/>
      <c r="D968" s="29"/>
      <c r="E968" s="30"/>
      <c r="F968" s="29"/>
    </row>
    <row r="969" spans="1:6">
      <c r="A969" s="28"/>
      <c r="B969" s="29"/>
      <c r="C969" s="31"/>
      <c r="D969" s="29"/>
      <c r="E969" s="30"/>
      <c r="F969" s="29"/>
    </row>
    <row r="970" spans="1:6">
      <c r="A970" s="28"/>
      <c r="B970" s="29"/>
      <c r="C970" s="31"/>
      <c r="D970" s="29"/>
      <c r="E970" s="30"/>
      <c r="F970" s="29"/>
    </row>
    <row r="971" spans="1:6">
      <c r="A971" s="28"/>
      <c r="B971" s="29"/>
      <c r="C971" s="31"/>
      <c r="D971" s="29"/>
      <c r="E971" s="30"/>
      <c r="F971" s="29"/>
    </row>
    <row r="972" spans="1:6">
      <c r="A972" s="28"/>
      <c r="B972" s="29"/>
      <c r="C972" s="31"/>
      <c r="D972" s="29"/>
      <c r="E972" s="30"/>
      <c r="F972" s="29"/>
    </row>
    <row r="973" spans="1:6">
      <c r="A973" s="28"/>
      <c r="B973" s="29"/>
      <c r="C973" s="31"/>
      <c r="D973" s="29"/>
      <c r="E973" s="30"/>
      <c r="F973" s="29"/>
    </row>
    <row r="974" spans="1:6">
      <c r="A974" s="28"/>
      <c r="B974" s="29"/>
      <c r="C974" s="31"/>
      <c r="D974" s="29"/>
      <c r="E974" s="30"/>
      <c r="F974" s="29"/>
    </row>
    <row r="975" spans="1:6">
      <c r="A975" s="28"/>
      <c r="B975" s="29"/>
      <c r="C975" s="31"/>
      <c r="D975" s="29"/>
      <c r="E975" s="30"/>
      <c r="F975" s="29"/>
    </row>
    <row r="976" spans="1:6">
      <c r="A976" s="28"/>
      <c r="B976" s="29"/>
      <c r="C976" s="31"/>
      <c r="D976" s="29"/>
      <c r="E976" s="30"/>
      <c r="F976" s="29"/>
    </row>
    <row r="977" spans="1:6">
      <c r="A977" s="28"/>
      <c r="B977" s="29"/>
      <c r="C977" s="31"/>
      <c r="D977" s="29"/>
      <c r="E977" s="30"/>
      <c r="F977" s="29"/>
    </row>
    <row r="978" spans="1:6">
      <c r="A978" s="28"/>
      <c r="B978" s="29"/>
      <c r="C978" s="31"/>
      <c r="D978" s="29"/>
      <c r="E978" s="30"/>
      <c r="F978" s="29"/>
    </row>
    <row r="979" spans="1:6">
      <c r="A979" s="28"/>
      <c r="B979" s="29"/>
      <c r="C979" s="31"/>
      <c r="D979" s="29"/>
      <c r="E979" s="30"/>
      <c r="F979" s="29"/>
    </row>
    <row r="980" spans="1:6">
      <c r="A980" s="28"/>
      <c r="B980" s="29"/>
      <c r="C980" s="31"/>
      <c r="D980" s="29"/>
      <c r="E980" s="30"/>
      <c r="F980" s="29"/>
    </row>
    <row r="981" spans="1:6">
      <c r="A981" s="28"/>
      <c r="B981" s="29"/>
      <c r="C981" s="31"/>
      <c r="D981" s="29"/>
      <c r="E981" s="30"/>
      <c r="F981" s="29"/>
    </row>
    <row r="982" spans="1:6">
      <c r="A982" s="28"/>
      <c r="B982" s="29"/>
      <c r="C982" s="31"/>
      <c r="D982" s="29"/>
      <c r="E982" s="30"/>
      <c r="F982" s="29"/>
    </row>
    <row r="983" spans="1:6">
      <c r="A983" s="28"/>
      <c r="B983" s="29"/>
      <c r="C983" s="31"/>
      <c r="D983" s="29"/>
      <c r="E983" s="30"/>
      <c r="F983" s="29"/>
    </row>
    <row r="984" spans="1:6">
      <c r="A984" s="28"/>
      <c r="B984" s="29"/>
      <c r="C984" s="31"/>
      <c r="D984" s="29"/>
      <c r="E984" s="30"/>
      <c r="F984" s="29"/>
    </row>
    <row r="985" spans="1:6">
      <c r="A985" s="28"/>
      <c r="B985" s="29"/>
      <c r="C985" s="31"/>
      <c r="D985" s="29"/>
      <c r="E985" s="30"/>
      <c r="F985" s="29"/>
    </row>
    <row r="986" spans="1:6">
      <c r="A986" s="28"/>
      <c r="B986" s="29"/>
      <c r="C986" s="31"/>
      <c r="D986" s="29"/>
      <c r="E986" s="30"/>
      <c r="F986" s="29"/>
    </row>
    <row r="987" spans="1:6">
      <c r="A987" s="28"/>
      <c r="B987" s="29"/>
      <c r="C987" s="31"/>
      <c r="D987" s="29"/>
      <c r="E987" s="30"/>
      <c r="F987" s="29"/>
    </row>
    <row r="988" spans="1:6">
      <c r="A988" s="28"/>
      <c r="B988" s="29"/>
      <c r="C988" s="31"/>
      <c r="D988" s="29"/>
      <c r="E988" s="30"/>
      <c r="F988" s="29"/>
    </row>
    <row r="989" spans="1:6">
      <c r="A989" s="28"/>
      <c r="B989" s="29"/>
      <c r="C989" s="31"/>
      <c r="D989" s="29"/>
      <c r="E989" s="30"/>
      <c r="F989" s="29"/>
    </row>
    <row r="990" spans="1:6">
      <c r="A990" s="28"/>
      <c r="B990" s="29"/>
      <c r="C990" s="31"/>
      <c r="D990" s="29"/>
      <c r="E990" s="30"/>
      <c r="F990" s="29"/>
    </row>
    <row r="991" spans="1:6">
      <c r="A991" s="28"/>
      <c r="B991" s="29"/>
      <c r="C991" s="31"/>
      <c r="D991" s="29"/>
      <c r="E991" s="30"/>
      <c r="F991" s="29"/>
    </row>
    <row r="992" spans="1:6">
      <c r="A992" s="28"/>
      <c r="B992" s="29"/>
      <c r="C992" s="31"/>
      <c r="D992" s="29"/>
      <c r="E992" s="30"/>
      <c r="F992" s="29"/>
    </row>
    <row r="993" spans="1:6">
      <c r="A993" s="28"/>
      <c r="B993" s="29"/>
      <c r="C993" s="31"/>
      <c r="D993" s="29"/>
      <c r="E993" s="30"/>
      <c r="F993" s="29"/>
    </row>
    <row r="994" spans="1:6">
      <c r="A994" s="28"/>
      <c r="B994" s="29"/>
      <c r="C994" s="31"/>
      <c r="D994" s="29"/>
      <c r="E994" s="30"/>
      <c r="F994" s="29"/>
    </row>
    <row r="995" spans="1:6">
      <c r="A995" s="28"/>
      <c r="B995" s="29"/>
      <c r="C995" s="31"/>
      <c r="D995" s="29"/>
      <c r="E995" s="30"/>
      <c r="F995" s="29"/>
    </row>
    <row r="996" spans="1:6">
      <c r="A996" s="28"/>
      <c r="B996" s="29"/>
      <c r="C996" s="31"/>
      <c r="D996" s="29"/>
      <c r="E996" s="30"/>
      <c r="F996" s="29"/>
    </row>
    <row r="997" spans="1:6">
      <c r="A997" s="28"/>
      <c r="B997" s="29"/>
      <c r="C997" s="31"/>
      <c r="D997" s="29"/>
      <c r="E997" s="30"/>
      <c r="F997" s="29"/>
    </row>
    <row r="998" spans="1:6">
      <c r="A998" s="28"/>
      <c r="B998" s="29"/>
      <c r="C998" s="31"/>
      <c r="D998" s="29"/>
      <c r="E998" s="30"/>
      <c r="F998" s="29"/>
    </row>
    <row r="999" spans="1:6">
      <c r="A999" s="28"/>
      <c r="B999" s="29"/>
      <c r="C999" s="31"/>
      <c r="D999" s="29"/>
      <c r="E999" s="30"/>
      <c r="F999" s="29"/>
    </row>
    <row r="1000" spans="1:6">
      <c r="A1000" s="28"/>
      <c r="B1000" s="29"/>
      <c r="C1000" s="31"/>
      <c r="D1000" s="29"/>
      <c r="E1000" s="30"/>
      <c r="F1000" s="29"/>
    </row>
    <row r="1001" spans="1:6">
      <c r="A1001" s="28"/>
      <c r="B1001" s="29"/>
      <c r="C1001" s="31"/>
      <c r="D1001" s="29"/>
      <c r="E1001" s="30"/>
      <c r="F1001" s="29"/>
    </row>
    <row r="1002" spans="1:6">
      <c r="A1002" s="28"/>
      <c r="B1002" s="29"/>
      <c r="C1002" s="31"/>
      <c r="D1002" s="29"/>
      <c r="E1002" s="30"/>
      <c r="F1002" s="29"/>
    </row>
    <row r="1003" spans="1:6">
      <c r="A1003" s="28"/>
      <c r="B1003" s="29"/>
      <c r="C1003" s="31"/>
      <c r="D1003" s="29"/>
      <c r="E1003" s="30"/>
      <c r="F1003" s="29"/>
    </row>
    <row r="1004" spans="1:6">
      <c r="A1004" s="28"/>
      <c r="B1004" s="29"/>
      <c r="C1004" s="31"/>
      <c r="D1004" s="29"/>
      <c r="E1004" s="30"/>
      <c r="F1004" s="29"/>
    </row>
    <row r="1005" spans="1:6">
      <c r="A1005" s="28"/>
      <c r="B1005" s="29"/>
      <c r="C1005" s="31"/>
      <c r="D1005" s="29"/>
      <c r="E1005" s="30"/>
      <c r="F1005" s="29"/>
    </row>
    <row r="1006" spans="1:6">
      <c r="A1006" s="28"/>
      <c r="B1006" s="29"/>
      <c r="C1006" s="31"/>
      <c r="D1006" s="29"/>
      <c r="E1006" s="30"/>
      <c r="F1006" s="29"/>
    </row>
    <row r="1007" spans="1:6">
      <c r="A1007" s="28"/>
      <c r="B1007" s="29"/>
      <c r="C1007" s="31"/>
      <c r="D1007" s="29"/>
      <c r="E1007" s="30"/>
      <c r="F1007" s="29"/>
    </row>
    <row r="1008" spans="1:6">
      <c r="A1008" s="28"/>
      <c r="B1008" s="29"/>
      <c r="C1008" s="31"/>
      <c r="D1008" s="29"/>
      <c r="E1008" s="30"/>
      <c r="F1008" s="29"/>
    </row>
    <row r="1009" spans="1:6">
      <c r="A1009" s="28"/>
      <c r="B1009" s="29"/>
      <c r="C1009" s="31"/>
      <c r="D1009" s="29"/>
      <c r="E1009" s="30"/>
      <c r="F1009" s="29"/>
    </row>
    <row r="1010" spans="1:6">
      <c r="A1010" s="28"/>
      <c r="B1010" s="29"/>
      <c r="C1010" s="31"/>
      <c r="D1010" s="29"/>
      <c r="E1010" s="30"/>
      <c r="F1010" s="29"/>
    </row>
    <row r="1011" spans="1:6">
      <c r="A1011" s="28"/>
      <c r="B1011" s="29"/>
      <c r="C1011" s="31"/>
      <c r="D1011" s="29"/>
      <c r="E1011" s="30"/>
      <c r="F1011" s="29"/>
    </row>
    <row r="1012" spans="1:6">
      <c r="A1012" s="28"/>
      <c r="B1012" s="29"/>
      <c r="C1012" s="31"/>
      <c r="D1012" s="29"/>
      <c r="E1012" s="30"/>
      <c r="F1012" s="29"/>
    </row>
    <row r="1013" spans="1:6">
      <c r="A1013" s="28"/>
      <c r="B1013" s="29"/>
      <c r="C1013" s="31"/>
      <c r="D1013" s="29"/>
      <c r="E1013" s="30"/>
      <c r="F1013" s="29"/>
    </row>
  </sheetData>
  <mergeCells count="2">
    <mergeCell ref="A2:F2"/>
    <mergeCell ref="A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900FF"/>
    <outlinePr summaryBelow="0" summaryRight="0"/>
  </sheetPr>
  <dimension ref="A1:U157"/>
  <sheetViews>
    <sheetView workbookViewId="0">
      <pane xSplit="4" ySplit="2" topLeftCell="E3" activePane="bottomRight" state="frozen"/>
      <selection pane="topRight" activeCell="E1" sqref="E1"/>
      <selection pane="bottomLeft" activeCell="A3" sqref="A3"/>
      <selection pane="bottomRight" sqref="A1:XFD1048576"/>
    </sheetView>
  </sheetViews>
  <sheetFormatPr defaultColWidth="12.5703125" defaultRowHeight="12.75"/>
  <cols>
    <col min="5" max="5" width="31.7109375" customWidth="1"/>
    <col min="10" max="10" width="22.42578125" customWidth="1"/>
    <col min="11" max="11" width="17.42578125" customWidth="1"/>
    <col min="12" max="12" width="7.28515625" customWidth="1"/>
    <col min="13" max="13" width="7" customWidth="1"/>
    <col min="14" max="14" width="11.140625" customWidth="1"/>
    <col min="15" max="15" width="10.5703125" customWidth="1"/>
    <col min="16" max="16" width="98" customWidth="1"/>
    <col min="19" max="19" width="23.42578125" customWidth="1"/>
    <col min="20" max="20" width="28" customWidth="1"/>
  </cols>
  <sheetData>
    <row r="1" spans="1:21">
      <c r="A1" s="33" t="s">
        <v>139</v>
      </c>
      <c r="B1" s="34"/>
      <c r="C1" s="34"/>
      <c r="D1" s="34"/>
      <c r="E1" s="34"/>
      <c r="F1" s="34"/>
      <c r="G1" s="34"/>
      <c r="H1" s="34"/>
      <c r="I1" s="34"/>
      <c r="J1" s="34"/>
      <c r="K1" s="42"/>
      <c r="L1" s="34"/>
      <c r="M1" s="34"/>
      <c r="N1" s="34"/>
      <c r="O1" s="34"/>
      <c r="P1" s="34"/>
      <c r="Q1" s="34"/>
      <c r="R1" s="34"/>
      <c r="S1" s="34"/>
      <c r="T1" s="34"/>
      <c r="U1" s="34"/>
    </row>
    <row r="2" spans="1:21" ht="51">
      <c r="A2" s="35" t="s">
        <v>35</v>
      </c>
      <c r="B2" s="35" t="s">
        <v>36</v>
      </c>
      <c r="C2" s="35" t="s">
        <v>155</v>
      </c>
      <c r="D2" s="35" t="s">
        <v>337</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c r="A3" s="142" t="s">
        <v>18</v>
      </c>
      <c r="B3" s="142" t="s">
        <v>175</v>
      </c>
      <c r="C3" s="142" t="s">
        <v>214</v>
      </c>
      <c r="D3" s="142" t="s">
        <v>506</v>
      </c>
      <c r="E3" s="147" t="s">
        <v>507</v>
      </c>
      <c r="F3" s="142" t="s">
        <v>390</v>
      </c>
      <c r="G3" s="153" t="s">
        <v>508</v>
      </c>
      <c r="H3" s="142" t="s">
        <v>472</v>
      </c>
      <c r="I3" s="142" t="s">
        <v>434</v>
      </c>
      <c r="J3" s="10" t="s">
        <v>509</v>
      </c>
      <c r="K3" s="10" t="s">
        <v>183</v>
      </c>
      <c r="L3" s="13">
        <v>50</v>
      </c>
      <c r="M3" s="13" t="s">
        <v>0</v>
      </c>
      <c r="N3" s="13" t="s">
        <v>510</v>
      </c>
      <c r="O3" s="8" t="s">
        <v>185</v>
      </c>
      <c r="P3" s="10" t="s">
        <v>186</v>
      </c>
      <c r="Q3" s="12"/>
      <c r="R3" s="12"/>
      <c r="S3" s="12"/>
      <c r="T3" s="12"/>
      <c r="U3" s="12"/>
    </row>
    <row r="4" spans="1:21" ht="89.25">
      <c r="A4" s="136"/>
      <c r="B4" s="136"/>
      <c r="C4" s="136"/>
      <c r="D4" s="136"/>
      <c r="E4" s="136"/>
      <c r="F4" s="136"/>
      <c r="G4" s="135"/>
      <c r="H4" s="136"/>
      <c r="I4" s="136"/>
      <c r="J4" s="10" t="s">
        <v>511</v>
      </c>
      <c r="K4" s="10" t="s">
        <v>512</v>
      </c>
      <c r="L4" s="13" t="s">
        <v>0</v>
      </c>
      <c r="M4" s="13" t="s">
        <v>0</v>
      </c>
      <c r="N4" s="13" t="s">
        <v>513</v>
      </c>
      <c r="O4" s="49" t="s">
        <v>185</v>
      </c>
      <c r="P4" s="50" t="s">
        <v>514</v>
      </c>
      <c r="Q4" s="1"/>
      <c r="R4" s="1"/>
      <c r="S4" s="1"/>
      <c r="T4" s="1"/>
      <c r="U4" s="1"/>
    </row>
    <row r="5" spans="1:21" ht="89.25">
      <c r="A5" s="136"/>
      <c r="B5" s="136"/>
      <c r="C5" s="136"/>
      <c r="D5" s="136"/>
      <c r="E5" s="136"/>
      <c r="F5" s="136"/>
      <c r="G5" s="135"/>
      <c r="H5" s="136"/>
      <c r="I5" s="136"/>
      <c r="J5" s="10" t="s">
        <v>515</v>
      </c>
      <c r="K5" s="10" t="s">
        <v>516</v>
      </c>
      <c r="L5" s="13" t="s">
        <v>0</v>
      </c>
      <c r="M5" s="13" t="s">
        <v>0</v>
      </c>
      <c r="N5" s="13" t="s">
        <v>193</v>
      </c>
      <c r="O5" s="49" t="s">
        <v>185</v>
      </c>
      <c r="P5" s="21" t="s">
        <v>517</v>
      </c>
      <c r="Q5" s="1"/>
      <c r="R5" s="1"/>
      <c r="S5" s="1"/>
      <c r="T5" s="1"/>
      <c r="U5" s="1"/>
    </row>
    <row r="6" spans="1:21" ht="76.5">
      <c r="A6" s="136"/>
      <c r="B6" s="136"/>
      <c r="C6" s="136"/>
      <c r="D6" s="136"/>
      <c r="E6" s="136"/>
      <c r="F6" s="136"/>
      <c r="G6" s="135"/>
      <c r="H6" s="136"/>
      <c r="I6" s="136"/>
      <c r="J6" s="10" t="s">
        <v>518</v>
      </c>
      <c r="K6" s="10" t="s">
        <v>519</v>
      </c>
      <c r="L6" s="13" t="s">
        <v>0</v>
      </c>
      <c r="M6" s="13" t="s">
        <v>0</v>
      </c>
      <c r="N6" s="13" t="s">
        <v>520</v>
      </c>
      <c r="O6" s="49" t="s">
        <v>185</v>
      </c>
      <c r="P6" s="21" t="s">
        <v>521</v>
      </c>
      <c r="Q6" s="1"/>
      <c r="R6" s="1"/>
      <c r="S6" s="1"/>
      <c r="T6" s="1"/>
      <c r="U6" s="1"/>
    </row>
    <row r="7" spans="1:21" ht="63.75">
      <c r="A7" s="136"/>
      <c r="B7" s="136"/>
      <c r="C7" s="136"/>
      <c r="D7" s="136"/>
      <c r="E7" s="136"/>
      <c r="F7" s="136"/>
      <c r="G7" s="135"/>
      <c r="H7" s="136"/>
      <c r="I7" s="136"/>
      <c r="J7" s="10" t="s">
        <v>522</v>
      </c>
      <c r="K7" s="10" t="s">
        <v>519</v>
      </c>
      <c r="L7" s="13" t="s">
        <v>0</v>
      </c>
      <c r="M7" s="13" t="s">
        <v>0</v>
      </c>
      <c r="N7" s="13" t="s">
        <v>523</v>
      </c>
      <c r="O7" s="49" t="s">
        <v>185</v>
      </c>
      <c r="P7" s="21" t="s">
        <v>524</v>
      </c>
      <c r="Q7" s="1"/>
      <c r="R7" s="1"/>
      <c r="S7" s="1"/>
      <c r="T7" s="1"/>
      <c r="U7" s="1"/>
    </row>
    <row r="8" spans="1:21" ht="25.5">
      <c r="A8" s="136"/>
      <c r="B8" s="136"/>
      <c r="C8" s="136"/>
      <c r="D8" s="136"/>
      <c r="E8" s="136"/>
      <c r="F8" s="136"/>
      <c r="G8" s="135"/>
      <c r="H8" s="136"/>
      <c r="I8" s="136"/>
      <c r="J8" s="10" t="s">
        <v>199</v>
      </c>
      <c r="K8" s="10" t="s">
        <v>200</v>
      </c>
      <c r="L8" s="13" t="s">
        <v>0</v>
      </c>
      <c r="M8" s="13" t="s">
        <v>0</v>
      </c>
      <c r="N8" s="13" t="s">
        <v>201</v>
      </c>
      <c r="O8" s="49" t="s">
        <v>185</v>
      </c>
      <c r="P8" s="36" t="s">
        <v>525</v>
      </c>
      <c r="Q8" s="1"/>
      <c r="R8" s="1"/>
      <c r="S8" s="1"/>
      <c r="T8" s="1"/>
      <c r="U8" s="1"/>
    </row>
    <row r="9" spans="1:21" ht="38.25">
      <c r="A9" s="136"/>
      <c r="B9" s="136"/>
      <c r="C9" s="137"/>
      <c r="D9" s="137"/>
      <c r="E9" s="137"/>
      <c r="F9" s="137"/>
      <c r="G9" s="133"/>
      <c r="H9" s="137"/>
      <c r="I9" s="137"/>
      <c r="J9" s="10" t="s">
        <v>526</v>
      </c>
      <c r="K9" s="10" t="s">
        <v>527</v>
      </c>
      <c r="L9" s="13" t="s">
        <v>0</v>
      </c>
      <c r="M9" s="13" t="s">
        <v>0</v>
      </c>
      <c r="N9" s="13" t="s">
        <v>193</v>
      </c>
      <c r="O9" s="49" t="s">
        <v>185</v>
      </c>
      <c r="P9" s="36" t="s">
        <v>528</v>
      </c>
      <c r="Q9" s="1"/>
      <c r="R9" s="1"/>
      <c r="S9" s="1"/>
      <c r="T9" s="1"/>
      <c r="U9" s="1"/>
    </row>
    <row r="10" spans="1:21" ht="25.5">
      <c r="A10" s="136"/>
      <c r="B10" s="136"/>
      <c r="C10" s="142" t="s">
        <v>529</v>
      </c>
      <c r="D10" s="147" t="s">
        <v>530</v>
      </c>
      <c r="E10" s="148" t="s">
        <v>531</v>
      </c>
      <c r="F10" s="142" t="s">
        <v>390</v>
      </c>
      <c r="G10" s="153" t="s">
        <v>508</v>
      </c>
      <c r="H10" s="142" t="s">
        <v>472</v>
      </c>
      <c r="I10" s="142" t="s">
        <v>434</v>
      </c>
      <c r="J10" s="10" t="s">
        <v>509</v>
      </c>
      <c r="K10" s="10" t="s">
        <v>183</v>
      </c>
      <c r="L10" s="13">
        <v>45</v>
      </c>
      <c r="M10" s="13" t="s">
        <v>0</v>
      </c>
      <c r="N10" s="13" t="s">
        <v>532</v>
      </c>
      <c r="O10" s="49" t="s">
        <v>185</v>
      </c>
      <c r="P10" s="39" t="s">
        <v>186</v>
      </c>
      <c r="Q10" s="1"/>
      <c r="R10" s="1"/>
      <c r="S10" s="1"/>
      <c r="T10" s="1"/>
      <c r="U10" s="1"/>
    </row>
    <row r="11" spans="1:21" ht="76.5">
      <c r="A11" s="136"/>
      <c r="B11" s="136"/>
      <c r="C11" s="136"/>
      <c r="D11" s="136"/>
      <c r="E11" s="135"/>
      <c r="F11" s="136"/>
      <c r="G11" s="135"/>
      <c r="H11" s="136"/>
      <c r="I11" s="136"/>
      <c r="J11" s="10" t="s">
        <v>511</v>
      </c>
      <c r="K11" s="10" t="s">
        <v>512</v>
      </c>
      <c r="L11" s="13" t="s">
        <v>0</v>
      </c>
      <c r="M11" s="13" t="s">
        <v>0</v>
      </c>
      <c r="N11" s="13" t="s">
        <v>513</v>
      </c>
      <c r="O11" s="49" t="s">
        <v>185</v>
      </c>
      <c r="P11" s="50" t="s">
        <v>533</v>
      </c>
      <c r="Q11" s="1"/>
      <c r="R11" s="1"/>
      <c r="S11" s="1"/>
      <c r="T11" s="1"/>
      <c r="U11" s="1"/>
    </row>
    <row r="12" spans="1:21" ht="102">
      <c r="A12" s="136"/>
      <c r="B12" s="136"/>
      <c r="C12" s="136"/>
      <c r="D12" s="136"/>
      <c r="E12" s="135"/>
      <c r="F12" s="136"/>
      <c r="G12" s="135"/>
      <c r="H12" s="136"/>
      <c r="I12" s="136"/>
      <c r="J12" s="10" t="s">
        <v>515</v>
      </c>
      <c r="K12" s="10" t="s">
        <v>534</v>
      </c>
      <c r="L12" s="13" t="s">
        <v>0</v>
      </c>
      <c r="M12" s="13" t="s">
        <v>0</v>
      </c>
      <c r="N12" s="13" t="s">
        <v>193</v>
      </c>
      <c r="O12" s="49" t="s">
        <v>185</v>
      </c>
      <c r="P12" s="36" t="s">
        <v>535</v>
      </c>
      <c r="Q12" s="1"/>
      <c r="R12" s="1"/>
      <c r="S12" s="1"/>
      <c r="T12" s="1"/>
      <c r="U12" s="1"/>
    </row>
    <row r="13" spans="1:21" ht="38.25">
      <c r="A13" s="136"/>
      <c r="B13" s="136"/>
      <c r="C13" s="136"/>
      <c r="D13" s="136"/>
      <c r="E13" s="135"/>
      <c r="F13" s="136"/>
      <c r="G13" s="135"/>
      <c r="H13" s="136"/>
      <c r="I13" s="136"/>
      <c r="J13" s="10" t="s">
        <v>536</v>
      </c>
      <c r="K13" s="10" t="s">
        <v>519</v>
      </c>
      <c r="L13" s="13" t="s">
        <v>0</v>
      </c>
      <c r="M13" s="13" t="s">
        <v>0</v>
      </c>
      <c r="N13" s="13" t="s">
        <v>520</v>
      </c>
      <c r="O13" s="49" t="s">
        <v>185</v>
      </c>
      <c r="P13" s="36" t="s">
        <v>537</v>
      </c>
      <c r="Q13" s="1"/>
      <c r="R13" s="1"/>
      <c r="S13" s="1"/>
      <c r="T13" s="1"/>
      <c r="U13" s="1"/>
    </row>
    <row r="14" spans="1:21" ht="51">
      <c r="A14" s="136"/>
      <c r="B14" s="136"/>
      <c r="C14" s="136"/>
      <c r="D14" s="136"/>
      <c r="E14" s="135"/>
      <c r="F14" s="136"/>
      <c r="G14" s="135"/>
      <c r="H14" s="136"/>
      <c r="I14" s="136"/>
      <c r="J14" s="10" t="s">
        <v>538</v>
      </c>
      <c r="K14" s="10" t="s">
        <v>519</v>
      </c>
      <c r="L14" s="13" t="s">
        <v>0</v>
      </c>
      <c r="M14" s="13" t="s">
        <v>0</v>
      </c>
      <c r="N14" s="13" t="s">
        <v>539</v>
      </c>
      <c r="O14" s="49" t="s">
        <v>185</v>
      </c>
      <c r="P14" s="21" t="s">
        <v>540</v>
      </c>
      <c r="Q14" s="1"/>
      <c r="R14" s="1"/>
      <c r="S14" s="1"/>
      <c r="T14" s="1"/>
      <c r="U14" s="1"/>
    </row>
    <row r="15" spans="1:21" ht="38.25">
      <c r="A15" s="136"/>
      <c r="B15" s="136"/>
      <c r="C15" s="136"/>
      <c r="D15" s="136"/>
      <c r="E15" s="135"/>
      <c r="F15" s="136"/>
      <c r="G15" s="135"/>
      <c r="H15" s="136"/>
      <c r="I15" s="136"/>
      <c r="J15" s="10" t="s">
        <v>199</v>
      </c>
      <c r="K15" s="10" t="s">
        <v>200</v>
      </c>
      <c r="L15" s="13" t="s">
        <v>0</v>
      </c>
      <c r="M15" s="13" t="s">
        <v>0</v>
      </c>
      <c r="N15" s="13" t="s">
        <v>201</v>
      </c>
      <c r="O15" s="49" t="s">
        <v>185</v>
      </c>
      <c r="P15" s="36" t="s">
        <v>541</v>
      </c>
      <c r="Q15" s="1"/>
      <c r="R15" s="1"/>
      <c r="S15" s="1"/>
      <c r="T15" s="1"/>
      <c r="U15" s="1"/>
    </row>
    <row r="16" spans="1:21" ht="38.25">
      <c r="A16" s="136"/>
      <c r="B16" s="137"/>
      <c r="C16" s="137"/>
      <c r="D16" s="137"/>
      <c r="E16" s="133"/>
      <c r="F16" s="137"/>
      <c r="G16" s="133"/>
      <c r="H16" s="137"/>
      <c r="I16" s="137"/>
      <c r="J16" s="10" t="s">
        <v>526</v>
      </c>
      <c r="K16" s="10" t="s">
        <v>542</v>
      </c>
      <c r="L16" s="13" t="s">
        <v>0</v>
      </c>
      <c r="M16" s="13" t="s">
        <v>0</v>
      </c>
      <c r="N16" s="13" t="s">
        <v>543</v>
      </c>
      <c r="O16" s="49" t="s">
        <v>185</v>
      </c>
      <c r="P16" s="36" t="s">
        <v>544</v>
      </c>
      <c r="Q16" s="1"/>
      <c r="R16" s="1"/>
      <c r="S16" s="1"/>
      <c r="T16" s="1"/>
      <c r="U16" s="1"/>
    </row>
    <row r="17" spans="1:21" ht="38.25">
      <c r="A17" s="136"/>
      <c r="B17" s="142" t="s">
        <v>25</v>
      </c>
      <c r="C17" s="149">
        <v>6964</v>
      </c>
      <c r="D17" s="150" t="s">
        <v>339</v>
      </c>
      <c r="E17" s="149" t="s">
        <v>545</v>
      </c>
      <c r="F17" s="149" t="s">
        <v>546</v>
      </c>
      <c r="G17" s="148" t="s">
        <v>547</v>
      </c>
      <c r="H17" s="149" t="s">
        <v>548</v>
      </c>
      <c r="I17" s="149" t="s">
        <v>255</v>
      </c>
      <c r="J17" s="21" t="s">
        <v>549</v>
      </c>
      <c r="K17" s="21" t="s">
        <v>246</v>
      </c>
      <c r="L17" s="14">
        <v>757460</v>
      </c>
      <c r="M17" s="14" t="s">
        <v>0</v>
      </c>
      <c r="N17" s="14" t="s">
        <v>550</v>
      </c>
      <c r="O17" s="14" t="s">
        <v>185</v>
      </c>
      <c r="P17" s="52" t="s">
        <v>551</v>
      </c>
      <c r="Q17" s="1"/>
      <c r="R17" s="1"/>
      <c r="S17" s="1"/>
      <c r="T17" s="1"/>
      <c r="U17" s="1"/>
    </row>
    <row r="18" spans="1:21" ht="25.5">
      <c r="A18" s="136"/>
      <c r="B18" s="136"/>
      <c r="C18" s="136"/>
      <c r="D18" s="136"/>
      <c r="E18" s="136"/>
      <c r="F18" s="136"/>
      <c r="G18" s="135"/>
      <c r="H18" s="136"/>
      <c r="I18" s="136"/>
      <c r="J18" s="21" t="s">
        <v>393</v>
      </c>
      <c r="K18" s="21" t="s">
        <v>552</v>
      </c>
      <c r="L18" s="14" t="s">
        <v>0</v>
      </c>
      <c r="M18" s="14" t="s">
        <v>0</v>
      </c>
      <c r="N18" s="14" t="s">
        <v>553</v>
      </c>
      <c r="O18" s="14" t="s">
        <v>185</v>
      </c>
      <c r="P18" s="52" t="s">
        <v>554</v>
      </c>
      <c r="Q18" s="1"/>
      <c r="R18" s="1"/>
      <c r="S18" s="1"/>
      <c r="T18" s="1"/>
      <c r="U18" s="1"/>
    </row>
    <row r="19" spans="1:21" ht="25.5">
      <c r="A19" s="136"/>
      <c r="B19" s="136"/>
      <c r="C19" s="136"/>
      <c r="D19" s="136"/>
      <c r="E19" s="136"/>
      <c r="F19" s="136"/>
      <c r="G19" s="135"/>
      <c r="H19" s="136"/>
      <c r="I19" s="136"/>
      <c r="J19" s="21" t="s">
        <v>349</v>
      </c>
      <c r="K19" s="21" t="s">
        <v>350</v>
      </c>
      <c r="L19" s="14" t="s">
        <v>0</v>
      </c>
      <c r="M19" s="14" t="s">
        <v>0</v>
      </c>
      <c r="N19" s="14" t="s">
        <v>264</v>
      </c>
      <c r="O19" s="14" t="s">
        <v>185</v>
      </c>
      <c r="P19" s="52" t="s">
        <v>555</v>
      </c>
      <c r="Q19" s="1"/>
      <c r="R19" s="1"/>
      <c r="S19" s="1"/>
      <c r="T19" s="1"/>
      <c r="U19" s="1"/>
    </row>
    <row r="20" spans="1:21" ht="25.5">
      <c r="A20" s="136"/>
      <c r="B20" s="136"/>
      <c r="C20" s="136"/>
      <c r="D20" s="136"/>
      <c r="E20" s="136"/>
      <c r="F20" s="136"/>
      <c r="G20" s="135"/>
      <c r="H20" s="136"/>
      <c r="I20" s="136"/>
      <c r="J20" s="21" t="s">
        <v>556</v>
      </c>
      <c r="K20" s="21" t="s">
        <v>354</v>
      </c>
      <c r="L20" s="14" t="s">
        <v>0</v>
      </c>
      <c r="M20" s="14" t="s">
        <v>0</v>
      </c>
      <c r="N20" s="14" t="s">
        <v>557</v>
      </c>
      <c r="O20" s="14" t="s">
        <v>185</v>
      </c>
      <c r="P20" s="52" t="s">
        <v>558</v>
      </c>
      <c r="Q20" s="1"/>
      <c r="R20" s="1"/>
      <c r="S20" s="1"/>
      <c r="T20" s="1"/>
      <c r="U20" s="1"/>
    </row>
    <row r="21" spans="1:21" ht="25.5">
      <c r="A21" s="136"/>
      <c r="B21" s="136"/>
      <c r="C21" s="136"/>
      <c r="D21" s="136"/>
      <c r="E21" s="136"/>
      <c r="F21" s="136"/>
      <c r="G21" s="135"/>
      <c r="H21" s="136"/>
      <c r="I21" s="136"/>
      <c r="J21" s="151" t="s">
        <v>417</v>
      </c>
      <c r="K21" s="21" t="s">
        <v>559</v>
      </c>
      <c r="L21" s="14" t="s">
        <v>0</v>
      </c>
      <c r="M21" s="14" t="s">
        <v>0</v>
      </c>
      <c r="N21" s="14" t="s">
        <v>560</v>
      </c>
      <c r="O21" s="14" t="s">
        <v>185</v>
      </c>
      <c r="P21" s="52" t="s">
        <v>561</v>
      </c>
      <c r="Q21" s="1"/>
      <c r="R21" s="1"/>
      <c r="S21" s="1"/>
      <c r="T21" s="1"/>
      <c r="U21" s="1"/>
    </row>
    <row r="22" spans="1:21" ht="25.5">
      <c r="A22" s="136"/>
      <c r="B22" s="136"/>
      <c r="C22" s="136"/>
      <c r="D22" s="136"/>
      <c r="E22" s="136"/>
      <c r="F22" s="136"/>
      <c r="G22" s="135"/>
      <c r="H22" s="136"/>
      <c r="I22" s="136"/>
      <c r="J22" s="137"/>
      <c r="K22" s="21" t="s">
        <v>562</v>
      </c>
      <c r="L22" s="14" t="s">
        <v>0</v>
      </c>
      <c r="M22" s="14" t="s">
        <v>0</v>
      </c>
      <c r="N22" s="14" t="s">
        <v>543</v>
      </c>
      <c r="O22" s="14" t="s">
        <v>185</v>
      </c>
      <c r="P22" s="52" t="s">
        <v>563</v>
      </c>
      <c r="Q22" s="1"/>
      <c r="R22" s="1"/>
      <c r="S22" s="1"/>
      <c r="T22" s="1"/>
      <c r="U22" s="1"/>
    </row>
    <row r="23" spans="1:21" ht="25.5">
      <c r="A23" s="136"/>
      <c r="B23" s="136"/>
      <c r="C23" s="136"/>
      <c r="D23" s="136"/>
      <c r="E23" s="136"/>
      <c r="F23" s="136"/>
      <c r="G23" s="135"/>
      <c r="H23" s="136"/>
      <c r="I23" s="136"/>
      <c r="J23" s="21" t="s">
        <v>564</v>
      </c>
      <c r="K23" s="21" t="s">
        <v>357</v>
      </c>
      <c r="L23" s="14" t="s">
        <v>0</v>
      </c>
      <c r="M23" s="14" t="s">
        <v>0</v>
      </c>
      <c r="N23" s="14" t="s">
        <v>426</v>
      </c>
      <c r="O23" s="14" t="s">
        <v>185</v>
      </c>
      <c r="P23" s="52" t="s">
        <v>565</v>
      </c>
      <c r="Q23" s="1"/>
      <c r="R23" s="1"/>
      <c r="S23" s="1"/>
      <c r="T23" s="1"/>
      <c r="U23" s="1"/>
    </row>
    <row r="24" spans="1:21" ht="25.5">
      <c r="A24" s="136"/>
      <c r="B24" s="136"/>
      <c r="C24" s="136"/>
      <c r="D24" s="136"/>
      <c r="E24" s="136"/>
      <c r="F24" s="136"/>
      <c r="G24" s="135"/>
      <c r="H24" s="136"/>
      <c r="I24" s="136"/>
      <c r="J24" s="21" t="s">
        <v>566</v>
      </c>
      <c r="K24" s="21" t="s">
        <v>328</v>
      </c>
      <c r="L24" s="14" t="s">
        <v>0</v>
      </c>
      <c r="M24" s="14" t="s">
        <v>0</v>
      </c>
      <c r="N24" s="14">
        <v>0</v>
      </c>
      <c r="O24" s="14" t="s">
        <v>185</v>
      </c>
      <c r="P24" s="52" t="s">
        <v>567</v>
      </c>
      <c r="Q24" s="1"/>
      <c r="R24" s="1"/>
      <c r="S24" s="1"/>
      <c r="T24" s="1"/>
      <c r="U24" s="1"/>
    </row>
    <row r="25" spans="1:21" ht="38.25">
      <c r="A25" s="136"/>
      <c r="B25" s="136"/>
      <c r="C25" s="136"/>
      <c r="D25" s="136"/>
      <c r="E25" s="136"/>
      <c r="F25" s="136"/>
      <c r="G25" s="135"/>
      <c r="H25" s="136"/>
      <c r="I25" s="136"/>
      <c r="J25" s="21" t="s">
        <v>568</v>
      </c>
      <c r="K25" s="21" t="s">
        <v>363</v>
      </c>
      <c r="L25" s="14" t="s">
        <v>0</v>
      </c>
      <c r="M25" s="14" t="s">
        <v>0</v>
      </c>
      <c r="N25" s="14">
        <v>0</v>
      </c>
      <c r="O25" s="14" t="s">
        <v>185</v>
      </c>
      <c r="P25" s="52" t="s">
        <v>569</v>
      </c>
      <c r="Q25" s="1"/>
      <c r="R25" s="1"/>
      <c r="S25" s="1"/>
      <c r="T25" s="1"/>
      <c r="U25" s="1"/>
    </row>
    <row r="26" spans="1:21" ht="38.25">
      <c r="A26" s="136"/>
      <c r="B26" s="136"/>
      <c r="C26" s="136"/>
      <c r="D26" s="136"/>
      <c r="E26" s="136"/>
      <c r="F26" s="136"/>
      <c r="G26" s="135"/>
      <c r="H26" s="136"/>
      <c r="I26" s="136"/>
      <c r="J26" s="21" t="s">
        <v>365</v>
      </c>
      <c r="K26" s="21" t="s">
        <v>570</v>
      </c>
      <c r="L26" s="14" t="s">
        <v>0</v>
      </c>
      <c r="M26" s="14" t="s">
        <v>0</v>
      </c>
      <c r="N26" s="14">
        <v>0</v>
      </c>
      <c r="O26" s="14" t="s">
        <v>185</v>
      </c>
      <c r="P26" s="44" t="s">
        <v>571</v>
      </c>
      <c r="Q26" s="1"/>
      <c r="R26" s="1"/>
      <c r="S26" s="1"/>
      <c r="T26" s="1"/>
      <c r="U26" s="1"/>
    </row>
    <row r="27" spans="1:21" ht="25.5">
      <c r="A27" s="136"/>
      <c r="B27" s="136"/>
      <c r="C27" s="136"/>
      <c r="D27" s="136"/>
      <c r="E27" s="136"/>
      <c r="F27" s="136"/>
      <c r="G27" s="135"/>
      <c r="H27" s="136"/>
      <c r="I27" s="136"/>
      <c r="J27" s="21" t="s">
        <v>368</v>
      </c>
      <c r="K27" s="21" t="s">
        <v>572</v>
      </c>
      <c r="L27" s="14" t="s">
        <v>0</v>
      </c>
      <c r="M27" s="14" t="s">
        <v>0</v>
      </c>
      <c r="N27" s="14" t="s">
        <v>370</v>
      </c>
      <c r="O27" s="14" t="s">
        <v>185</v>
      </c>
      <c r="P27" s="52" t="s">
        <v>573</v>
      </c>
      <c r="Q27" s="1"/>
      <c r="R27" s="1"/>
      <c r="S27" s="1"/>
      <c r="T27" s="1"/>
      <c r="U27" s="1"/>
    </row>
    <row r="28" spans="1:21" ht="51">
      <c r="A28" s="136"/>
      <c r="B28" s="136"/>
      <c r="C28" s="136"/>
      <c r="D28" s="136"/>
      <c r="E28" s="136"/>
      <c r="F28" s="136"/>
      <c r="G28" s="135"/>
      <c r="H28" s="136"/>
      <c r="I28" s="136"/>
      <c r="J28" s="21" t="s">
        <v>574</v>
      </c>
      <c r="K28" s="21" t="s">
        <v>575</v>
      </c>
      <c r="L28" s="14" t="s">
        <v>0</v>
      </c>
      <c r="M28" s="14" t="s">
        <v>0</v>
      </c>
      <c r="N28" s="14" t="s">
        <v>576</v>
      </c>
      <c r="O28" s="14" t="s">
        <v>185</v>
      </c>
      <c r="P28" s="52" t="s">
        <v>577</v>
      </c>
      <c r="Q28" s="1"/>
      <c r="R28" s="1"/>
      <c r="S28" s="1"/>
      <c r="T28" s="1"/>
      <c r="U28" s="1"/>
    </row>
    <row r="29" spans="1:21" ht="51">
      <c r="A29" s="136"/>
      <c r="B29" s="136"/>
      <c r="C29" s="136"/>
      <c r="D29" s="136"/>
      <c r="E29" s="136"/>
      <c r="F29" s="136"/>
      <c r="G29" s="135"/>
      <c r="H29" s="136"/>
      <c r="I29" s="136"/>
      <c r="J29" s="21" t="s">
        <v>578</v>
      </c>
      <c r="K29" s="21" t="s">
        <v>373</v>
      </c>
      <c r="L29" s="14" t="s">
        <v>0</v>
      </c>
      <c r="M29" s="14" t="s">
        <v>0</v>
      </c>
      <c r="N29" s="14" t="s">
        <v>579</v>
      </c>
      <c r="O29" s="14" t="s">
        <v>185</v>
      </c>
      <c r="P29" s="52" t="s">
        <v>580</v>
      </c>
      <c r="Q29" s="1"/>
      <c r="R29" s="1"/>
      <c r="S29" s="1"/>
      <c r="T29" s="1"/>
      <c r="U29" s="1"/>
    </row>
    <row r="30" spans="1:21" ht="51">
      <c r="A30" s="136"/>
      <c r="B30" s="136"/>
      <c r="C30" s="136"/>
      <c r="D30" s="136"/>
      <c r="E30" s="136"/>
      <c r="F30" s="136"/>
      <c r="G30" s="135"/>
      <c r="H30" s="136"/>
      <c r="I30" s="136"/>
      <c r="J30" s="21" t="s">
        <v>581</v>
      </c>
      <c r="K30" s="21" t="s">
        <v>373</v>
      </c>
      <c r="L30" s="14" t="s">
        <v>0</v>
      </c>
      <c r="M30" s="14" t="s">
        <v>0</v>
      </c>
      <c r="N30" s="14" t="s">
        <v>579</v>
      </c>
      <c r="O30" s="14" t="s">
        <v>185</v>
      </c>
      <c r="P30" s="52" t="s">
        <v>580</v>
      </c>
      <c r="Q30" s="1"/>
      <c r="R30" s="1"/>
      <c r="S30" s="1"/>
      <c r="T30" s="1"/>
      <c r="U30" s="1"/>
    </row>
    <row r="31" spans="1:21" ht="38.25">
      <c r="A31" s="136"/>
      <c r="B31" s="136"/>
      <c r="C31" s="136"/>
      <c r="D31" s="136"/>
      <c r="E31" s="136"/>
      <c r="F31" s="136"/>
      <c r="G31" s="135"/>
      <c r="H31" s="136"/>
      <c r="I31" s="136"/>
      <c r="J31" s="21" t="s">
        <v>582</v>
      </c>
      <c r="K31" s="21" t="s">
        <v>403</v>
      </c>
      <c r="L31" s="14" t="s">
        <v>0</v>
      </c>
      <c r="M31" s="14" t="s">
        <v>0</v>
      </c>
      <c r="N31" s="14" t="s">
        <v>381</v>
      </c>
      <c r="O31" s="14" t="s">
        <v>185</v>
      </c>
      <c r="P31" s="52" t="s">
        <v>583</v>
      </c>
      <c r="Q31" s="1"/>
      <c r="R31" s="1"/>
      <c r="S31" s="1"/>
      <c r="T31" s="1"/>
      <c r="U31" s="1"/>
    </row>
    <row r="32" spans="1:21" ht="51">
      <c r="A32" s="136"/>
      <c r="B32" s="136"/>
      <c r="C32" s="136"/>
      <c r="D32" s="136"/>
      <c r="E32" s="136"/>
      <c r="F32" s="136"/>
      <c r="G32" s="135"/>
      <c r="H32" s="136"/>
      <c r="I32" s="136"/>
      <c r="J32" s="21" t="s">
        <v>383</v>
      </c>
      <c r="K32" s="21" t="s">
        <v>584</v>
      </c>
      <c r="L32" s="14" t="s">
        <v>0</v>
      </c>
      <c r="M32" s="14" t="s">
        <v>0</v>
      </c>
      <c r="N32" s="14">
        <v>0</v>
      </c>
      <c r="O32" s="14" t="s">
        <v>185</v>
      </c>
      <c r="P32" s="52" t="s">
        <v>585</v>
      </c>
      <c r="Q32" s="1"/>
      <c r="R32" s="1"/>
      <c r="S32" s="1"/>
      <c r="T32" s="1"/>
      <c r="U32" s="1"/>
    </row>
    <row r="33" spans="1:21" ht="38.25">
      <c r="A33" s="136"/>
      <c r="B33" s="136"/>
      <c r="C33" s="136"/>
      <c r="D33" s="136"/>
      <c r="E33" s="136"/>
      <c r="F33" s="136"/>
      <c r="G33" s="135"/>
      <c r="H33" s="136"/>
      <c r="I33" s="136"/>
      <c r="J33" s="21" t="s">
        <v>586</v>
      </c>
      <c r="K33" s="21" t="s">
        <v>386</v>
      </c>
      <c r="L33" s="14" t="s">
        <v>0</v>
      </c>
      <c r="M33" s="14" t="s">
        <v>0</v>
      </c>
      <c r="N33" s="14" t="s">
        <v>587</v>
      </c>
      <c r="O33" s="14" t="s">
        <v>185</v>
      </c>
      <c r="P33" s="52" t="s">
        <v>588</v>
      </c>
      <c r="Q33" s="1"/>
      <c r="R33" s="1"/>
      <c r="S33" s="1"/>
      <c r="T33" s="1"/>
      <c r="U33" s="1"/>
    </row>
    <row r="34" spans="1:21" ht="25.5">
      <c r="A34" s="136"/>
      <c r="B34" s="136"/>
      <c r="C34" s="137"/>
      <c r="D34" s="137"/>
      <c r="E34" s="137"/>
      <c r="F34" s="137"/>
      <c r="G34" s="133"/>
      <c r="H34" s="137"/>
      <c r="I34" s="137"/>
      <c r="J34" s="21" t="s">
        <v>589</v>
      </c>
      <c r="K34" s="21" t="s">
        <v>354</v>
      </c>
      <c r="L34" s="14" t="s">
        <v>0</v>
      </c>
      <c r="M34" s="14" t="s">
        <v>0</v>
      </c>
      <c r="N34" s="14" t="s">
        <v>409</v>
      </c>
      <c r="O34" s="14" t="s">
        <v>185</v>
      </c>
      <c r="P34" s="52" t="s">
        <v>590</v>
      </c>
      <c r="Q34" s="1"/>
      <c r="R34" s="1"/>
      <c r="S34" s="1"/>
      <c r="T34" s="1"/>
      <c r="U34" s="1"/>
    </row>
    <row r="35" spans="1:21" ht="38.25">
      <c r="A35" s="136"/>
      <c r="B35" s="136"/>
      <c r="C35" s="142">
        <v>6963</v>
      </c>
      <c r="D35" s="145" t="s">
        <v>591</v>
      </c>
      <c r="E35" s="142" t="s">
        <v>592</v>
      </c>
      <c r="F35" s="142" t="s">
        <v>546</v>
      </c>
      <c r="G35" s="148" t="s">
        <v>593</v>
      </c>
      <c r="H35" s="142" t="s">
        <v>594</v>
      </c>
      <c r="I35" s="142" t="s">
        <v>434</v>
      </c>
      <c r="J35" s="10" t="s">
        <v>549</v>
      </c>
      <c r="K35" s="10" t="s">
        <v>246</v>
      </c>
      <c r="L35" s="13">
        <v>1440</v>
      </c>
      <c r="M35" s="13" t="s">
        <v>0</v>
      </c>
      <c r="N35" s="13" t="s">
        <v>595</v>
      </c>
      <c r="O35" s="13" t="s">
        <v>185</v>
      </c>
      <c r="P35" s="52" t="s">
        <v>596</v>
      </c>
      <c r="Q35" s="1"/>
      <c r="R35" s="1"/>
      <c r="S35" s="1"/>
      <c r="T35" s="1"/>
      <c r="U35" s="1"/>
    </row>
    <row r="36" spans="1:21" ht="25.5">
      <c r="A36" s="136"/>
      <c r="B36" s="136"/>
      <c r="C36" s="136"/>
      <c r="D36" s="136"/>
      <c r="E36" s="136"/>
      <c r="F36" s="136"/>
      <c r="G36" s="135"/>
      <c r="H36" s="136"/>
      <c r="I36" s="136"/>
      <c r="J36" s="10" t="s">
        <v>393</v>
      </c>
      <c r="K36" s="10" t="s">
        <v>552</v>
      </c>
      <c r="L36" s="13" t="s">
        <v>0</v>
      </c>
      <c r="M36" s="13" t="s">
        <v>0</v>
      </c>
      <c r="N36" s="13" t="s">
        <v>597</v>
      </c>
      <c r="O36" s="13" t="s">
        <v>185</v>
      </c>
      <c r="P36" s="52" t="s">
        <v>554</v>
      </c>
      <c r="Q36" s="1"/>
      <c r="R36" s="1"/>
      <c r="S36" s="1"/>
      <c r="T36" s="1"/>
      <c r="U36" s="1"/>
    </row>
    <row r="37" spans="1:21" ht="25.5">
      <c r="A37" s="136"/>
      <c r="B37" s="136"/>
      <c r="C37" s="136"/>
      <c r="D37" s="136"/>
      <c r="E37" s="136"/>
      <c r="F37" s="136"/>
      <c r="G37" s="135"/>
      <c r="H37" s="136"/>
      <c r="I37" s="136"/>
      <c r="J37" s="10" t="s">
        <v>598</v>
      </c>
      <c r="K37" s="10" t="s">
        <v>350</v>
      </c>
      <c r="L37" s="13" t="s">
        <v>0</v>
      </c>
      <c r="M37" s="13" t="s">
        <v>0</v>
      </c>
      <c r="N37" s="13" t="s">
        <v>201</v>
      </c>
      <c r="O37" s="13" t="s">
        <v>185</v>
      </c>
      <c r="P37" s="52" t="s">
        <v>555</v>
      </c>
      <c r="Q37" s="1"/>
      <c r="R37" s="1"/>
      <c r="S37" s="1"/>
      <c r="T37" s="1"/>
      <c r="U37" s="1"/>
    </row>
    <row r="38" spans="1:21" ht="38.25">
      <c r="A38" s="136"/>
      <c r="B38" s="136"/>
      <c r="C38" s="136"/>
      <c r="D38" s="136"/>
      <c r="E38" s="136"/>
      <c r="F38" s="136"/>
      <c r="G38" s="135"/>
      <c r="H38" s="136"/>
      <c r="I38" s="136"/>
      <c r="J38" s="10" t="s">
        <v>599</v>
      </c>
      <c r="K38" s="10" t="s">
        <v>357</v>
      </c>
      <c r="L38" s="13" t="s">
        <v>0</v>
      </c>
      <c r="M38" s="13" t="s">
        <v>0</v>
      </c>
      <c r="N38" s="13" t="s">
        <v>426</v>
      </c>
      <c r="O38" s="13" t="s">
        <v>185</v>
      </c>
      <c r="P38" s="52" t="s">
        <v>600</v>
      </c>
      <c r="Q38" s="1"/>
      <c r="R38" s="1"/>
      <c r="S38" s="1"/>
      <c r="T38" s="1"/>
      <c r="U38" s="1"/>
    </row>
    <row r="39" spans="1:21" ht="25.5">
      <c r="A39" s="136"/>
      <c r="B39" s="136"/>
      <c r="C39" s="136"/>
      <c r="D39" s="136"/>
      <c r="E39" s="136"/>
      <c r="F39" s="136"/>
      <c r="G39" s="135"/>
      <c r="H39" s="136"/>
      <c r="I39" s="136"/>
      <c r="J39" s="10" t="s">
        <v>556</v>
      </c>
      <c r="K39" s="10" t="s">
        <v>354</v>
      </c>
      <c r="L39" s="13" t="s">
        <v>0</v>
      </c>
      <c r="M39" s="13" t="s">
        <v>0</v>
      </c>
      <c r="N39" s="13" t="s">
        <v>189</v>
      </c>
      <c r="O39" s="13" t="s">
        <v>185</v>
      </c>
      <c r="P39" s="52" t="s">
        <v>601</v>
      </c>
      <c r="Q39" s="1"/>
      <c r="R39" s="1"/>
      <c r="S39" s="1"/>
      <c r="T39" s="1"/>
      <c r="U39" s="1"/>
    </row>
    <row r="40" spans="1:21" ht="25.5">
      <c r="A40" s="136"/>
      <c r="B40" s="136"/>
      <c r="C40" s="136"/>
      <c r="D40" s="136"/>
      <c r="E40" s="136"/>
      <c r="F40" s="136"/>
      <c r="G40" s="135"/>
      <c r="H40" s="136"/>
      <c r="I40" s="136"/>
      <c r="J40" s="152" t="s">
        <v>417</v>
      </c>
      <c r="K40" s="10" t="s">
        <v>602</v>
      </c>
      <c r="L40" s="13" t="s">
        <v>0</v>
      </c>
      <c r="M40" s="13" t="s">
        <v>0</v>
      </c>
      <c r="N40" s="13" t="s">
        <v>603</v>
      </c>
      <c r="O40" s="13" t="s">
        <v>185</v>
      </c>
      <c r="P40" s="52" t="s">
        <v>604</v>
      </c>
      <c r="Q40" s="1"/>
      <c r="R40" s="1"/>
      <c r="S40" s="1"/>
      <c r="T40" s="1"/>
      <c r="U40" s="1"/>
    </row>
    <row r="41" spans="1:21" ht="25.5">
      <c r="A41" s="136"/>
      <c r="B41" s="136"/>
      <c r="C41" s="136"/>
      <c r="D41" s="136"/>
      <c r="E41" s="136"/>
      <c r="F41" s="136"/>
      <c r="G41" s="135"/>
      <c r="H41" s="136"/>
      <c r="I41" s="136"/>
      <c r="J41" s="137"/>
      <c r="K41" s="10" t="s">
        <v>562</v>
      </c>
      <c r="L41" s="13" t="s">
        <v>0</v>
      </c>
      <c r="M41" s="13" t="s">
        <v>0</v>
      </c>
      <c r="N41" s="13" t="s">
        <v>193</v>
      </c>
      <c r="O41" s="13" t="s">
        <v>185</v>
      </c>
      <c r="P41" s="52" t="s">
        <v>605</v>
      </c>
      <c r="Q41" s="1"/>
      <c r="R41" s="1"/>
      <c r="S41" s="1"/>
      <c r="T41" s="1"/>
      <c r="U41" s="1"/>
    </row>
    <row r="42" spans="1:21" ht="38.25">
      <c r="A42" s="136"/>
      <c r="B42" s="136"/>
      <c r="C42" s="136"/>
      <c r="D42" s="136"/>
      <c r="E42" s="136"/>
      <c r="F42" s="136"/>
      <c r="G42" s="135"/>
      <c r="H42" s="136"/>
      <c r="I42" s="136"/>
      <c r="J42" s="10" t="s">
        <v>566</v>
      </c>
      <c r="K42" s="10" t="s">
        <v>606</v>
      </c>
      <c r="L42" s="13" t="s">
        <v>0</v>
      </c>
      <c r="M42" s="13" t="s">
        <v>0</v>
      </c>
      <c r="N42" s="13">
        <v>0</v>
      </c>
      <c r="O42" s="13" t="s">
        <v>185</v>
      </c>
      <c r="P42" s="52" t="s">
        <v>607</v>
      </c>
      <c r="Q42" s="1"/>
      <c r="R42" s="1"/>
      <c r="S42" s="1"/>
      <c r="T42" s="1"/>
      <c r="U42" s="1"/>
    </row>
    <row r="43" spans="1:21" ht="38.25">
      <c r="A43" s="136"/>
      <c r="B43" s="136"/>
      <c r="C43" s="136"/>
      <c r="D43" s="136"/>
      <c r="E43" s="136"/>
      <c r="F43" s="136"/>
      <c r="G43" s="135"/>
      <c r="H43" s="136"/>
      <c r="I43" s="136"/>
      <c r="J43" s="10" t="s">
        <v>568</v>
      </c>
      <c r="K43" s="10" t="s">
        <v>608</v>
      </c>
      <c r="L43" s="13" t="s">
        <v>0</v>
      </c>
      <c r="M43" s="13" t="s">
        <v>0</v>
      </c>
      <c r="N43" s="13">
        <v>0</v>
      </c>
      <c r="O43" s="13" t="s">
        <v>185</v>
      </c>
      <c r="P43" s="52" t="s">
        <v>609</v>
      </c>
      <c r="Q43" s="1"/>
      <c r="R43" s="1"/>
      <c r="S43" s="1"/>
      <c r="T43" s="1"/>
      <c r="U43" s="1"/>
    </row>
    <row r="44" spans="1:21" ht="25.5">
      <c r="A44" s="136"/>
      <c r="B44" s="136"/>
      <c r="C44" s="136"/>
      <c r="D44" s="136"/>
      <c r="E44" s="136"/>
      <c r="F44" s="136"/>
      <c r="G44" s="135"/>
      <c r="H44" s="136"/>
      <c r="I44" s="136"/>
      <c r="J44" s="10" t="s">
        <v>365</v>
      </c>
      <c r="K44" s="10" t="s">
        <v>572</v>
      </c>
      <c r="L44" s="13" t="s">
        <v>0</v>
      </c>
      <c r="M44" s="13" t="s">
        <v>0</v>
      </c>
      <c r="N44" s="13" t="s">
        <v>370</v>
      </c>
      <c r="O44" s="13" t="s">
        <v>185</v>
      </c>
      <c r="P44" s="44" t="s">
        <v>571</v>
      </c>
      <c r="Q44" s="1"/>
      <c r="R44" s="1"/>
      <c r="S44" s="1"/>
      <c r="T44" s="1"/>
      <c r="U44" s="1"/>
    </row>
    <row r="45" spans="1:21" ht="51">
      <c r="A45" s="136"/>
      <c r="B45" s="136"/>
      <c r="C45" s="136"/>
      <c r="D45" s="136"/>
      <c r="E45" s="136"/>
      <c r="F45" s="136"/>
      <c r="G45" s="135"/>
      <c r="H45" s="136"/>
      <c r="I45" s="136"/>
      <c r="J45" s="10" t="s">
        <v>610</v>
      </c>
      <c r="K45" s="10" t="s">
        <v>575</v>
      </c>
      <c r="L45" s="13" t="s">
        <v>0</v>
      </c>
      <c r="M45" s="13" t="s">
        <v>0</v>
      </c>
      <c r="N45" s="13" t="s">
        <v>576</v>
      </c>
      <c r="O45" s="13" t="s">
        <v>185</v>
      </c>
      <c r="P45" s="52" t="s">
        <v>611</v>
      </c>
      <c r="Q45" s="1"/>
      <c r="R45" s="1"/>
      <c r="S45" s="1"/>
      <c r="T45" s="1"/>
      <c r="U45" s="1"/>
    </row>
    <row r="46" spans="1:21" ht="51">
      <c r="A46" s="136"/>
      <c r="B46" s="136"/>
      <c r="C46" s="136"/>
      <c r="D46" s="136"/>
      <c r="E46" s="136"/>
      <c r="F46" s="136"/>
      <c r="G46" s="135"/>
      <c r="H46" s="136"/>
      <c r="I46" s="136"/>
      <c r="J46" s="10" t="s">
        <v>578</v>
      </c>
      <c r="K46" s="10" t="s">
        <v>373</v>
      </c>
      <c r="L46" s="13" t="s">
        <v>0</v>
      </c>
      <c r="M46" s="13" t="s">
        <v>0</v>
      </c>
      <c r="N46" s="13" t="s">
        <v>579</v>
      </c>
      <c r="O46" s="13" t="s">
        <v>185</v>
      </c>
      <c r="P46" s="52" t="s">
        <v>612</v>
      </c>
      <c r="Q46" s="1"/>
      <c r="R46" s="1"/>
      <c r="S46" s="1"/>
      <c r="T46" s="1"/>
      <c r="U46" s="1"/>
    </row>
    <row r="47" spans="1:21" ht="51">
      <c r="A47" s="136"/>
      <c r="B47" s="136"/>
      <c r="C47" s="136"/>
      <c r="D47" s="136"/>
      <c r="E47" s="136"/>
      <c r="F47" s="136"/>
      <c r="G47" s="135"/>
      <c r="H47" s="136"/>
      <c r="I47" s="136"/>
      <c r="J47" s="10" t="s">
        <v>581</v>
      </c>
      <c r="K47" s="10" t="s">
        <v>373</v>
      </c>
      <c r="L47" s="13" t="s">
        <v>0</v>
      </c>
      <c r="M47" s="13" t="s">
        <v>0</v>
      </c>
      <c r="N47" s="13" t="s">
        <v>579</v>
      </c>
      <c r="O47" s="13" t="s">
        <v>185</v>
      </c>
      <c r="P47" s="52" t="s">
        <v>613</v>
      </c>
      <c r="Q47" s="1"/>
      <c r="R47" s="1"/>
      <c r="S47" s="1"/>
      <c r="T47" s="1"/>
      <c r="U47" s="1"/>
    </row>
    <row r="48" spans="1:21" ht="25.5">
      <c r="A48" s="136"/>
      <c r="B48" s="136"/>
      <c r="C48" s="136"/>
      <c r="D48" s="136"/>
      <c r="E48" s="136"/>
      <c r="F48" s="136"/>
      <c r="G48" s="135"/>
      <c r="H48" s="136"/>
      <c r="I48" s="136"/>
      <c r="J48" s="10" t="s">
        <v>582</v>
      </c>
      <c r="K48" s="10" t="s">
        <v>403</v>
      </c>
      <c r="L48" s="13" t="s">
        <v>0</v>
      </c>
      <c r="M48" s="13" t="s">
        <v>0</v>
      </c>
      <c r="N48" s="13" t="s">
        <v>381</v>
      </c>
      <c r="O48" s="13" t="s">
        <v>185</v>
      </c>
      <c r="P48" s="52" t="s">
        <v>614</v>
      </c>
      <c r="Q48" s="1"/>
      <c r="R48" s="1"/>
      <c r="S48" s="1"/>
      <c r="T48" s="1"/>
      <c r="U48" s="1"/>
    </row>
    <row r="49" spans="1:21" ht="51">
      <c r="A49" s="136"/>
      <c r="B49" s="136"/>
      <c r="C49" s="136"/>
      <c r="D49" s="136"/>
      <c r="E49" s="136"/>
      <c r="F49" s="136"/>
      <c r="G49" s="135"/>
      <c r="H49" s="136"/>
      <c r="I49" s="136"/>
      <c r="J49" s="10" t="s">
        <v>383</v>
      </c>
      <c r="K49" s="10" t="s">
        <v>584</v>
      </c>
      <c r="L49" s="13" t="s">
        <v>0</v>
      </c>
      <c r="M49" s="13" t="s">
        <v>0</v>
      </c>
      <c r="N49" s="13">
        <v>0</v>
      </c>
      <c r="O49" s="13" t="s">
        <v>185</v>
      </c>
      <c r="P49" s="52" t="s">
        <v>615</v>
      </c>
      <c r="Q49" s="1"/>
      <c r="R49" s="1"/>
      <c r="S49" s="1"/>
      <c r="T49" s="1"/>
      <c r="U49" s="1"/>
    </row>
    <row r="50" spans="1:21" ht="51">
      <c r="A50" s="136"/>
      <c r="B50" s="136"/>
      <c r="C50" s="136"/>
      <c r="D50" s="136"/>
      <c r="E50" s="136"/>
      <c r="F50" s="136"/>
      <c r="G50" s="135"/>
      <c r="H50" s="136"/>
      <c r="I50" s="136"/>
      <c r="J50" s="10" t="s">
        <v>385</v>
      </c>
      <c r="K50" s="10" t="s">
        <v>386</v>
      </c>
      <c r="L50" s="13" t="s">
        <v>0</v>
      </c>
      <c r="M50" s="13" t="s">
        <v>0</v>
      </c>
      <c r="N50" s="13" t="s">
        <v>587</v>
      </c>
      <c r="O50" s="13" t="s">
        <v>185</v>
      </c>
      <c r="P50" s="52" t="s">
        <v>616</v>
      </c>
      <c r="Q50" s="1"/>
      <c r="R50" s="1"/>
      <c r="S50" s="1"/>
      <c r="T50" s="1"/>
      <c r="U50" s="1"/>
    </row>
    <row r="51" spans="1:21" ht="25.5">
      <c r="A51" s="136"/>
      <c r="B51" s="136"/>
      <c r="C51" s="137"/>
      <c r="D51" s="137"/>
      <c r="E51" s="137"/>
      <c r="F51" s="137"/>
      <c r="G51" s="133"/>
      <c r="H51" s="137"/>
      <c r="I51" s="137"/>
      <c r="J51" s="10" t="s">
        <v>589</v>
      </c>
      <c r="K51" s="10" t="s">
        <v>354</v>
      </c>
      <c r="L51" s="13" t="s">
        <v>0</v>
      </c>
      <c r="M51" s="13" t="s">
        <v>0</v>
      </c>
      <c r="N51" s="13" t="s">
        <v>409</v>
      </c>
      <c r="O51" s="13" t="s">
        <v>185</v>
      </c>
      <c r="P51" s="52" t="s">
        <v>590</v>
      </c>
      <c r="Q51" s="1"/>
      <c r="R51" s="1"/>
      <c r="S51" s="1"/>
      <c r="T51" s="1"/>
      <c r="U51" s="1"/>
    </row>
    <row r="52" spans="1:21" ht="38.25">
      <c r="A52" s="136"/>
      <c r="B52" s="136"/>
      <c r="C52" s="142">
        <v>1145</v>
      </c>
      <c r="D52" s="145" t="s">
        <v>617</v>
      </c>
      <c r="E52" s="142" t="s">
        <v>618</v>
      </c>
      <c r="F52" s="142" t="s">
        <v>546</v>
      </c>
      <c r="G52" s="148" t="s">
        <v>593</v>
      </c>
      <c r="H52" s="142" t="s">
        <v>619</v>
      </c>
      <c r="I52" s="142" t="s">
        <v>434</v>
      </c>
      <c r="J52" s="10" t="s">
        <v>245</v>
      </c>
      <c r="K52" s="10" t="s">
        <v>246</v>
      </c>
      <c r="L52" s="13">
        <v>1440</v>
      </c>
      <c r="M52" s="13" t="s">
        <v>0</v>
      </c>
      <c r="N52" s="13" t="s">
        <v>620</v>
      </c>
      <c r="O52" s="13" t="s">
        <v>185</v>
      </c>
      <c r="P52" s="52" t="s">
        <v>621</v>
      </c>
      <c r="Q52" s="1"/>
      <c r="R52" s="1"/>
      <c r="S52" s="1"/>
      <c r="T52" s="1"/>
      <c r="U52" s="1"/>
    </row>
    <row r="53" spans="1:21" ht="25.5">
      <c r="A53" s="136"/>
      <c r="B53" s="136"/>
      <c r="C53" s="136"/>
      <c r="D53" s="136"/>
      <c r="E53" s="136"/>
      <c r="F53" s="136"/>
      <c r="G53" s="135"/>
      <c r="H53" s="136"/>
      <c r="I53" s="136"/>
      <c r="J53" s="10" t="s">
        <v>345</v>
      </c>
      <c r="K53" s="10" t="s">
        <v>346</v>
      </c>
      <c r="L53" s="13" t="s">
        <v>0</v>
      </c>
      <c r="M53" s="13" t="s">
        <v>0</v>
      </c>
      <c r="N53" s="13" t="s">
        <v>622</v>
      </c>
      <c r="O53" s="14" t="s">
        <v>185</v>
      </c>
      <c r="P53" s="52" t="s">
        <v>623</v>
      </c>
      <c r="Q53" s="1"/>
      <c r="R53" s="1"/>
      <c r="S53" s="1"/>
      <c r="T53" s="1"/>
      <c r="U53" s="1"/>
    </row>
    <row r="54" spans="1:21" ht="38.25">
      <c r="A54" s="136"/>
      <c r="B54" s="136"/>
      <c r="C54" s="136"/>
      <c r="D54" s="136"/>
      <c r="E54" s="136"/>
      <c r="F54" s="136"/>
      <c r="G54" s="135"/>
      <c r="H54" s="136"/>
      <c r="I54" s="136"/>
      <c r="J54" s="152" t="s">
        <v>349</v>
      </c>
      <c r="K54" s="10" t="s">
        <v>624</v>
      </c>
      <c r="L54" s="13" t="s">
        <v>0</v>
      </c>
      <c r="M54" s="13" t="s">
        <v>0</v>
      </c>
      <c r="N54" s="13" t="s">
        <v>625</v>
      </c>
      <c r="O54" s="14" t="s">
        <v>185</v>
      </c>
      <c r="P54" s="52" t="s">
        <v>626</v>
      </c>
      <c r="Q54" s="1"/>
      <c r="R54" s="1"/>
      <c r="S54" s="1"/>
      <c r="T54" s="1"/>
      <c r="U54" s="1"/>
    </row>
    <row r="55" spans="1:21" ht="25.5">
      <c r="A55" s="136"/>
      <c r="B55" s="136"/>
      <c r="C55" s="136"/>
      <c r="D55" s="136"/>
      <c r="E55" s="136"/>
      <c r="F55" s="136"/>
      <c r="G55" s="135"/>
      <c r="H55" s="136"/>
      <c r="I55" s="136"/>
      <c r="J55" s="137"/>
      <c r="K55" s="10" t="s">
        <v>627</v>
      </c>
      <c r="L55" s="13" t="s">
        <v>0</v>
      </c>
      <c r="M55" s="13" t="s">
        <v>0</v>
      </c>
      <c r="N55" s="13" t="s">
        <v>625</v>
      </c>
      <c r="O55" s="14" t="s">
        <v>185</v>
      </c>
      <c r="P55" s="54" t="s">
        <v>555</v>
      </c>
      <c r="Q55" s="1"/>
      <c r="R55" s="1"/>
      <c r="S55" s="1"/>
      <c r="T55" s="1"/>
      <c r="U55" s="1"/>
    </row>
    <row r="56" spans="1:21" ht="63.75">
      <c r="A56" s="136"/>
      <c r="B56" s="136"/>
      <c r="C56" s="136"/>
      <c r="D56" s="136"/>
      <c r="E56" s="136"/>
      <c r="F56" s="136"/>
      <c r="G56" s="135"/>
      <c r="H56" s="136"/>
      <c r="I56" s="136"/>
      <c r="J56" s="10" t="s">
        <v>628</v>
      </c>
      <c r="K56" s="10" t="s">
        <v>629</v>
      </c>
      <c r="L56" s="13" t="s">
        <v>0</v>
      </c>
      <c r="M56" s="13" t="s">
        <v>0</v>
      </c>
      <c r="N56" s="13" t="s">
        <v>630</v>
      </c>
      <c r="O56" s="14" t="s">
        <v>185</v>
      </c>
      <c r="P56" s="52" t="s">
        <v>631</v>
      </c>
      <c r="Q56" s="1"/>
      <c r="R56" s="1"/>
      <c r="S56" s="1"/>
      <c r="T56" s="1"/>
      <c r="U56" s="1"/>
    </row>
    <row r="57" spans="1:21" ht="25.5">
      <c r="A57" s="136"/>
      <c r="B57" s="136"/>
      <c r="C57" s="136"/>
      <c r="D57" s="136"/>
      <c r="E57" s="136"/>
      <c r="F57" s="136"/>
      <c r="G57" s="135"/>
      <c r="H57" s="136"/>
      <c r="I57" s="136"/>
      <c r="J57" s="152" t="s">
        <v>417</v>
      </c>
      <c r="K57" s="10" t="s">
        <v>559</v>
      </c>
      <c r="L57" s="13" t="s">
        <v>0</v>
      </c>
      <c r="M57" s="13" t="s">
        <v>0</v>
      </c>
      <c r="N57" s="13" t="s">
        <v>632</v>
      </c>
      <c r="O57" s="14" t="s">
        <v>185</v>
      </c>
      <c r="P57" s="55" t="s">
        <v>633</v>
      </c>
      <c r="Q57" s="1"/>
      <c r="R57" s="1"/>
      <c r="S57" s="1"/>
      <c r="T57" s="1"/>
      <c r="U57" s="1"/>
    </row>
    <row r="58" spans="1:21" ht="38.25">
      <c r="A58" s="136"/>
      <c r="B58" s="136"/>
      <c r="C58" s="136"/>
      <c r="D58" s="136"/>
      <c r="E58" s="136"/>
      <c r="F58" s="136"/>
      <c r="G58" s="135"/>
      <c r="H58" s="136"/>
      <c r="I58" s="136"/>
      <c r="J58" s="137"/>
      <c r="K58" s="56" t="s">
        <v>562</v>
      </c>
      <c r="L58" s="13" t="s">
        <v>0</v>
      </c>
      <c r="M58" s="13" t="s">
        <v>0</v>
      </c>
      <c r="N58" s="13" t="s">
        <v>634</v>
      </c>
      <c r="O58" s="14" t="s">
        <v>185</v>
      </c>
      <c r="P58" s="52" t="s">
        <v>635</v>
      </c>
      <c r="Q58" s="1"/>
      <c r="R58" s="1"/>
      <c r="S58" s="1"/>
      <c r="T58" s="1"/>
      <c r="U58" s="1"/>
    </row>
    <row r="59" spans="1:21" ht="25.5">
      <c r="A59" s="136"/>
      <c r="B59" s="136"/>
      <c r="C59" s="136"/>
      <c r="D59" s="136"/>
      <c r="E59" s="136"/>
      <c r="F59" s="136"/>
      <c r="G59" s="135"/>
      <c r="H59" s="136"/>
      <c r="I59" s="136"/>
      <c r="J59" s="10" t="s">
        <v>599</v>
      </c>
      <c r="K59" s="10" t="s">
        <v>357</v>
      </c>
      <c r="L59" s="13" t="s">
        <v>0</v>
      </c>
      <c r="M59" s="13" t="s">
        <v>0</v>
      </c>
      <c r="N59" s="13" t="s">
        <v>426</v>
      </c>
      <c r="O59" s="14" t="s">
        <v>185</v>
      </c>
      <c r="P59" s="52" t="s">
        <v>565</v>
      </c>
      <c r="Q59" s="1"/>
      <c r="R59" s="1"/>
      <c r="S59" s="1"/>
      <c r="T59" s="1"/>
      <c r="U59" s="1"/>
    </row>
    <row r="60" spans="1:21" ht="38.25">
      <c r="A60" s="136"/>
      <c r="B60" s="136"/>
      <c r="C60" s="136"/>
      <c r="D60" s="136"/>
      <c r="E60" s="136"/>
      <c r="F60" s="136"/>
      <c r="G60" s="135"/>
      <c r="H60" s="136"/>
      <c r="I60" s="136"/>
      <c r="J60" s="10" t="s">
        <v>566</v>
      </c>
      <c r="K60" s="10" t="s">
        <v>398</v>
      </c>
      <c r="L60" s="13" t="s">
        <v>0</v>
      </c>
      <c r="M60" s="13" t="s">
        <v>0</v>
      </c>
      <c r="N60" s="13">
        <v>0</v>
      </c>
      <c r="O60" s="14" t="s">
        <v>185</v>
      </c>
      <c r="P60" s="52" t="s">
        <v>636</v>
      </c>
      <c r="Q60" s="1"/>
      <c r="R60" s="1"/>
      <c r="S60" s="1"/>
      <c r="T60" s="1"/>
      <c r="U60" s="1"/>
    </row>
    <row r="61" spans="1:21" ht="38.25">
      <c r="A61" s="136"/>
      <c r="B61" s="136"/>
      <c r="C61" s="136"/>
      <c r="D61" s="136"/>
      <c r="E61" s="136"/>
      <c r="F61" s="136"/>
      <c r="G61" s="135"/>
      <c r="H61" s="136"/>
      <c r="I61" s="136"/>
      <c r="J61" s="10" t="s">
        <v>568</v>
      </c>
      <c r="K61" s="10" t="s">
        <v>363</v>
      </c>
      <c r="L61" s="13" t="s">
        <v>0</v>
      </c>
      <c r="M61" s="13" t="s">
        <v>0</v>
      </c>
      <c r="N61" s="13">
        <v>0</v>
      </c>
      <c r="O61" s="14" t="s">
        <v>185</v>
      </c>
      <c r="P61" s="52" t="s">
        <v>637</v>
      </c>
      <c r="Q61" s="1"/>
      <c r="R61" s="1"/>
      <c r="S61" s="1"/>
      <c r="T61" s="1"/>
      <c r="U61" s="1"/>
    </row>
    <row r="62" spans="1:21" ht="38.25">
      <c r="A62" s="136"/>
      <c r="B62" s="136"/>
      <c r="C62" s="136"/>
      <c r="D62" s="136"/>
      <c r="E62" s="136"/>
      <c r="F62" s="136"/>
      <c r="G62" s="135"/>
      <c r="H62" s="136"/>
      <c r="I62" s="136"/>
      <c r="J62" s="10" t="s">
        <v>365</v>
      </c>
      <c r="K62" s="10" t="s">
        <v>570</v>
      </c>
      <c r="L62" s="13" t="s">
        <v>0</v>
      </c>
      <c r="M62" s="13" t="s">
        <v>0</v>
      </c>
      <c r="N62" s="13">
        <v>0</v>
      </c>
      <c r="O62" s="14" t="s">
        <v>185</v>
      </c>
      <c r="P62" s="44" t="s">
        <v>571</v>
      </c>
      <c r="Q62" s="1"/>
      <c r="R62" s="1"/>
      <c r="S62" s="1"/>
      <c r="T62" s="1"/>
      <c r="U62" s="1"/>
    </row>
    <row r="63" spans="1:21" ht="25.5">
      <c r="A63" s="136"/>
      <c r="B63" s="136"/>
      <c r="C63" s="136"/>
      <c r="D63" s="136"/>
      <c r="E63" s="136"/>
      <c r="F63" s="136"/>
      <c r="G63" s="135"/>
      <c r="H63" s="136"/>
      <c r="I63" s="136"/>
      <c r="J63" s="10" t="s">
        <v>368</v>
      </c>
      <c r="K63" s="10" t="s">
        <v>572</v>
      </c>
      <c r="L63" s="13" t="s">
        <v>0</v>
      </c>
      <c r="M63" s="13" t="s">
        <v>0</v>
      </c>
      <c r="N63" s="13" t="s">
        <v>370</v>
      </c>
      <c r="O63" s="14" t="s">
        <v>185</v>
      </c>
      <c r="P63" s="52" t="s">
        <v>638</v>
      </c>
      <c r="Q63" s="1"/>
      <c r="R63" s="1"/>
      <c r="S63" s="1"/>
      <c r="T63" s="1"/>
      <c r="U63" s="1"/>
    </row>
    <row r="64" spans="1:21" ht="51">
      <c r="A64" s="136"/>
      <c r="B64" s="136"/>
      <c r="C64" s="136"/>
      <c r="D64" s="136"/>
      <c r="E64" s="136"/>
      <c r="F64" s="136"/>
      <c r="G64" s="135"/>
      <c r="H64" s="136"/>
      <c r="I64" s="136"/>
      <c r="J64" s="10" t="s">
        <v>574</v>
      </c>
      <c r="K64" s="10" t="s">
        <v>575</v>
      </c>
      <c r="L64" s="13"/>
      <c r="M64" s="13" t="s">
        <v>0</v>
      </c>
      <c r="N64" s="13" t="s">
        <v>576</v>
      </c>
      <c r="O64" s="14" t="s">
        <v>185</v>
      </c>
      <c r="P64" s="52" t="s">
        <v>639</v>
      </c>
      <c r="Q64" s="1"/>
      <c r="R64" s="1"/>
      <c r="S64" s="1"/>
      <c r="T64" s="1"/>
      <c r="U64" s="1"/>
    </row>
    <row r="65" spans="1:21" ht="38.25">
      <c r="A65" s="136"/>
      <c r="B65" s="136"/>
      <c r="C65" s="136"/>
      <c r="D65" s="136"/>
      <c r="E65" s="136"/>
      <c r="F65" s="136"/>
      <c r="G65" s="135"/>
      <c r="H65" s="136"/>
      <c r="I65" s="136"/>
      <c r="J65" s="10" t="s">
        <v>578</v>
      </c>
      <c r="K65" s="10" t="s">
        <v>373</v>
      </c>
      <c r="L65" s="13" t="s">
        <v>640</v>
      </c>
      <c r="M65" s="13" t="s">
        <v>0</v>
      </c>
      <c r="N65" s="13" t="s">
        <v>641</v>
      </c>
      <c r="O65" s="14" t="s">
        <v>185</v>
      </c>
      <c r="P65" s="52" t="s">
        <v>642</v>
      </c>
      <c r="Q65" s="1"/>
      <c r="R65" s="1"/>
      <c r="S65" s="1"/>
      <c r="T65" s="1"/>
      <c r="U65" s="1"/>
    </row>
    <row r="66" spans="1:21" ht="38.25">
      <c r="A66" s="136"/>
      <c r="B66" s="136"/>
      <c r="C66" s="136"/>
      <c r="D66" s="136"/>
      <c r="E66" s="136"/>
      <c r="F66" s="136"/>
      <c r="G66" s="135"/>
      <c r="H66" s="136"/>
      <c r="I66" s="136"/>
      <c r="J66" s="10" t="s">
        <v>581</v>
      </c>
      <c r="K66" s="10" t="s">
        <v>373</v>
      </c>
      <c r="L66" s="13" t="s">
        <v>0</v>
      </c>
      <c r="M66" s="13" t="s">
        <v>0</v>
      </c>
      <c r="N66" s="13" t="s">
        <v>641</v>
      </c>
      <c r="O66" s="14" t="s">
        <v>185</v>
      </c>
      <c r="P66" s="52" t="s">
        <v>642</v>
      </c>
      <c r="Q66" s="1"/>
      <c r="R66" s="1"/>
      <c r="S66" s="1"/>
      <c r="T66" s="1"/>
      <c r="U66" s="1"/>
    </row>
    <row r="67" spans="1:21" ht="38.25">
      <c r="A67" s="136"/>
      <c r="B67" s="136"/>
      <c r="C67" s="136"/>
      <c r="D67" s="136"/>
      <c r="E67" s="136"/>
      <c r="F67" s="136"/>
      <c r="G67" s="135"/>
      <c r="H67" s="136"/>
      <c r="I67" s="136"/>
      <c r="J67" s="10" t="s">
        <v>379</v>
      </c>
      <c r="K67" s="10" t="s">
        <v>403</v>
      </c>
      <c r="L67" s="13" t="s">
        <v>0</v>
      </c>
      <c r="M67" s="13" t="s">
        <v>0</v>
      </c>
      <c r="N67" s="13" t="s">
        <v>381</v>
      </c>
      <c r="O67" s="14" t="s">
        <v>185</v>
      </c>
      <c r="P67" s="52" t="s">
        <v>643</v>
      </c>
      <c r="Q67" s="1"/>
      <c r="R67" s="1"/>
      <c r="S67" s="1"/>
      <c r="T67" s="1"/>
      <c r="U67" s="1"/>
    </row>
    <row r="68" spans="1:21" ht="51">
      <c r="A68" s="136"/>
      <c r="B68" s="136"/>
      <c r="C68" s="136"/>
      <c r="D68" s="136"/>
      <c r="E68" s="136"/>
      <c r="F68" s="136"/>
      <c r="G68" s="135"/>
      <c r="H68" s="136"/>
      <c r="I68" s="136"/>
      <c r="J68" s="10" t="s">
        <v>383</v>
      </c>
      <c r="K68" s="10" t="s">
        <v>584</v>
      </c>
      <c r="L68" s="13" t="s">
        <v>0</v>
      </c>
      <c r="M68" s="13" t="s">
        <v>0</v>
      </c>
      <c r="N68" s="13">
        <v>0</v>
      </c>
      <c r="O68" s="14" t="s">
        <v>185</v>
      </c>
      <c r="P68" s="52" t="s">
        <v>615</v>
      </c>
      <c r="Q68" s="1"/>
      <c r="R68" s="1"/>
      <c r="S68" s="1"/>
      <c r="T68" s="1"/>
      <c r="U68" s="1"/>
    </row>
    <row r="69" spans="1:21" ht="51">
      <c r="A69" s="136"/>
      <c r="B69" s="136"/>
      <c r="C69" s="136"/>
      <c r="D69" s="136"/>
      <c r="E69" s="136"/>
      <c r="F69" s="136"/>
      <c r="G69" s="135"/>
      <c r="H69" s="136"/>
      <c r="I69" s="136"/>
      <c r="J69" s="10" t="s">
        <v>385</v>
      </c>
      <c r="K69" s="10" t="s">
        <v>386</v>
      </c>
      <c r="L69" s="13" t="s">
        <v>0</v>
      </c>
      <c r="M69" s="13" t="s">
        <v>0</v>
      </c>
      <c r="N69" s="13" t="s">
        <v>587</v>
      </c>
      <c r="O69" s="14" t="s">
        <v>185</v>
      </c>
      <c r="P69" s="52" t="s">
        <v>644</v>
      </c>
      <c r="Q69" s="1"/>
      <c r="R69" s="1"/>
      <c r="S69" s="1"/>
      <c r="T69" s="1"/>
      <c r="U69" s="1"/>
    </row>
    <row r="70" spans="1:21" ht="25.5">
      <c r="A70" s="136"/>
      <c r="B70" s="136"/>
      <c r="C70" s="137"/>
      <c r="D70" s="137"/>
      <c r="E70" s="137"/>
      <c r="F70" s="137"/>
      <c r="G70" s="133"/>
      <c r="H70" s="137"/>
      <c r="I70" s="137"/>
      <c r="J70" s="10" t="s">
        <v>589</v>
      </c>
      <c r="K70" s="10" t="s">
        <v>354</v>
      </c>
      <c r="L70" s="13" t="s">
        <v>0</v>
      </c>
      <c r="M70" s="13" t="s">
        <v>0</v>
      </c>
      <c r="N70" s="13" t="s">
        <v>409</v>
      </c>
      <c r="O70" s="14" t="s">
        <v>185</v>
      </c>
      <c r="P70" s="52" t="s">
        <v>590</v>
      </c>
      <c r="Q70" s="1"/>
      <c r="R70" s="1"/>
      <c r="S70" s="1"/>
      <c r="T70" s="1"/>
      <c r="U70" s="1"/>
    </row>
    <row r="71" spans="1:21" ht="38.25">
      <c r="A71" s="136"/>
      <c r="B71" s="136"/>
      <c r="C71" s="142">
        <v>6143</v>
      </c>
      <c r="D71" s="145" t="s">
        <v>645</v>
      </c>
      <c r="E71" s="142" t="s">
        <v>545</v>
      </c>
      <c r="F71" s="142" t="s">
        <v>546</v>
      </c>
      <c r="G71" s="148" t="s">
        <v>593</v>
      </c>
      <c r="H71" s="142" t="s">
        <v>548</v>
      </c>
      <c r="I71" s="142" t="s">
        <v>255</v>
      </c>
      <c r="J71" s="10" t="s">
        <v>549</v>
      </c>
      <c r="K71" s="10" t="s">
        <v>435</v>
      </c>
      <c r="L71" s="13">
        <v>181300</v>
      </c>
      <c r="M71" s="13" t="s">
        <v>0</v>
      </c>
      <c r="N71" s="13" t="s">
        <v>646</v>
      </c>
      <c r="O71" s="13" t="s">
        <v>185</v>
      </c>
      <c r="P71" s="52" t="s">
        <v>621</v>
      </c>
      <c r="Q71" s="1"/>
      <c r="R71" s="1"/>
      <c r="S71" s="1"/>
      <c r="T71" s="1"/>
      <c r="U71" s="1"/>
    </row>
    <row r="72" spans="1:21" ht="25.5">
      <c r="A72" s="136"/>
      <c r="B72" s="136"/>
      <c r="C72" s="136"/>
      <c r="D72" s="136"/>
      <c r="E72" s="136"/>
      <c r="F72" s="136"/>
      <c r="G72" s="135"/>
      <c r="H72" s="136"/>
      <c r="I72" s="136"/>
      <c r="J72" s="10" t="s">
        <v>393</v>
      </c>
      <c r="K72" s="10" t="s">
        <v>647</v>
      </c>
      <c r="L72" s="13" t="s">
        <v>0</v>
      </c>
      <c r="M72" s="13" t="s">
        <v>0</v>
      </c>
      <c r="N72" s="13" t="s">
        <v>193</v>
      </c>
      <c r="O72" s="13" t="s">
        <v>185</v>
      </c>
      <c r="P72" s="52" t="s">
        <v>648</v>
      </c>
      <c r="Q72" s="1"/>
      <c r="R72" s="1"/>
      <c r="S72" s="1"/>
      <c r="T72" s="1"/>
      <c r="U72" s="1"/>
    </row>
    <row r="73" spans="1:21" ht="38.25">
      <c r="A73" s="136"/>
      <c r="B73" s="136"/>
      <c r="C73" s="136"/>
      <c r="D73" s="136"/>
      <c r="E73" s="136"/>
      <c r="F73" s="136"/>
      <c r="G73" s="135"/>
      <c r="H73" s="136"/>
      <c r="I73" s="136"/>
      <c r="J73" s="10" t="s">
        <v>349</v>
      </c>
      <c r="K73" s="10" t="s">
        <v>350</v>
      </c>
      <c r="L73" s="13" t="s">
        <v>0</v>
      </c>
      <c r="M73" s="13" t="s">
        <v>0</v>
      </c>
      <c r="N73" s="13" t="s">
        <v>597</v>
      </c>
      <c r="O73" s="13" t="s">
        <v>185</v>
      </c>
      <c r="P73" s="52" t="s">
        <v>649</v>
      </c>
      <c r="Q73" s="1"/>
      <c r="R73" s="1"/>
      <c r="S73" s="1"/>
      <c r="T73" s="1"/>
      <c r="U73" s="1"/>
    </row>
    <row r="74" spans="1:21" ht="25.5">
      <c r="A74" s="136"/>
      <c r="B74" s="136"/>
      <c r="C74" s="136"/>
      <c r="D74" s="136"/>
      <c r="E74" s="136"/>
      <c r="F74" s="136"/>
      <c r="G74" s="135"/>
      <c r="H74" s="136"/>
      <c r="I74" s="136"/>
      <c r="J74" s="10" t="s">
        <v>564</v>
      </c>
      <c r="K74" s="10" t="s">
        <v>357</v>
      </c>
      <c r="L74" s="13" t="s">
        <v>0</v>
      </c>
      <c r="M74" s="13" t="s">
        <v>0</v>
      </c>
      <c r="N74" s="13" t="s">
        <v>426</v>
      </c>
      <c r="O74" s="13" t="s">
        <v>185</v>
      </c>
      <c r="P74" s="52" t="s">
        <v>565</v>
      </c>
      <c r="Q74" s="1"/>
      <c r="R74" s="1"/>
      <c r="S74" s="1"/>
      <c r="T74" s="1"/>
      <c r="U74" s="1"/>
    </row>
    <row r="75" spans="1:21" ht="25.5">
      <c r="A75" s="136"/>
      <c r="B75" s="136"/>
      <c r="C75" s="136"/>
      <c r="D75" s="136"/>
      <c r="E75" s="136"/>
      <c r="F75" s="136"/>
      <c r="G75" s="135"/>
      <c r="H75" s="136"/>
      <c r="I75" s="136"/>
      <c r="J75" s="10" t="s">
        <v>556</v>
      </c>
      <c r="K75" s="10" t="s">
        <v>354</v>
      </c>
      <c r="L75" s="13" t="s">
        <v>0</v>
      </c>
      <c r="M75" s="13" t="s">
        <v>0</v>
      </c>
      <c r="N75" s="13" t="s">
        <v>650</v>
      </c>
      <c r="O75" s="13" t="s">
        <v>185</v>
      </c>
      <c r="P75" s="52" t="s">
        <v>651</v>
      </c>
      <c r="Q75" s="1"/>
      <c r="R75" s="1"/>
      <c r="S75" s="1"/>
      <c r="T75" s="1"/>
      <c r="U75" s="1"/>
    </row>
    <row r="76" spans="1:21" ht="25.5">
      <c r="A76" s="136"/>
      <c r="B76" s="136"/>
      <c r="C76" s="136"/>
      <c r="D76" s="136"/>
      <c r="E76" s="136"/>
      <c r="F76" s="136"/>
      <c r="G76" s="135"/>
      <c r="H76" s="136"/>
      <c r="I76" s="136"/>
      <c r="J76" s="152" t="s">
        <v>417</v>
      </c>
      <c r="K76" s="10" t="s">
        <v>559</v>
      </c>
      <c r="L76" s="13" t="s">
        <v>0</v>
      </c>
      <c r="M76" s="13" t="s">
        <v>0</v>
      </c>
      <c r="N76" s="13" t="s">
        <v>652</v>
      </c>
      <c r="O76" s="13" t="s">
        <v>185</v>
      </c>
      <c r="P76" s="52" t="s">
        <v>653</v>
      </c>
      <c r="Q76" s="1"/>
      <c r="R76" s="1"/>
      <c r="S76" s="1"/>
      <c r="T76" s="1"/>
      <c r="U76" s="1"/>
    </row>
    <row r="77" spans="1:21" ht="25.5">
      <c r="A77" s="136"/>
      <c r="B77" s="136"/>
      <c r="C77" s="136"/>
      <c r="D77" s="136"/>
      <c r="E77" s="136"/>
      <c r="F77" s="136"/>
      <c r="G77" s="135"/>
      <c r="H77" s="136"/>
      <c r="I77" s="136"/>
      <c r="J77" s="137"/>
      <c r="K77" s="10" t="s">
        <v>562</v>
      </c>
      <c r="L77" s="13" t="s">
        <v>0</v>
      </c>
      <c r="M77" s="13" t="s">
        <v>0</v>
      </c>
      <c r="N77" s="13" t="s">
        <v>543</v>
      </c>
      <c r="O77" s="13" t="s">
        <v>185</v>
      </c>
      <c r="P77" s="52" t="s">
        <v>654</v>
      </c>
      <c r="Q77" s="1"/>
      <c r="R77" s="1"/>
      <c r="S77" s="1"/>
      <c r="T77" s="1"/>
      <c r="U77" s="1"/>
    </row>
    <row r="78" spans="1:21" ht="38.25">
      <c r="A78" s="136"/>
      <c r="B78" s="136"/>
      <c r="C78" s="136"/>
      <c r="D78" s="136"/>
      <c r="E78" s="136"/>
      <c r="F78" s="136"/>
      <c r="G78" s="135"/>
      <c r="H78" s="136"/>
      <c r="I78" s="136"/>
      <c r="J78" s="10" t="s">
        <v>566</v>
      </c>
      <c r="K78" s="10" t="s">
        <v>398</v>
      </c>
      <c r="L78" s="13" t="s">
        <v>0</v>
      </c>
      <c r="M78" s="13" t="s">
        <v>0</v>
      </c>
      <c r="N78" s="13">
        <v>0</v>
      </c>
      <c r="O78" s="13" t="s">
        <v>185</v>
      </c>
      <c r="P78" s="52" t="s">
        <v>655</v>
      </c>
      <c r="Q78" s="1"/>
      <c r="R78" s="1"/>
      <c r="S78" s="1"/>
      <c r="T78" s="1"/>
      <c r="U78" s="1"/>
    </row>
    <row r="79" spans="1:21" ht="38.25">
      <c r="A79" s="136"/>
      <c r="B79" s="136"/>
      <c r="C79" s="136"/>
      <c r="D79" s="136"/>
      <c r="E79" s="136"/>
      <c r="F79" s="136"/>
      <c r="G79" s="135"/>
      <c r="H79" s="136"/>
      <c r="I79" s="136"/>
      <c r="J79" s="10" t="s">
        <v>568</v>
      </c>
      <c r="K79" s="10" t="s">
        <v>399</v>
      </c>
      <c r="L79" s="13" t="s">
        <v>0</v>
      </c>
      <c r="M79" s="13" t="s">
        <v>0</v>
      </c>
      <c r="N79" s="13">
        <v>0</v>
      </c>
      <c r="O79" s="13" t="s">
        <v>185</v>
      </c>
      <c r="P79" s="52" t="s">
        <v>656</v>
      </c>
      <c r="Q79" s="1"/>
      <c r="R79" s="1"/>
      <c r="S79" s="1"/>
      <c r="T79" s="1"/>
      <c r="U79" s="1"/>
    </row>
    <row r="80" spans="1:21" ht="38.25">
      <c r="A80" s="136"/>
      <c r="B80" s="136"/>
      <c r="C80" s="136"/>
      <c r="D80" s="136"/>
      <c r="E80" s="136"/>
      <c r="F80" s="136"/>
      <c r="G80" s="135"/>
      <c r="H80" s="136"/>
      <c r="I80" s="136"/>
      <c r="J80" s="10" t="s">
        <v>365</v>
      </c>
      <c r="K80" s="10" t="s">
        <v>570</v>
      </c>
      <c r="L80" s="13" t="s">
        <v>0</v>
      </c>
      <c r="M80" s="13" t="s">
        <v>0</v>
      </c>
      <c r="N80" s="13">
        <v>0</v>
      </c>
      <c r="O80" s="13" t="s">
        <v>185</v>
      </c>
      <c r="P80" s="44" t="s">
        <v>571</v>
      </c>
      <c r="Q80" s="1"/>
      <c r="R80" s="1"/>
      <c r="S80" s="1"/>
      <c r="T80" s="1"/>
      <c r="U80" s="1"/>
    </row>
    <row r="81" spans="1:21" ht="25.5">
      <c r="A81" s="136"/>
      <c r="B81" s="136"/>
      <c r="C81" s="136"/>
      <c r="D81" s="136"/>
      <c r="E81" s="136"/>
      <c r="F81" s="136"/>
      <c r="G81" s="135"/>
      <c r="H81" s="136"/>
      <c r="I81" s="136"/>
      <c r="J81" s="10" t="s">
        <v>368</v>
      </c>
      <c r="K81" s="10" t="s">
        <v>572</v>
      </c>
      <c r="L81" s="13" t="s">
        <v>0</v>
      </c>
      <c r="M81" s="13" t="s">
        <v>0</v>
      </c>
      <c r="N81" s="13" t="s">
        <v>370</v>
      </c>
      <c r="O81" s="13" t="s">
        <v>185</v>
      </c>
      <c r="P81" s="52" t="s">
        <v>657</v>
      </c>
      <c r="Q81" s="1"/>
      <c r="R81" s="1"/>
      <c r="S81" s="1"/>
      <c r="T81" s="1"/>
      <c r="U81" s="1"/>
    </row>
    <row r="82" spans="1:21" ht="51">
      <c r="A82" s="136"/>
      <c r="B82" s="136"/>
      <c r="C82" s="136"/>
      <c r="D82" s="136"/>
      <c r="E82" s="136"/>
      <c r="F82" s="136"/>
      <c r="G82" s="135"/>
      <c r="H82" s="136"/>
      <c r="I82" s="136"/>
      <c r="J82" s="10" t="s">
        <v>574</v>
      </c>
      <c r="K82" s="10" t="s">
        <v>575</v>
      </c>
      <c r="L82" s="13" t="s">
        <v>0</v>
      </c>
      <c r="M82" s="13" t="s">
        <v>0</v>
      </c>
      <c r="N82" s="13" t="s">
        <v>576</v>
      </c>
      <c r="O82" s="13" t="s">
        <v>185</v>
      </c>
      <c r="P82" s="52" t="s">
        <v>658</v>
      </c>
      <c r="Q82" s="1"/>
      <c r="R82" s="1"/>
      <c r="S82" s="1"/>
      <c r="T82" s="1"/>
      <c r="U82" s="1"/>
    </row>
    <row r="83" spans="1:21" ht="38.25">
      <c r="A83" s="136"/>
      <c r="B83" s="136"/>
      <c r="C83" s="136"/>
      <c r="D83" s="136"/>
      <c r="E83" s="136"/>
      <c r="F83" s="136"/>
      <c r="G83" s="135"/>
      <c r="H83" s="136"/>
      <c r="I83" s="136"/>
      <c r="J83" s="10" t="s">
        <v>659</v>
      </c>
      <c r="K83" s="10" t="s">
        <v>373</v>
      </c>
      <c r="L83" s="13" t="s">
        <v>0</v>
      </c>
      <c r="M83" s="13" t="s">
        <v>0</v>
      </c>
      <c r="N83" s="13" t="s">
        <v>579</v>
      </c>
      <c r="O83" s="13" t="s">
        <v>185</v>
      </c>
      <c r="P83" s="52" t="s">
        <v>642</v>
      </c>
      <c r="Q83" s="1"/>
      <c r="R83" s="1"/>
      <c r="S83" s="1"/>
      <c r="T83" s="1"/>
      <c r="U83" s="1"/>
    </row>
    <row r="84" spans="1:21" ht="38.25">
      <c r="A84" s="136"/>
      <c r="B84" s="136"/>
      <c r="C84" s="136"/>
      <c r="D84" s="136"/>
      <c r="E84" s="136"/>
      <c r="F84" s="136"/>
      <c r="G84" s="135"/>
      <c r="H84" s="136"/>
      <c r="I84" s="136"/>
      <c r="J84" s="10" t="s">
        <v>581</v>
      </c>
      <c r="K84" s="10" t="s">
        <v>373</v>
      </c>
      <c r="L84" s="13" t="s">
        <v>0</v>
      </c>
      <c r="M84" s="13" t="s">
        <v>0</v>
      </c>
      <c r="N84" s="13" t="s">
        <v>579</v>
      </c>
      <c r="O84" s="13" t="s">
        <v>185</v>
      </c>
      <c r="P84" s="52" t="s">
        <v>642</v>
      </c>
      <c r="Q84" s="1"/>
      <c r="R84" s="1"/>
      <c r="S84" s="1"/>
      <c r="T84" s="1"/>
      <c r="U84" s="1"/>
    </row>
    <row r="85" spans="1:21" ht="38.25">
      <c r="A85" s="136"/>
      <c r="B85" s="136"/>
      <c r="C85" s="136"/>
      <c r="D85" s="136"/>
      <c r="E85" s="136"/>
      <c r="F85" s="136"/>
      <c r="G85" s="135"/>
      <c r="H85" s="136"/>
      <c r="I85" s="136"/>
      <c r="J85" s="10" t="s">
        <v>582</v>
      </c>
      <c r="K85" s="10" t="s">
        <v>403</v>
      </c>
      <c r="L85" s="13" t="s">
        <v>0</v>
      </c>
      <c r="M85" s="13" t="s">
        <v>0</v>
      </c>
      <c r="N85" s="13" t="s">
        <v>381</v>
      </c>
      <c r="O85" s="13" t="s">
        <v>185</v>
      </c>
      <c r="P85" s="52" t="s">
        <v>660</v>
      </c>
      <c r="Q85" s="1"/>
      <c r="R85" s="1"/>
      <c r="S85" s="1"/>
      <c r="T85" s="1"/>
      <c r="U85" s="1"/>
    </row>
    <row r="86" spans="1:21" ht="51">
      <c r="A86" s="136"/>
      <c r="B86" s="136"/>
      <c r="C86" s="136"/>
      <c r="D86" s="136"/>
      <c r="E86" s="136"/>
      <c r="F86" s="136"/>
      <c r="G86" s="135"/>
      <c r="H86" s="136"/>
      <c r="I86" s="136"/>
      <c r="J86" s="10" t="s">
        <v>661</v>
      </c>
      <c r="K86" s="10" t="s">
        <v>662</v>
      </c>
      <c r="L86" s="13" t="s">
        <v>0</v>
      </c>
      <c r="M86" s="13" t="s">
        <v>0</v>
      </c>
      <c r="N86" s="13">
        <v>0</v>
      </c>
      <c r="O86" s="13" t="s">
        <v>185</v>
      </c>
      <c r="P86" s="52" t="s">
        <v>660</v>
      </c>
      <c r="Q86" s="1"/>
      <c r="R86" s="1"/>
      <c r="S86" s="1"/>
      <c r="T86" s="1"/>
      <c r="U86" s="1"/>
    </row>
    <row r="87" spans="1:21" ht="51">
      <c r="A87" s="136"/>
      <c r="B87" s="136"/>
      <c r="C87" s="136"/>
      <c r="D87" s="136"/>
      <c r="E87" s="136"/>
      <c r="F87" s="136"/>
      <c r="G87" s="135"/>
      <c r="H87" s="136"/>
      <c r="I87" s="136"/>
      <c r="J87" s="10" t="s">
        <v>385</v>
      </c>
      <c r="K87" s="10" t="s">
        <v>386</v>
      </c>
      <c r="L87" s="13" t="s">
        <v>0</v>
      </c>
      <c r="M87" s="13" t="s">
        <v>0</v>
      </c>
      <c r="N87" s="13" t="s">
        <v>587</v>
      </c>
      <c r="O87" s="13" t="s">
        <v>185</v>
      </c>
      <c r="P87" s="52" t="s">
        <v>663</v>
      </c>
      <c r="Q87" s="1"/>
      <c r="R87" s="1"/>
      <c r="S87" s="1"/>
      <c r="T87" s="1"/>
      <c r="U87" s="1"/>
    </row>
    <row r="88" spans="1:21" ht="25.5">
      <c r="A88" s="136"/>
      <c r="B88" s="136"/>
      <c r="C88" s="137"/>
      <c r="D88" s="137"/>
      <c r="E88" s="137"/>
      <c r="F88" s="137"/>
      <c r="G88" s="133"/>
      <c r="H88" s="137"/>
      <c r="I88" s="137"/>
      <c r="J88" s="10" t="s">
        <v>589</v>
      </c>
      <c r="K88" s="10" t="s">
        <v>354</v>
      </c>
      <c r="L88" s="13" t="s">
        <v>0</v>
      </c>
      <c r="M88" s="13" t="s">
        <v>0</v>
      </c>
      <c r="N88" s="13" t="s">
        <v>409</v>
      </c>
      <c r="O88" s="13" t="s">
        <v>185</v>
      </c>
      <c r="P88" s="52" t="s">
        <v>590</v>
      </c>
      <c r="Q88" s="1"/>
      <c r="R88" s="1"/>
      <c r="S88" s="1"/>
      <c r="T88" s="1"/>
      <c r="U88" s="1"/>
    </row>
    <row r="89" spans="1:21" ht="38.25">
      <c r="A89" s="136"/>
      <c r="B89" s="136"/>
      <c r="C89" s="142">
        <v>6145</v>
      </c>
      <c r="D89" s="145" t="s">
        <v>664</v>
      </c>
      <c r="E89" s="142" t="s">
        <v>665</v>
      </c>
      <c r="F89" s="142" t="s">
        <v>546</v>
      </c>
      <c r="G89" s="148" t="s">
        <v>593</v>
      </c>
      <c r="H89" s="142" t="s">
        <v>548</v>
      </c>
      <c r="I89" s="142" t="s">
        <v>255</v>
      </c>
      <c r="J89" s="10" t="s">
        <v>549</v>
      </c>
      <c r="K89" s="10" t="s">
        <v>246</v>
      </c>
      <c r="L89" s="13">
        <v>330000</v>
      </c>
      <c r="M89" s="13" t="s">
        <v>0</v>
      </c>
      <c r="N89" s="13" t="s">
        <v>666</v>
      </c>
      <c r="O89" s="14" t="s">
        <v>185</v>
      </c>
      <c r="P89" s="52" t="s">
        <v>621</v>
      </c>
      <c r="Q89" s="1"/>
      <c r="R89" s="1"/>
      <c r="S89" s="1"/>
      <c r="T89" s="1"/>
      <c r="U89" s="1"/>
    </row>
    <row r="90" spans="1:21" ht="38.25">
      <c r="A90" s="136"/>
      <c r="B90" s="136"/>
      <c r="C90" s="136"/>
      <c r="D90" s="136"/>
      <c r="E90" s="136"/>
      <c r="F90" s="136"/>
      <c r="G90" s="135"/>
      <c r="H90" s="136"/>
      <c r="I90" s="136"/>
      <c r="J90" s="10" t="s">
        <v>393</v>
      </c>
      <c r="K90" s="10" t="s">
        <v>346</v>
      </c>
      <c r="L90" s="13" t="s">
        <v>0</v>
      </c>
      <c r="M90" s="13" t="s">
        <v>0</v>
      </c>
      <c r="N90" s="13" t="s">
        <v>543</v>
      </c>
      <c r="O90" s="14" t="s">
        <v>185</v>
      </c>
      <c r="P90" s="52" t="s">
        <v>667</v>
      </c>
      <c r="Q90" s="1"/>
      <c r="R90" s="1"/>
      <c r="S90" s="1"/>
      <c r="T90" s="1"/>
      <c r="U90" s="1"/>
    </row>
    <row r="91" spans="1:21" ht="25.5">
      <c r="A91" s="136"/>
      <c r="B91" s="136"/>
      <c r="C91" s="136"/>
      <c r="D91" s="136"/>
      <c r="E91" s="136"/>
      <c r="F91" s="136"/>
      <c r="G91" s="135"/>
      <c r="H91" s="136"/>
      <c r="I91" s="136"/>
      <c r="J91" s="10" t="s">
        <v>349</v>
      </c>
      <c r="K91" s="10" t="s">
        <v>350</v>
      </c>
      <c r="L91" s="13" t="s">
        <v>0</v>
      </c>
      <c r="M91" s="13" t="s">
        <v>0</v>
      </c>
      <c r="N91" s="13" t="s">
        <v>597</v>
      </c>
      <c r="O91" s="14" t="s">
        <v>185</v>
      </c>
      <c r="P91" s="52" t="s">
        <v>555</v>
      </c>
      <c r="Q91" s="1"/>
      <c r="R91" s="1"/>
      <c r="S91" s="1"/>
      <c r="T91" s="1"/>
      <c r="U91" s="1"/>
    </row>
    <row r="92" spans="1:21" ht="25.5">
      <c r="A92" s="136"/>
      <c r="B92" s="136"/>
      <c r="C92" s="136"/>
      <c r="D92" s="136"/>
      <c r="E92" s="136"/>
      <c r="F92" s="136"/>
      <c r="G92" s="135"/>
      <c r="H92" s="136"/>
      <c r="I92" s="136"/>
      <c r="J92" s="10" t="s">
        <v>564</v>
      </c>
      <c r="K92" s="10" t="s">
        <v>357</v>
      </c>
      <c r="L92" s="13" t="s">
        <v>0</v>
      </c>
      <c r="M92" s="13" t="s">
        <v>0</v>
      </c>
      <c r="N92" s="13" t="s">
        <v>426</v>
      </c>
      <c r="O92" s="14" t="s">
        <v>185</v>
      </c>
      <c r="P92" s="52" t="s">
        <v>565</v>
      </c>
      <c r="Q92" s="1"/>
      <c r="R92" s="1"/>
      <c r="S92" s="1"/>
      <c r="T92" s="1"/>
      <c r="U92" s="1"/>
    </row>
    <row r="93" spans="1:21" ht="25.5">
      <c r="A93" s="136"/>
      <c r="B93" s="136"/>
      <c r="C93" s="136"/>
      <c r="D93" s="136"/>
      <c r="E93" s="136"/>
      <c r="F93" s="136"/>
      <c r="G93" s="135"/>
      <c r="H93" s="136"/>
      <c r="I93" s="136"/>
      <c r="J93" s="10" t="s">
        <v>556</v>
      </c>
      <c r="K93" s="10" t="s">
        <v>354</v>
      </c>
      <c r="L93" s="13" t="s">
        <v>0</v>
      </c>
      <c r="M93" s="13" t="s">
        <v>0</v>
      </c>
      <c r="N93" s="13" t="s">
        <v>668</v>
      </c>
      <c r="O93" s="14" t="s">
        <v>185</v>
      </c>
      <c r="P93" s="52" t="s">
        <v>669</v>
      </c>
      <c r="Q93" s="1"/>
      <c r="R93" s="1"/>
      <c r="S93" s="1"/>
      <c r="T93" s="1"/>
      <c r="U93" s="1"/>
    </row>
    <row r="94" spans="1:21" ht="25.5">
      <c r="A94" s="136"/>
      <c r="B94" s="136"/>
      <c r="C94" s="136"/>
      <c r="D94" s="136"/>
      <c r="E94" s="136"/>
      <c r="F94" s="136"/>
      <c r="G94" s="135"/>
      <c r="H94" s="136"/>
      <c r="I94" s="136"/>
      <c r="J94" s="152" t="s">
        <v>417</v>
      </c>
      <c r="K94" s="10" t="s">
        <v>559</v>
      </c>
      <c r="L94" s="13" t="s">
        <v>0</v>
      </c>
      <c r="M94" s="13" t="s">
        <v>0</v>
      </c>
      <c r="N94" s="13" t="s">
        <v>670</v>
      </c>
      <c r="O94" s="14" t="s">
        <v>185</v>
      </c>
      <c r="P94" s="52" t="s">
        <v>671</v>
      </c>
      <c r="Q94" s="1"/>
      <c r="R94" s="1"/>
      <c r="S94" s="1"/>
      <c r="T94" s="1"/>
      <c r="U94" s="1"/>
    </row>
    <row r="95" spans="1:21" ht="25.5">
      <c r="A95" s="136"/>
      <c r="B95" s="136"/>
      <c r="C95" s="136"/>
      <c r="D95" s="136"/>
      <c r="E95" s="136"/>
      <c r="F95" s="136"/>
      <c r="G95" s="135"/>
      <c r="H95" s="136"/>
      <c r="I95" s="136"/>
      <c r="J95" s="137"/>
      <c r="K95" s="10" t="s">
        <v>562</v>
      </c>
      <c r="L95" s="13" t="s">
        <v>0</v>
      </c>
      <c r="M95" s="13" t="s">
        <v>0</v>
      </c>
      <c r="N95" s="13" t="s">
        <v>543</v>
      </c>
      <c r="O95" s="14" t="s">
        <v>185</v>
      </c>
      <c r="P95" s="52" t="s">
        <v>672</v>
      </c>
      <c r="Q95" s="1"/>
      <c r="R95" s="1"/>
      <c r="S95" s="1"/>
      <c r="T95" s="1"/>
      <c r="U95" s="1"/>
    </row>
    <row r="96" spans="1:21" ht="38.25">
      <c r="A96" s="136"/>
      <c r="B96" s="136"/>
      <c r="C96" s="136"/>
      <c r="D96" s="136"/>
      <c r="E96" s="136"/>
      <c r="F96" s="136"/>
      <c r="G96" s="135"/>
      <c r="H96" s="136"/>
      <c r="I96" s="136"/>
      <c r="J96" s="10" t="s">
        <v>566</v>
      </c>
      <c r="K96" s="10" t="s">
        <v>398</v>
      </c>
      <c r="L96" s="13" t="s">
        <v>0</v>
      </c>
      <c r="M96" s="13" t="s">
        <v>0</v>
      </c>
      <c r="N96" s="13">
        <v>0</v>
      </c>
      <c r="O96" s="14" t="s">
        <v>185</v>
      </c>
      <c r="P96" s="52" t="s">
        <v>673</v>
      </c>
      <c r="Q96" s="1"/>
      <c r="R96" s="1"/>
      <c r="S96" s="1"/>
      <c r="T96" s="1"/>
      <c r="U96" s="1"/>
    </row>
    <row r="97" spans="1:21" ht="38.25">
      <c r="A97" s="136"/>
      <c r="B97" s="136"/>
      <c r="C97" s="136"/>
      <c r="D97" s="136"/>
      <c r="E97" s="136"/>
      <c r="F97" s="136"/>
      <c r="G97" s="135"/>
      <c r="H97" s="136"/>
      <c r="I97" s="136"/>
      <c r="J97" s="10" t="s">
        <v>568</v>
      </c>
      <c r="K97" s="10" t="s">
        <v>674</v>
      </c>
      <c r="L97" s="13" t="s">
        <v>0</v>
      </c>
      <c r="M97" s="13" t="s">
        <v>0</v>
      </c>
      <c r="N97" s="13">
        <v>0</v>
      </c>
      <c r="O97" s="14" t="s">
        <v>185</v>
      </c>
      <c r="P97" s="52" t="s">
        <v>675</v>
      </c>
      <c r="Q97" s="1"/>
      <c r="R97" s="1"/>
      <c r="S97" s="1"/>
      <c r="T97" s="1"/>
      <c r="U97" s="1"/>
    </row>
    <row r="98" spans="1:21" ht="38.25">
      <c r="A98" s="136"/>
      <c r="B98" s="136"/>
      <c r="C98" s="136"/>
      <c r="D98" s="136"/>
      <c r="E98" s="136"/>
      <c r="F98" s="136"/>
      <c r="G98" s="135"/>
      <c r="H98" s="136"/>
      <c r="I98" s="136"/>
      <c r="J98" s="10" t="s">
        <v>365</v>
      </c>
      <c r="K98" s="10" t="s">
        <v>570</v>
      </c>
      <c r="L98" s="13" t="s">
        <v>0</v>
      </c>
      <c r="M98" s="13" t="s">
        <v>0</v>
      </c>
      <c r="N98" s="13">
        <v>0</v>
      </c>
      <c r="O98" s="14" t="s">
        <v>185</v>
      </c>
      <c r="P98" s="44" t="s">
        <v>571</v>
      </c>
      <c r="Q98" s="1"/>
      <c r="R98" s="1"/>
      <c r="S98" s="1"/>
      <c r="T98" s="1"/>
      <c r="U98" s="1"/>
    </row>
    <row r="99" spans="1:21" ht="25.5">
      <c r="A99" s="136"/>
      <c r="B99" s="136"/>
      <c r="C99" s="136"/>
      <c r="D99" s="136"/>
      <c r="E99" s="136"/>
      <c r="F99" s="136"/>
      <c r="G99" s="135"/>
      <c r="H99" s="136"/>
      <c r="I99" s="136"/>
      <c r="J99" s="10" t="s">
        <v>368</v>
      </c>
      <c r="K99" s="10" t="s">
        <v>676</v>
      </c>
      <c r="L99" s="13" t="s">
        <v>0</v>
      </c>
      <c r="M99" s="13" t="s">
        <v>0</v>
      </c>
      <c r="N99" s="13" t="s">
        <v>370</v>
      </c>
      <c r="O99" s="14" t="s">
        <v>185</v>
      </c>
      <c r="P99" s="52" t="s">
        <v>657</v>
      </c>
      <c r="Q99" s="1"/>
      <c r="R99" s="1"/>
      <c r="S99" s="1"/>
      <c r="T99" s="1"/>
      <c r="U99" s="1"/>
    </row>
    <row r="100" spans="1:21" ht="51">
      <c r="A100" s="136"/>
      <c r="B100" s="136"/>
      <c r="C100" s="136"/>
      <c r="D100" s="136"/>
      <c r="E100" s="136"/>
      <c r="F100" s="136"/>
      <c r="G100" s="135"/>
      <c r="H100" s="136"/>
      <c r="I100" s="136"/>
      <c r="J100" s="10" t="s">
        <v>574</v>
      </c>
      <c r="K100" s="10" t="s">
        <v>575</v>
      </c>
      <c r="L100" s="13" t="s">
        <v>0</v>
      </c>
      <c r="M100" s="13" t="s">
        <v>0</v>
      </c>
      <c r="N100" s="13" t="s">
        <v>576</v>
      </c>
      <c r="O100" s="14" t="s">
        <v>185</v>
      </c>
      <c r="P100" s="52" t="s">
        <v>677</v>
      </c>
      <c r="Q100" s="1"/>
      <c r="R100" s="1"/>
      <c r="S100" s="1"/>
      <c r="T100" s="1"/>
      <c r="U100" s="1"/>
    </row>
    <row r="101" spans="1:21" ht="38.25">
      <c r="A101" s="136"/>
      <c r="B101" s="136"/>
      <c r="C101" s="136"/>
      <c r="D101" s="136"/>
      <c r="E101" s="136"/>
      <c r="F101" s="136"/>
      <c r="G101" s="135"/>
      <c r="H101" s="136"/>
      <c r="I101" s="136"/>
      <c r="J101" s="10" t="s">
        <v>678</v>
      </c>
      <c r="K101" s="10" t="s">
        <v>373</v>
      </c>
      <c r="L101" s="13" t="s">
        <v>0</v>
      </c>
      <c r="M101" s="13" t="s">
        <v>0</v>
      </c>
      <c r="N101" s="13" t="s">
        <v>579</v>
      </c>
      <c r="O101" s="14" t="s">
        <v>185</v>
      </c>
      <c r="P101" s="52" t="s">
        <v>679</v>
      </c>
      <c r="Q101" s="1"/>
      <c r="R101" s="1"/>
      <c r="S101" s="1"/>
      <c r="T101" s="1"/>
      <c r="U101" s="1"/>
    </row>
    <row r="102" spans="1:21" ht="38.25">
      <c r="A102" s="136"/>
      <c r="B102" s="136"/>
      <c r="C102" s="136"/>
      <c r="D102" s="136"/>
      <c r="E102" s="136"/>
      <c r="F102" s="136"/>
      <c r="G102" s="135"/>
      <c r="H102" s="136"/>
      <c r="I102" s="136"/>
      <c r="J102" s="10" t="s">
        <v>581</v>
      </c>
      <c r="K102" s="10" t="s">
        <v>373</v>
      </c>
      <c r="L102" s="13" t="s">
        <v>0</v>
      </c>
      <c r="M102" s="13" t="s">
        <v>0</v>
      </c>
      <c r="N102" s="13" t="s">
        <v>579</v>
      </c>
      <c r="O102" s="14" t="s">
        <v>185</v>
      </c>
      <c r="P102" s="52" t="s">
        <v>679</v>
      </c>
      <c r="Q102" s="1"/>
      <c r="R102" s="1"/>
      <c r="S102" s="1"/>
      <c r="T102" s="1"/>
      <c r="U102" s="1"/>
    </row>
    <row r="103" spans="1:21" ht="38.25">
      <c r="A103" s="136"/>
      <c r="B103" s="136"/>
      <c r="C103" s="136"/>
      <c r="D103" s="136"/>
      <c r="E103" s="136"/>
      <c r="F103" s="136"/>
      <c r="G103" s="135"/>
      <c r="H103" s="136"/>
      <c r="I103" s="136"/>
      <c r="J103" s="10" t="s">
        <v>379</v>
      </c>
      <c r="K103" s="10" t="s">
        <v>403</v>
      </c>
      <c r="L103" s="13" t="s">
        <v>0</v>
      </c>
      <c r="M103" s="13" t="s">
        <v>0</v>
      </c>
      <c r="N103" s="13" t="s">
        <v>381</v>
      </c>
      <c r="O103" s="49" t="s">
        <v>185</v>
      </c>
      <c r="P103" s="52" t="s">
        <v>680</v>
      </c>
      <c r="Q103" s="1"/>
      <c r="R103" s="1"/>
      <c r="S103" s="1"/>
      <c r="T103" s="1"/>
      <c r="U103" s="1"/>
    </row>
    <row r="104" spans="1:21" ht="51">
      <c r="A104" s="136"/>
      <c r="B104" s="136"/>
      <c r="C104" s="136"/>
      <c r="D104" s="136"/>
      <c r="E104" s="136"/>
      <c r="F104" s="136"/>
      <c r="G104" s="135"/>
      <c r="H104" s="136"/>
      <c r="I104" s="136"/>
      <c r="J104" s="10" t="s">
        <v>383</v>
      </c>
      <c r="K104" s="10" t="s">
        <v>584</v>
      </c>
      <c r="L104" s="13" t="s">
        <v>0</v>
      </c>
      <c r="M104" s="13" t="s">
        <v>0</v>
      </c>
      <c r="N104" s="13">
        <v>0</v>
      </c>
      <c r="O104" s="49" t="s">
        <v>185</v>
      </c>
      <c r="P104" s="36" t="s">
        <v>681</v>
      </c>
      <c r="Q104" s="1"/>
      <c r="R104" s="1"/>
      <c r="S104" s="1"/>
      <c r="T104" s="1"/>
      <c r="U104" s="1"/>
    </row>
    <row r="105" spans="1:21" ht="51">
      <c r="A105" s="136"/>
      <c r="B105" s="136"/>
      <c r="C105" s="136"/>
      <c r="D105" s="136"/>
      <c r="E105" s="136"/>
      <c r="F105" s="136"/>
      <c r="G105" s="135"/>
      <c r="H105" s="136"/>
      <c r="I105" s="136"/>
      <c r="J105" s="10" t="s">
        <v>385</v>
      </c>
      <c r="K105" s="10" t="s">
        <v>386</v>
      </c>
      <c r="L105" s="13" t="s">
        <v>0</v>
      </c>
      <c r="M105" s="13" t="s">
        <v>0</v>
      </c>
      <c r="N105" s="13" t="s">
        <v>587</v>
      </c>
      <c r="O105" s="14" t="s">
        <v>185</v>
      </c>
      <c r="P105" s="52" t="s">
        <v>682</v>
      </c>
      <c r="Q105" s="1"/>
      <c r="R105" s="1"/>
      <c r="S105" s="1"/>
      <c r="T105" s="1"/>
      <c r="U105" s="1"/>
    </row>
    <row r="106" spans="1:21" ht="25.5">
      <c r="A106" s="136"/>
      <c r="B106" s="136"/>
      <c r="C106" s="137"/>
      <c r="D106" s="137"/>
      <c r="E106" s="137"/>
      <c r="F106" s="137"/>
      <c r="G106" s="133"/>
      <c r="H106" s="137"/>
      <c r="I106" s="137"/>
      <c r="J106" s="10" t="s">
        <v>589</v>
      </c>
      <c r="K106" s="10" t="s">
        <v>683</v>
      </c>
      <c r="L106" s="13" t="s">
        <v>0</v>
      </c>
      <c r="M106" s="13" t="s">
        <v>0</v>
      </c>
      <c r="N106" s="13" t="s">
        <v>684</v>
      </c>
      <c r="O106" s="14" t="s">
        <v>185</v>
      </c>
      <c r="P106" s="52" t="s">
        <v>590</v>
      </c>
      <c r="Q106" s="1"/>
      <c r="R106" s="1"/>
      <c r="S106" s="1"/>
      <c r="T106" s="1"/>
      <c r="U106" s="1"/>
    </row>
    <row r="107" spans="1:21" ht="38.25">
      <c r="A107" s="136"/>
      <c r="B107" s="136"/>
      <c r="C107" s="142">
        <v>5197</v>
      </c>
      <c r="D107" s="145" t="s">
        <v>685</v>
      </c>
      <c r="E107" s="148" t="s">
        <v>665</v>
      </c>
      <c r="F107" s="142" t="s">
        <v>546</v>
      </c>
      <c r="G107" s="153" t="s">
        <v>508</v>
      </c>
      <c r="H107" s="142" t="s">
        <v>548</v>
      </c>
      <c r="I107" s="142" t="s">
        <v>255</v>
      </c>
      <c r="J107" s="10" t="s">
        <v>245</v>
      </c>
      <c r="K107" s="10" t="s">
        <v>246</v>
      </c>
      <c r="L107" s="13">
        <v>720994</v>
      </c>
      <c r="M107" s="13" t="s">
        <v>0</v>
      </c>
      <c r="N107" s="13" t="s">
        <v>686</v>
      </c>
      <c r="O107" s="13" t="s">
        <v>185</v>
      </c>
      <c r="P107" s="52" t="s">
        <v>621</v>
      </c>
      <c r="Q107" s="1"/>
      <c r="R107" s="1"/>
      <c r="S107" s="1"/>
      <c r="T107" s="1"/>
      <c r="U107" s="1"/>
    </row>
    <row r="108" spans="1:21" ht="25.5">
      <c r="A108" s="136"/>
      <c r="B108" s="136"/>
      <c r="C108" s="136"/>
      <c r="D108" s="136"/>
      <c r="E108" s="135"/>
      <c r="F108" s="136"/>
      <c r="G108" s="135"/>
      <c r="H108" s="136"/>
      <c r="I108" s="136"/>
      <c r="J108" s="10" t="s">
        <v>345</v>
      </c>
      <c r="K108" s="10" t="s">
        <v>346</v>
      </c>
      <c r="L108" s="13" t="s">
        <v>0</v>
      </c>
      <c r="M108" s="13" t="s">
        <v>0</v>
      </c>
      <c r="N108" s="13" t="s">
        <v>687</v>
      </c>
      <c r="O108" s="13" t="s">
        <v>185</v>
      </c>
      <c r="P108" s="52" t="s">
        <v>688</v>
      </c>
      <c r="Q108" s="1"/>
      <c r="R108" s="1"/>
      <c r="S108" s="1"/>
      <c r="T108" s="1"/>
      <c r="U108" s="1"/>
    </row>
    <row r="109" spans="1:21" ht="25.5">
      <c r="A109" s="136"/>
      <c r="B109" s="136"/>
      <c r="C109" s="136"/>
      <c r="D109" s="136"/>
      <c r="E109" s="135"/>
      <c r="F109" s="136"/>
      <c r="G109" s="135"/>
      <c r="H109" s="136"/>
      <c r="I109" s="136"/>
      <c r="J109" s="10" t="s">
        <v>349</v>
      </c>
      <c r="K109" s="10" t="s">
        <v>350</v>
      </c>
      <c r="L109" s="13" t="s">
        <v>0</v>
      </c>
      <c r="M109" s="13" t="s">
        <v>0</v>
      </c>
      <c r="N109" s="13" t="s">
        <v>201</v>
      </c>
      <c r="O109" s="13" t="s">
        <v>185</v>
      </c>
      <c r="P109" s="54" t="s">
        <v>555</v>
      </c>
      <c r="Q109" s="1"/>
      <c r="R109" s="1"/>
      <c r="S109" s="1"/>
      <c r="T109" s="1"/>
      <c r="U109" s="1"/>
    </row>
    <row r="110" spans="1:21" ht="25.5">
      <c r="A110" s="136"/>
      <c r="B110" s="136"/>
      <c r="C110" s="136"/>
      <c r="D110" s="136"/>
      <c r="E110" s="135"/>
      <c r="F110" s="136"/>
      <c r="G110" s="135"/>
      <c r="H110" s="136"/>
      <c r="I110" s="136"/>
      <c r="J110" s="10" t="s">
        <v>556</v>
      </c>
      <c r="K110" s="10" t="s">
        <v>354</v>
      </c>
      <c r="L110" s="13" t="s">
        <v>0</v>
      </c>
      <c r="M110" s="13" t="s">
        <v>0</v>
      </c>
      <c r="N110" s="13" t="s">
        <v>689</v>
      </c>
      <c r="O110" s="13" t="s">
        <v>185</v>
      </c>
      <c r="P110" s="52" t="s">
        <v>690</v>
      </c>
      <c r="Q110" s="1"/>
      <c r="R110" s="1"/>
      <c r="S110" s="1"/>
      <c r="T110" s="1"/>
      <c r="U110" s="1"/>
    </row>
    <row r="111" spans="1:21" ht="25.5">
      <c r="A111" s="136"/>
      <c r="B111" s="136"/>
      <c r="C111" s="136"/>
      <c r="D111" s="136"/>
      <c r="E111" s="135"/>
      <c r="F111" s="136"/>
      <c r="G111" s="135"/>
      <c r="H111" s="136"/>
      <c r="I111" s="136"/>
      <c r="J111" s="152" t="s">
        <v>417</v>
      </c>
      <c r="K111" s="10" t="s">
        <v>602</v>
      </c>
      <c r="L111" s="13" t="s">
        <v>0</v>
      </c>
      <c r="M111" s="13" t="s">
        <v>0</v>
      </c>
      <c r="N111" s="13" t="s">
        <v>670</v>
      </c>
      <c r="O111" s="13" t="s">
        <v>185</v>
      </c>
      <c r="P111" s="52" t="s">
        <v>691</v>
      </c>
      <c r="Q111" s="1"/>
      <c r="R111" s="1"/>
      <c r="S111" s="1"/>
      <c r="T111" s="1"/>
      <c r="U111" s="1"/>
    </row>
    <row r="112" spans="1:21" ht="25.5">
      <c r="A112" s="136"/>
      <c r="B112" s="136"/>
      <c r="C112" s="136"/>
      <c r="D112" s="136"/>
      <c r="E112" s="135"/>
      <c r="F112" s="136"/>
      <c r="G112" s="135"/>
      <c r="H112" s="136"/>
      <c r="I112" s="136"/>
      <c r="J112" s="137"/>
      <c r="K112" s="10" t="s">
        <v>562</v>
      </c>
      <c r="L112" s="13" t="s">
        <v>0</v>
      </c>
      <c r="M112" s="13" t="s">
        <v>0</v>
      </c>
      <c r="N112" s="13" t="s">
        <v>692</v>
      </c>
      <c r="O112" s="13" t="s">
        <v>185</v>
      </c>
      <c r="P112" s="52" t="s">
        <v>693</v>
      </c>
      <c r="Q112" s="1"/>
      <c r="R112" s="1"/>
      <c r="S112" s="1"/>
      <c r="T112" s="1"/>
      <c r="U112" s="1"/>
    </row>
    <row r="113" spans="1:21" ht="25.5">
      <c r="A113" s="136"/>
      <c r="B113" s="136"/>
      <c r="C113" s="136"/>
      <c r="D113" s="136"/>
      <c r="E113" s="135"/>
      <c r="F113" s="136"/>
      <c r="G113" s="135"/>
      <c r="H113" s="136"/>
      <c r="I113" s="136"/>
      <c r="J113" s="10" t="s">
        <v>599</v>
      </c>
      <c r="K113" s="10" t="s">
        <v>357</v>
      </c>
      <c r="L113" s="13" t="s">
        <v>0</v>
      </c>
      <c r="M113" s="13" t="s">
        <v>0</v>
      </c>
      <c r="N113" s="13" t="s">
        <v>426</v>
      </c>
      <c r="O113" s="13" t="s">
        <v>185</v>
      </c>
      <c r="P113" s="52" t="s">
        <v>565</v>
      </c>
      <c r="Q113" s="1"/>
      <c r="R113" s="1"/>
      <c r="S113" s="1"/>
      <c r="T113" s="1"/>
      <c r="U113" s="1"/>
    </row>
    <row r="114" spans="1:21" ht="38.25">
      <c r="A114" s="136"/>
      <c r="B114" s="136"/>
      <c r="C114" s="136"/>
      <c r="D114" s="136"/>
      <c r="E114" s="135"/>
      <c r="F114" s="136"/>
      <c r="G114" s="135"/>
      <c r="H114" s="136"/>
      <c r="I114" s="136"/>
      <c r="J114" s="10" t="s">
        <v>566</v>
      </c>
      <c r="K114" s="10" t="s">
        <v>328</v>
      </c>
      <c r="L114" s="13" t="s">
        <v>0</v>
      </c>
      <c r="M114" s="13" t="s">
        <v>0</v>
      </c>
      <c r="N114" s="13">
        <v>0</v>
      </c>
      <c r="O114" s="13" t="s">
        <v>185</v>
      </c>
      <c r="P114" s="52" t="s">
        <v>694</v>
      </c>
      <c r="Q114" s="1"/>
      <c r="R114" s="1"/>
      <c r="S114" s="1"/>
      <c r="T114" s="1"/>
      <c r="U114" s="1"/>
    </row>
    <row r="115" spans="1:21" ht="38.25">
      <c r="A115" s="136"/>
      <c r="B115" s="136"/>
      <c r="C115" s="136"/>
      <c r="D115" s="136"/>
      <c r="E115" s="135"/>
      <c r="F115" s="136"/>
      <c r="G115" s="135"/>
      <c r="H115" s="136"/>
      <c r="I115" s="136"/>
      <c r="J115" s="10" t="s">
        <v>568</v>
      </c>
      <c r="K115" s="10" t="s">
        <v>399</v>
      </c>
      <c r="L115" s="13" t="s">
        <v>0</v>
      </c>
      <c r="M115" s="13" t="s">
        <v>0</v>
      </c>
      <c r="N115" s="13">
        <v>0</v>
      </c>
      <c r="O115" s="13" t="s">
        <v>185</v>
      </c>
      <c r="P115" s="52" t="s">
        <v>695</v>
      </c>
      <c r="Q115" s="1"/>
      <c r="R115" s="1"/>
      <c r="S115" s="1"/>
      <c r="T115" s="1"/>
      <c r="U115" s="1"/>
    </row>
    <row r="116" spans="1:21" ht="38.25">
      <c r="A116" s="136"/>
      <c r="B116" s="136"/>
      <c r="C116" s="136"/>
      <c r="D116" s="136"/>
      <c r="E116" s="135"/>
      <c r="F116" s="136"/>
      <c r="G116" s="135"/>
      <c r="H116" s="136"/>
      <c r="I116" s="136"/>
      <c r="J116" s="10" t="s">
        <v>365</v>
      </c>
      <c r="K116" s="10" t="s">
        <v>570</v>
      </c>
      <c r="L116" s="13" t="s">
        <v>0</v>
      </c>
      <c r="M116" s="13" t="s">
        <v>0</v>
      </c>
      <c r="N116" s="13">
        <v>0</v>
      </c>
      <c r="O116" s="13" t="s">
        <v>185</v>
      </c>
      <c r="P116" s="44" t="s">
        <v>571</v>
      </c>
      <c r="Q116" s="1"/>
      <c r="R116" s="1"/>
      <c r="S116" s="1"/>
      <c r="T116" s="1"/>
      <c r="U116" s="1"/>
    </row>
    <row r="117" spans="1:21" ht="25.5">
      <c r="A117" s="136"/>
      <c r="B117" s="136"/>
      <c r="C117" s="136"/>
      <c r="D117" s="136"/>
      <c r="E117" s="135"/>
      <c r="F117" s="136"/>
      <c r="G117" s="135"/>
      <c r="H117" s="136"/>
      <c r="I117" s="136"/>
      <c r="J117" s="10" t="s">
        <v>368</v>
      </c>
      <c r="K117" s="10" t="s">
        <v>572</v>
      </c>
      <c r="L117" s="13" t="s">
        <v>0</v>
      </c>
      <c r="M117" s="13" t="s">
        <v>0</v>
      </c>
      <c r="N117" s="13" t="s">
        <v>370</v>
      </c>
      <c r="O117" s="13" t="s">
        <v>185</v>
      </c>
      <c r="P117" s="52" t="s">
        <v>696</v>
      </c>
      <c r="Q117" s="1"/>
      <c r="R117" s="1"/>
      <c r="S117" s="1"/>
      <c r="T117" s="1"/>
      <c r="U117" s="1"/>
    </row>
    <row r="118" spans="1:21" ht="51">
      <c r="A118" s="136"/>
      <c r="B118" s="136"/>
      <c r="C118" s="136"/>
      <c r="D118" s="136"/>
      <c r="E118" s="135"/>
      <c r="F118" s="136"/>
      <c r="G118" s="135"/>
      <c r="H118" s="136"/>
      <c r="I118" s="136"/>
      <c r="J118" s="10" t="s">
        <v>574</v>
      </c>
      <c r="K118" s="10" t="s">
        <v>575</v>
      </c>
      <c r="L118" s="13" t="s">
        <v>0</v>
      </c>
      <c r="M118" s="13" t="s">
        <v>0</v>
      </c>
      <c r="N118" s="13" t="s">
        <v>576</v>
      </c>
      <c r="O118" s="13" t="s">
        <v>185</v>
      </c>
      <c r="P118" s="52" t="s">
        <v>697</v>
      </c>
      <c r="Q118" s="1"/>
      <c r="R118" s="1"/>
      <c r="S118" s="1"/>
      <c r="T118" s="1"/>
      <c r="U118" s="1"/>
    </row>
    <row r="119" spans="1:21" ht="38.25">
      <c r="A119" s="136"/>
      <c r="B119" s="136"/>
      <c r="C119" s="136"/>
      <c r="D119" s="136"/>
      <c r="E119" s="135"/>
      <c r="F119" s="136"/>
      <c r="G119" s="135"/>
      <c r="H119" s="136"/>
      <c r="I119" s="136"/>
      <c r="J119" s="10" t="s">
        <v>578</v>
      </c>
      <c r="K119" s="10" t="s">
        <v>373</v>
      </c>
      <c r="L119" s="13" t="s">
        <v>0</v>
      </c>
      <c r="M119" s="13" t="s">
        <v>0</v>
      </c>
      <c r="N119" s="13" t="s">
        <v>579</v>
      </c>
      <c r="O119" s="13" t="s">
        <v>185</v>
      </c>
      <c r="P119" s="52" t="s">
        <v>698</v>
      </c>
      <c r="Q119" s="1"/>
      <c r="R119" s="1"/>
      <c r="S119" s="1"/>
      <c r="T119" s="1"/>
      <c r="U119" s="1"/>
    </row>
    <row r="120" spans="1:21" ht="38.25">
      <c r="A120" s="136"/>
      <c r="B120" s="136"/>
      <c r="C120" s="136"/>
      <c r="D120" s="136"/>
      <c r="E120" s="135"/>
      <c r="F120" s="136"/>
      <c r="G120" s="135"/>
      <c r="H120" s="136"/>
      <c r="I120" s="136"/>
      <c r="J120" s="10" t="s">
        <v>699</v>
      </c>
      <c r="K120" s="10" t="s">
        <v>373</v>
      </c>
      <c r="L120" s="13" t="s">
        <v>0</v>
      </c>
      <c r="M120" s="13" t="s">
        <v>0</v>
      </c>
      <c r="N120" s="13" t="s">
        <v>579</v>
      </c>
      <c r="O120" s="13" t="s">
        <v>185</v>
      </c>
      <c r="P120" s="52" t="s">
        <v>698</v>
      </c>
      <c r="Q120" s="1"/>
      <c r="R120" s="1"/>
      <c r="S120" s="1"/>
      <c r="T120" s="1"/>
      <c r="U120" s="1"/>
    </row>
    <row r="121" spans="1:21" ht="25.5">
      <c r="A121" s="136"/>
      <c r="B121" s="136"/>
      <c r="C121" s="136"/>
      <c r="D121" s="136"/>
      <c r="E121" s="135"/>
      <c r="F121" s="136"/>
      <c r="G121" s="135"/>
      <c r="H121" s="136"/>
      <c r="I121" s="136"/>
      <c r="J121" s="10" t="s">
        <v>379</v>
      </c>
      <c r="K121" s="10" t="s">
        <v>403</v>
      </c>
      <c r="L121" s="13" t="s">
        <v>0</v>
      </c>
      <c r="M121" s="13" t="s">
        <v>0</v>
      </c>
      <c r="N121" s="13" t="s">
        <v>381</v>
      </c>
      <c r="O121" s="13" t="s">
        <v>185</v>
      </c>
      <c r="P121" s="52" t="s">
        <v>700</v>
      </c>
      <c r="Q121" s="1"/>
      <c r="R121" s="1"/>
      <c r="S121" s="1"/>
      <c r="T121" s="1"/>
      <c r="U121" s="1"/>
    </row>
    <row r="122" spans="1:21" ht="51">
      <c r="A122" s="136"/>
      <c r="B122" s="136"/>
      <c r="C122" s="136"/>
      <c r="D122" s="136"/>
      <c r="E122" s="135"/>
      <c r="F122" s="136"/>
      <c r="G122" s="135"/>
      <c r="H122" s="136"/>
      <c r="I122" s="136"/>
      <c r="J122" s="10" t="s">
        <v>383</v>
      </c>
      <c r="K122" s="10" t="s">
        <v>384</v>
      </c>
      <c r="L122" s="13" t="s">
        <v>0</v>
      </c>
      <c r="M122" s="13" t="s">
        <v>0</v>
      </c>
      <c r="N122" s="13">
        <v>0</v>
      </c>
      <c r="O122" s="13" t="s">
        <v>185</v>
      </c>
      <c r="P122" s="52" t="s">
        <v>700</v>
      </c>
      <c r="Q122" s="1"/>
      <c r="R122" s="1"/>
      <c r="S122" s="1"/>
      <c r="T122" s="1"/>
      <c r="U122" s="1"/>
    </row>
    <row r="123" spans="1:21" ht="51">
      <c r="A123" s="136"/>
      <c r="B123" s="136"/>
      <c r="C123" s="136"/>
      <c r="D123" s="136"/>
      <c r="E123" s="135"/>
      <c r="F123" s="136"/>
      <c r="G123" s="135"/>
      <c r="H123" s="136"/>
      <c r="I123" s="136"/>
      <c r="J123" s="10" t="s">
        <v>385</v>
      </c>
      <c r="K123" s="10" t="s">
        <v>386</v>
      </c>
      <c r="L123" s="13" t="s">
        <v>0</v>
      </c>
      <c r="M123" s="13" t="s">
        <v>0</v>
      </c>
      <c r="N123" s="13" t="s">
        <v>587</v>
      </c>
      <c r="O123" s="13" t="s">
        <v>185</v>
      </c>
      <c r="P123" s="52" t="s">
        <v>701</v>
      </c>
      <c r="Q123" s="1"/>
      <c r="R123" s="1"/>
      <c r="S123" s="1"/>
      <c r="T123" s="1"/>
      <c r="U123" s="1"/>
    </row>
    <row r="124" spans="1:21" ht="25.5">
      <c r="A124" s="136"/>
      <c r="B124" s="137"/>
      <c r="C124" s="137"/>
      <c r="D124" s="137"/>
      <c r="E124" s="133"/>
      <c r="F124" s="137"/>
      <c r="G124" s="133"/>
      <c r="H124" s="137"/>
      <c r="I124" s="137"/>
      <c r="J124" s="10" t="s">
        <v>589</v>
      </c>
      <c r="K124" s="10" t="s">
        <v>683</v>
      </c>
      <c r="L124" s="13" t="s">
        <v>0</v>
      </c>
      <c r="M124" s="13" t="s">
        <v>0</v>
      </c>
      <c r="N124" s="13" t="s">
        <v>409</v>
      </c>
      <c r="O124" s="13" t="s">
        <v>185</v>
      </c>
      <c r="P124" s="52" t="s">
        <v>702</v>
      </c>
      <c r="Q124" s="1"/>
      <c r="R124" s="1"/>
      <c r="S124" s="1"/>
      <c r="T124" s="1"/>
      <c r="U124" s="1"/>
    </row>
    <row r="125" spans="1:21" ht="25.5">
      <c r="A125" s="136"/>
      <c r="B125" s="142" t="s">
        <v>411</v>
      </c>
      <c r="C125" s="142">
        <v>1166</v>
      </c>
      <c r="D125" s="145" t="s">
        <v>412</v>
      </c>
      <c r="E125" s="148" t="s">
        <v>703</v>
      </c>
      <c r="F125" s="142" t="s">
        <v>546</v>
      </c>
      <c r="G125" s="153" t="s">
        <v>508</v>
      </c>
      <c r="H125" s="142" t="s">
        <v>548</v>
      </c>
      <c r="I125" s="142" t="s">
        <v>255</v>
      </c>
      <c r="J125" s="10" t="s">
        <v>245</v>
      </c>
      <c r="K125" s="10" t="s">
        <v>246</v>
      </c>
      <c r="L125" s="13">
        <v>1000</v>
      </c>
      <c r="M125" s="13">
        <v>3000</v>
      </c>
      <c r="N125" s="13" t="s">
        <v>704</v>
      </c>
      <c r="O125" s="14" t="s">
        <v>185</v>
      </c>
      <c r="P125" s="52" t="s">
        <v>705</v>
      </c>
      <c r="Q125" s="1"/>
      <c r="R125" s="1"/>
      <c r="S125" s="1"/>
      <c r="T125" s="1"/>
      <c r="U125" s="1"/>
    </row>
    <row r="126" spans="1:21" ht="51">
      <c r="A126" s="136"/>
      <c r="B126" s="136"/>
      <c r="C126" s="136"/>
      <c r="D126" s="136"/>
      <c r="E126" s="135"/>
      <c r="F126" s="136"/>
      <c r="G126" s="135"/>
      <c r="H126" s="136"/>
      <c r="I126" s="136"/>
      <c r="J126" s="152" t="s">
        <v>182</v>
      </c>
      <c r="K126" s="10" t="s">
        <v>706</v>
      </c>
      <c r="L126" s="13" t="s">
        <v>0</v>
      </c>
      <c r="M126" s="13" t="s">
        <v>0</v>
      </c>
      <c r="N126" s="13" t="s">
        <v>247</v>
      </c>
      <c r="O126" s="14" t="s">
        <v>185</v>
      </c>
      <c r="P126" s="52" t="s">
        <v>590</v>
      </c>
      <c r="Q126" s="1"/>
      <c r="R126" s="1"/>
      <c r="S126" s="1"/>
      <c r="T126" s="1"/>
      <c r="U126" s="1"/>
    </row>
    <row r="127" spans="1:21" ht="25.5">
      <c r="A127" s="136"/>
      <c r="B127" s="136"/>
      <c r="C127" s="136"/>
      <c r="D127" s="136"/>
      <c r="E127" s="135"/>
      <c r="F127" s="136"/>
      <c r="G127" s="135"/>
      <c r="H127" s="136"/>
      <c r="I127" s="136"/>
      <c r="J127" s="137"/>
      <c r="K127" s="10" t="s">
        <v>707</v>
      </c>
      <c r="L127" s="13" t="s">
        <v>0</v>
      </c>
      <c r="M127" s="13" t="s">
        <v>0</v>
      </c>
      <c r="N127" s="13" t="s">
        <v>708</v>
      </c>
      <c r="O127" s="14" t="s">
        <v>185</v>
      </c>
      <c r="P127" s="52" t="s">
        <v>590</v>
      </c>
      <c r="Q127" s="1"/>
      <c r="R127" s="1"/>
      <c r="S127" s="1"/>
      <c r="T127" s="1"/>
      <c r="U127" s="1"/>
    </row>
    <row r="128" spans="1:21" ht="51">
      <c r="A128" s="136"/>
      <c r="B128" s="136"/>
      <c r="C128" s="136"/>
      <c r="D128" s="136"/>
      <c r="E128" s="135"/>
      <c r="F128" s="136"/>
      <c r="G128" s="135"/>
      <c r="H128" s="136"/>
      <c r="I128" s="136"/>
      <c r="J128" s="10" t="s">
        <v>417</v>
      </c>
      <c r="K128" s="10" t="s">
        <v>709</v>
      </c>
      <c r="L128" s="13" t="s">
        <v>0</v>
      </c>
      <c r="M128" s="13" t="s">
        <v>0</v>
      </c>
      <c r="N128" s="13" t="s">
        <v>576</v>
      </c>
      <c r="O128" s="14" t="s">
        <v>185</v>
      </c>
      <c r="P128" s="52" t="s">
        <v>691</v>
      </c>
      <c r="Q128" s="1"/>
      <c r="R128" s="1"/>
      <c r="S128" s="1"/>
      <c r="T128" s="1"/>
      <c r="U128" s="1"/>
    </row>
    <row r="129" spans="1:21" ht="25.5">
      <c r="A129" s="136"/>
      <c r="B129" s="136"/>
      <c r="C129" s="136"/>
      <c r="D129" s="136"/>
      <c r="E129" s="135"/>
      <c r="F129" s="136"/>
      <c r="G129" s="135"/>
      <c r="H129" s="136"/>
      <c r="I129" s="136"/>
      <c r="J129" s="10" t="s">
        <v>710</v>
      </c>
      <c r="K129" s="10" t="s">
        <v>711</v>
      </c>
      <c r="L129" s="13" t="s">
        <v>0</v>
      </c>
      <c r="M129" s="13" t="s">
        <v>0</v>
      </c>
      <c r="N129" s="13" t="s">
        <v>560</v>
      </c>
      <c r="O129" s="14" t="s">
        <v>185</v>
      </c>
      <c r="P129" s="52" t="s">
        <v>712</v>
      </c>
      <c r="Q129" s="1"/>
      <c r="R129" s="1"/>
      <c r="S129" s="1"/>
      <c r="T129" s="1"/>
      <c r="U129" s="1"/>
    </row>
    <row r="130" spans="1:21" ht="38.25">
      <c r="A130" s="136"/>
      <c r="B130" s="136"/>
      <c r="C130" s="137"/>
      <c r="D130" s="137"/>
      <c r="E130" s="133"/>
      <c r="F130" s="137"/>
      <c r="G130" s="133"/>
      <c r="H130" s="137"/>
      <c r="I130" s="137"/>
      <c r="J130" s="10" t="s">
        <v>713</v>
      </c>
      <c r="K130" s="10" t="s">
        <v>714</v>
      </c>
      <c r="L130" s="13" t="s">
        <v>0</v>
      </c>
      <c r="M130" s="13" t="s">
        <v>0</v>
      </c>
      <c r="N130" s="13" t="s">
        <v>426</v>
      </c>
      <c r="O130" s="14" t="s">
        <v>185</v>
      </c>
      <c r="P130" s="52" t="s">
        <v>715</v>
      </c>
      <c r="Q130" s="1"/>
      <c r="R130" s="1"/>
      <c r="S130" s="1"/>
      <c r="T130" s="1"/>
      <c r="U130" s="1"/>
    </row>
    <row r="131" spans="1:21" ht="51">
      <c r="A131" s="136"/>
      <c r="B131" s="136"/>
      <c r="C131" s="142">
        <v>2001</v>
      </c>
      <c r="D131" s="145" t="s">
        <v>716</v>
      </c>
      <c r="E131" s="142" t="s">
        <v>717</v>
      </c>
      <c r="F131" s="142" t="s">
        <v>718</v>
      </c>
      <c r="G131" s="153" t="s">
        <v>508</v>
      </c>
      <c r="H131" s="142" t="s">
        <v>594</v>
      </c>
      <c r="I131" s="142" t="s">
        <v>255</v>
      </c>
      <c r="J131" s="10" t="s">
        <v>245</v>
      </c>
      <c r="K131" s="10" t="s">
        <v>246</v>
      </c>
      <c r="L131" s="13">
        <v>100</v>
      </c>
      <c r="M131" s="13">
        <v>500</v>
      </c>
      <c r="N131" s="13" t="s">
        <v>428</v>
      </c>
      <c r="O131" s="14" t="s">
        <v>185</v>
      </c>
      <c r="P131" s="52" t="s">
        <v>705</v>
      </c>
      <c r="Q131" s="1"/>
      <c r="R131" s="1"/>
      <c r="S131" s="1"/>
      <c r="T131" s="1"/>
      <c r="U131" s="1"/>
    </row>
    <row r="132" spans="1:21" ht="51">
      <c r="A132" s="136"/>
      <c r="B132" s="136"/>
      <c r="C132" s="136"/>
      <c r="D132" s="136"/>
      <c r="E132" s="136"/>
      <c r="F132" s="136"/>
      <c r="G132" s="135"/>
      <c r="H132" s="136"/>
      <c r="I132" s="136"/>
      <c r="J132" s="10" t="s">
        <v>182</v>
      </c>
      <c r="K132" s="10" t="s">
        <v>719</v>
      </c>
      <c r="L132" s="13" t="s">
        <v>0</v>
      </c>
      <c r="M132" s="13" t="s">
        <v>0</v>
      </c>
      <c r="N132" s="13" t="s">
        <v>247</v>
      </c>
      <c r="O132" s="14" t="s">
        <v>185</v>
      </c>
      <c r="P132" s="52" t="s">
        <v>590</v>
      </c>
      <c r="Q132" s="1"/>
      <c r="R132" s="1"/>
      <c r="S132" s="1"/>
      <c r="T132" s="1"/>
      <c r="U132" s="1"/>
    </row>
    <row r="133" spans="1:21" ht="51">
      <c r="A133" s="136"/>
      <c r="B133" s="136"/>
      <c r="C133" s="136"/>
      <c r="D133" s="136"/>
      <c r="E133" s="136"/>
      <c r="F133" s="136"/>
      <c r="G133" s="135"/>
      <c r="H133" s="136"/>
      <c r="I133" s="136"/>
      <c r="J133" s="10" t="s">
        <v>417</v>
      </c>
      <c r="K133" s="10" t="s">
        <v>720</v>
      </c>
      <c r="L133" s="13" t="s">
        <v>0</v>
      </c>
      <c r="M133" s="13" t="s">
        <v>0</v>
      </c>
      <c r="N133" s="13" t="s">
        <v>576</v>
      </c>
      <c r="O133" s="14" t="s">
        <v>185</v>
      </c>
      <c r="P133" s="52" t="s">
        <v>691</v>
      </c>
      <c r="Q133" s="1"/>
      <c r="R133" s="1"/>
      <c r="S133" s="1"/>
      <c r="T133" s="1"/>
      <c r="U133" s="1"/>
    </row>
    <row r="134" spans="1:21" ht="25.5">
      <c r="A134" s="136"/>
      <c r="B134" s="136"/>
      <c r="C134" s="136"/>
      <c r="D134" s="136"/>
      <c r="E134" s="136"/>
      <c r="F134" s="136"/>
      <c r="G134" s="135"/>
      <c r="H134" s="136"/>
      <c r="I134" s="136"/>
      <c r="J134" s="10" t="s">
        <v>710</v>
      </c>
      <c r="K134" s="10" t="s">
        <v>711</v>
      </c>
      <c r="L134" s="13" t="s">
        <v>0</v>
      </c>
      <c r="M134" s="13" t="s">
        <v>0</v>
      </c>
      <c r="N134" s="13" t="s">
        <v>560</v>
      </c>
      <c r="O134" s="14" t="s">
        <v>185</v>
      </c>
      <c r="P134" s="52" t="s">
        <v>712</v>
      </c>
      <c r="Q134" s="1"/>
      <c r="R134" s="1"/>
      <c r="S134" s="1"/>
      <c r="T134" s="1"/>
      <c r="U134" s="1"/>
    </row>
    <row r="135" spans="1:21" ht="38.25">
      <c r="A135" s="136"/>
      <c r="B135" s="136"/>
      <c r="C135" s="137"/>
      <c r="D135" s="137"/>
      <c r="E135" s="137"/>
      <c r="F135" s="137"/>
      <c r="G135" s="133"/>
      <c r="H135" s="137"/>
      <c r="I135" s="137"/>
      <c r="J135" s="10" t="s">
        <v>713</v>
      </c>
      <c r="K135" s="10" t="s">
        <v>714</v>
      </c>
      <c r="L135" s="13" t="s">
        <v>0</v>
      </c>
      <c r="M135" s="13" t="s">
        <v>0</v>
      </c>
      <c r="N135" s="13" t="s">
        <v>426</v>
      </c>
      <c r="O135" s="14" t="s">
        <v>185</v>
      </c>
      <c r="P135" s="52" t="s">
        <v>715</v>
      </c>
      <c r="Q135" s="1"/>
      <c r="R135" s="1"/>
      <c r="S135" s="1"/>
      <c r="T135" s="1"/>
      <c r="U135" s="1"/>
    </row>
    <row r="136" spans="1:21" ht="25.5">
      <c r="A136" s="136"/>
      <c r="B136" s="136"/>
      <c r="C136" s="142">
        <v>1188</v>
      </c>
      <c r="D136" s="145" t="s">
        <v>8</v>
      </c>
      <c r="E136" s="148" t="s">
        <v>721</v>
      </c>
      <c r="F136" s="142" t="s">
        <v>718</v>
      </c>
      <c r="G136" s="153" t="s">
        <v>508</v>
      </c>
      <c r="H136" s="142" t="s">
        <v>548</v>
      </c>
      <c r="I136" s="142" t="s">
        <v>255</v>
      </c>
      <c r="J136" s="10" t="s">
        <v>245</v>
      </c>
      <c r="K136" s="10" t="s">
        <v>246</v>
      </c>
      <c r="L136" s="13">
        <v>500</v>
      </c>
      <c r="M136" s="13">
        <v>1000</v>
      </c>
      <c r="N136" s="13" t="s">
        <v>722</v>
      </c>
      <c r="O136" s="49" t="s">
        <v>185</v>
      </c>
      <c r="P136" s="52" t="s">
        <v>723</v>
      </c>
      <c r="Q136" s="1"/>
      <c r="R136" s="1"/>
      <c r="S136" s="1"/>
      <c r="T136" s="1"/>
      <c r="U136" s="1"/>
    </row>
    <row r="137" spans="1:21" ht="51">
      <c r="A137" s="136"/>
      <c r="B137" s="136"/>
      <c r="C137" s="136"/>
      <c r="D137" s="136"/>
      <c r="E137" s="135"/>
      <c r="F137" s="136"/>
      <c r="G137" s="135"/>
      <c r="H137" s="136"/>
      <c r="I137" s="136"/>
      <c r="J137" s="152" t="s">
        <v>182</v>
      </c>
      <c r="K137" s="10" t="s">
        <v>724</v>
      </c>
      <c r="L137" s="13" t="s">
        <v>0</v>
      </c>
      <c r="M137" s="13" t="s">
        <v>0</v>
      </c>
      <c r="N137" s="13" t="s">
        <v>247</v>
      </c>
      <c r="O137" s="14" t="s">
        <v>185</v>
      </c>
      <c r="P137" s="52" t="s">
        <v>590</v>
      </c>
      <c r="Q137" s="1"/>
      <c r="R137" s="1"/>
      <c r="S137" s="1"/>
      <c r="T137" s="1"/>
      <c r="U137" s="1"/>
    </row>
    <row r="138" spans="1:21" ht="25.5">
      <c r="A138" s="136"/>
      <c r="B138" s="136"/>
      <c r="C138" s="136"/>
      <c r="D138" s="136"/>
      <c r="E138" s="135"/>
      <c r="F138" s="136"/>
      <c r="G138" s="135"/>
      <c r="H138" s="136"/>
      <c r="I138" s="136"/>
      <c r="J138" s="137"/>
      <c r="K138" s="56" t="s">
        <v>725</v>
      </c>
      <c r="L138" s="13" t="s">
        <v>0</v>
      </c>
      <c r="M138" s="13" t="s">
        <v>0</v>
      </c>
      <c r="N138" s="13" t="s">
        <v>726</v>
      </c>
      <c r="O138" s="14" t="s">
        <v>185</v>
      </c>
      <c r="P138" s="52" t="s">
        <v>590</v>
      </c>
      <c r="Q138" s="1"/>
      <c r="R138" s="1"/>
      <c r="S138" s="1"/>
      <c r="T138" s="1"/>
      <c r="U138" s="1"/>
    </row>
    <row r="139" spans="1:21" ht="51">
      <c r="A139" s="136"/>
      <c r="B139" s="136"/>
      <c r="C139" s="136"/>
      <c r="D139" s="136"/>
      <c r="E139" s="135"/>
      <c r="F139" s="136"/>
      <c r="G139" s="135"/>
      <c r="H139" s="136"/>
      <c r="I139" s="136"/>
      <c r="J139" s="10" t="s">
        <v>417</v>
      </c>
      <c r="K139" s="56" t="s">
        <v>727</v>
      </c>
      <c r="L139" s="13" t="s">
        <v>0</v>
      </c>
      <c r="M139" s="13" t="s">
        <v>0</v>
      </c>
      <c r="N139" s="13" t="s">
        <v>576</v>
      </c>
      <c r="O139" s="14" t="s">
        <v>185</v>
      </c>
      <c r="P139" s="52" t="s">
        <v>691</v>
      </c>
      <c r="Q139" s="1"/>
      <c r="R139" s="1"/>
      <c r="S139" s="1"/>
      <c r="T139" s="1"/>
      <c r="U139" s="1"/>
    </row>
    <row r="140" spans="1:21" ht="25.5">
      <c r="A140" s="136"/>
      <c r="B140" s="136"/>
      <c r="C140" s="136"/>
      <c r="D140" s="136"/>
      <c r="E140" s="135"/>
      <c r="F140" s="136"/>
      <c r="G140" s="135"/>
      <c r="H140" s="136"/>
      <c r="I140" s="136"/>
      <c r="J140" s="10" t="s">
        <v>710</v>
      </c>
      <c r="K140" s="10" t="s">
        <v>728</v>
      </c>
      <c r="L140" s="13" t="s">
        <v>0</v>
      </c>
      <c r="M140" s="13" t="s">
        <v>0</v>
      </c>
      <c r="N140" s="13" t="s">
        <v>560</v>
      </c>
      <c r="O140" s="14" t="s">
        <v>185</v>
      </c>
      <c r="P140" s="52" t="s">
        <v>712</v>
      </c>
      <c r="Q140" s="1"/>
      <c r="R140" s="1"/>
      <c r="S140" s="1"/>
      <c r="T140" s="1"/>
      <c r="U140" s="1"/>
    </row>
    <row r="141" spans="1:21" ht="51">
      <c r="A141" s="136"/>
      <c r="B141" s="136"/>
      <c r="C141" s="137"/>
      <c r="D141" s="137"/>
      <c r="E141" s="133"/>
      <c r="F141" s="137"/>
      <c r="G141" s="133"/>
      <c r="H141" s="137"/>
      <c r="I141" s="137"/>
      <c r="J141" s="10" t="s">
        <v>729</v>
      </c>
      <c r="K141" s="10" t="s">
        <v>730</v>
      </c>
      <c r="L141" s="13" t="s">
        <v>0</v>
      </c>
      <c r="M141" s="13" t="s">
        <v>0</v>
      </c>
      <c r="N141" s="13" t="s">
        <v>731</v>
      </c>
      <c r="O141" s="14" t="s">
        <v>185</v>
      </c>
      <c r="P141" s="52" t="s">
        <v>715</v>
      </c>
      <c r="Q141" s="1"/>
      <c r="R141" s="1"/>
      <c r="S141" s="1"/>
      <c r="T141" s="1"/>
      <c r="U141" s="1"/>
    </row>
    <row r="142" spans="1:21" ht="25.5">
      <c r="A142" s="136"/>
      <c r="B142" s="136"/>
      <c r="C142" s="142">
        <v>1193</v>
      </c>
      <c r="D142" s="145" t="s">
        <v>275</v>
      </c>
      <c r="E142" s="148" t="s">
        <v>732</v>
      </c>
      <c r="F142" s="142" t="s">
        <v>718</v>
      </c>
      <c r="G142" s="153" t="s">
        <v>508</v>
      </c>
      <c r="H142" s="142" t="s">
        <v>548</v>
      </c>
      <c r="I142" s="142" t="s">
        <v>255</v>
      </c>
      <c r="J142" s="10" t="s">
        <v>245</v>
      </c>
      <c r="K142" s="10" t="s">
        <v>246</v>
      </c>
      <c r="L142" s="13">
        <v>10000</v>
      </c>
      <c r="M142" s="13">
        <v>50000</v>
      </c>
      <c r="N142" s="13" t="s">
        <v>733</v>
      </c>
      <c r="O142" s="14" t="s">
        <v>185</v>
      </c>
      <c r="P142" s="52" t="s">
        <v>723</v>
      </c>
      <c r="Q142" s="1"/>
      <c r="R142" s="1"/>
      <c r="S142" s="1"/>
      <c r="T142" s="1"/>
      <c r="U142" s="1"/>
    </row>
    <row r="143" spans="1:21" ht="51">
      <c r="A143" s="136"/>
      <c r="B143" s="136"/>
      <c r="C143" s="136"/>
      <c r="D143" s="136"/>
      <c r="E143" s="135"/>
      <c r="F143" s="136"/>
      <c r="G143" s="135"/>
      <c r="H143" s="136"/>
      <c r="I143" s="136"/>
      <c r="J143" s="152" t="s">
        <v>182</v>
      </c>
      <c r="K143" s="10" t="s">
        <v>734</v>
      </c>
      <c r="L143" s="13"/>
      <c r="M143" s="13"/>
      <c r="N143" s="13" t="s">
        <v>247</v>
      </c>
      <c r="O143" s="14" t="s">
        <v>185</v>
      </c>
      <c r="P143" s="52" t="s">
        <v>590</v>
      </c>
      <c r="Q143" s="1"/>
      <c r="R143" s="1"/>
      <c r="S143" s="1"/>
      <c r="T143" s="1"/>
      <c r="U143" s="1"/>
    </row>
    <row r="144" spans="1:21" ht="25.5">
      <c r="A144" s="136"/>
      <c r="B144" s="136"/>
      <c r="C144" s="136"/>
      <c r="D144" s="136"/>
      <c r="E144" s="135"/>
      <c r="F144" s="136"/>
      <c r="G144" s="135"/>
      <c r="H144" s="136"/>
      <c r="I144" s="136"/>
      <c r="J144" s="137"/>
      <c r="K144" s="10" t="s">
        <v>725</v>
      </c>
      <c r="L144" s="13"/>
      <c r="M144" s="13"/>
      <c r="N144" s="13" t="s">
        <v>735</v>
      </c>
      <c r="O144" s="14" t="s">
        <v>185</v>
      </c>
      <c r="P144" s="52" t="s">
        <v>590</v>
      </c>
      <c r="Q144" s="1"/>
      <c r="R144" s="1"/>
      <c r="S144" s="1"/>
      <c r="T144" s="1"/>
      <c r="U144" s="1"/>
    </row>
    <row r="145" spans="1:21" ht="51">
      <c r="A145" s="136"/>
      <c r="B145" s="136"/>
      <c r="C145" s="136"/>
      <c r="D145" s="136"/>
      <c r="E145" s="135"/>
      <c r="F145" s="136"/>
      <c r="G145" s="135"/>
      <c r="H145" s="136"/>
      <c r="I145" s="136"/>
      <c r="J145" s="10" t="s">
        <v>417</v>
      </c>
      <c r="K145" s="10" t="s">
        <v>736</v>
      </c>
      <c r="L145" s="13"/>
      <c r="M145" s="13"/>
      <c r="N145" s="13" t="s">
        <v>737</v>
      </c>
      <c r="O145" s="14" t="s">
        <v>185</v>
      </c>
      <c r="P145" s="52" t="s">
        <v>691</v>
      </c>
      <c r="Q145" s="1"/>
      <c r="R145" s="1"/>
      <c r="S145" s="1"/>
      <c r="T145" s="1"/>
      <c r="U145" s="1"/>
    </row>
    <row r="146" spans="1:21" ht="25.5">
      <c r="A146" s="136"/>
      <c r="B146" s="136"/>
      <c r="C146" s="136"/>
      <c r="D146" s="136"/>
      <c r="E146" s="135"/>
      <c r="F146" s="136"/>
      <c r="G146" s="135"/>
      <c r="H146" s="136"/>
      <c r="I146" s="136"/>
      <c r="J146" s="10" t="s">
        <v>710</v>
      </c>
      <c r="K146" s="10" t="s">
        <v>711</v>
      </c>
      <c r="L146" s="13"/>
      <c r="M146" s="13"/>
      <c r="N146" s="13" t="s">
        <v>560</v>
      </c>
      <c r="O146" s="49" t="s">
        <v>185</v>
      </c>
      <c r="P146" s="52" t="s">
        <v>712</v>
      </c>
      <c r="Q146" s="1"/>
      <c r="R146" s="1"/>
      <c r="S146" s="1"/>
      <c r="T146" s="1"/>
      <c r="U146" s="1"/>
    </row>
    <row r="147" spans="1:21" ht="51">
      <c r="A147" s="136"/>
      <c r="B147" s="137"/>
      <c r="C147" s="137"/>
      <c r="D147" s="137"/>
      <c r="E147" s="133"/>
      <c r="F147" s="137"/>
      <c r="G147" s="133"/>
      <c r="H147" s="137"/>
      <c r="I147" s="137"/>
      <c r="J147" s="10" t="s">
        <v>729</v>
      </c>
      <c r="K147" s="10" t="s">
        <v>730</v>
      </c>
      <c r="L147" s="13"/>
      <c r="M147" s="13"/>
      <c r="N147" s="13" t="s">
        <v>731</v>
      </c>
      <c r="O147" s="14" t="s">
        <v>185</v>
      </c>
      <c r="P147" s="52" t="s">
        <v>715</v>
      </c>
      <c r="Q147" s="1"/>
      <c r="R147" s="1"/>
      <c r="S147" s="1"/>
      <c r="T147" s="1"/>
      <c r="U147" s="1"/>
    </row>
    <row r="148" spans="1:21" ht="51">
      <c r="A148" s="136"/>
      <c r="B148" s="142" t="s">
        <v>26</v>
      </c>
      <c r="C148" s="142">
        <v>1355</v>
      </c>
      <c r="D148" s="145" t="s">
        <v>44</v>
      </c>
      <c r="E148" s="148" t="s">
        <v>738</v>
      </c>
      <c r="F148" s="142" t="s">
        <v>546</v>
      </c>
      <c r="G148" s="153" t="s">
        <v>508</v>
      </c>
      <c r="H148" s="142" t="s">
        <v>594</v>
      </c>
      <c r="I148" s="142" t="s">
        <v>434</v>
      </c>
      <c r="J148" s="10" t="s">
        <v>549</v>
      </c>
      <c r="K148" s="10" t="s">
        <v>450</v>
      </c>
      <c r="L148" s="13">
        <v>12</v>
      </c>
      <c r="M148" s="13" t="s">
        <v>0</v>
      </c>
      <c r="N148" s="13" t="s">
        <v>739</v>
      </c>
      <c r="O148" s="14" t="s">
        <v>185</v>
      </c>
      <c r="P148" s="36" t="s">
        <v>740</v>
      </c>
      <c r="Q148" s="1"/>
      <c r="R148" s="1"/>
      <c r="S148" s="1"/>
      <c r="T148" s="1"/>
      <c r="U148" s="1"/>
    </row>
    <row r="149" spans="1:21" ht="25.5">
      <c r="A149" s="136"/>
      <c r="B149" s="136"/>
      <c r="C149" s="136"/>
      <c r="D149" s="136"/>
      <c r="E149" s="135"/>
      <c r="F149" s="136"/>
      <c r="G149" s="135"/>
      <c r="H149" s="136"/>
      <c r="I149" s="136"/>
      <c r="J149" s="10" t="s">
        <v>452</v>
      </c>
      <c r="K149" s="10" t="s">
        <v>354</v>
      </c>
      <c r="L149" s="13" t="s">
        <v>0</v>
      </c>
      <c r="M149" s="13" t="s">
        <v>0</v>
      </c>
      <c r="N149" s="13" t="s">
        <v>668</v>
      </c>
      <c r="O149" s="14" t="s">
        <v>185</v>
      </c>
      <c r="P149" s="52" t="s">
        <v>741</v>
      </c>
      <c r="Q149" s="1"/>
      <c r="R149" s="1"/>
      <c r="S149" s="1"/>
      <c r="T149" s="1"/>
      <c r="U149" s="1"/>
    </row>
    <row r="150" spans="1:21" ht="38.25">
      <c r="A150" s="136"/>
      <c r="B150" s="136"/>
      <c r="C150" s="136"/>
      <c r="D150" s="136"/>
      <c r="E150" s="135"/>
      <c r="F150" s="136"/>
      <c r="G150" s="135"/>
      <c r="H150" s="136"/>
      <c r="I150" s="136"/>
      <c r="J150" s="10" t="s">
        <v>454</v>
      </c>
      <c r="K150" s="10" t="s">
        <v>328</v>
      </c>
      <c r="L150" s="13" t="s">
        <v>0</v>
      </c>
      <c r="M150" s="13" t="s">
        <v>0</v>
      </c>
      <c r="N150" s="13">
        <v>0</v>
      </c>
      <c r="O150" s="49" t="s">
        <v>185</v>
      </c>
      <c r="P150" s="52" t="s">
        <v>742</v>
      </c>
      <c r="Q150" s="1"/>
      <c r="R150" s="1"/>
      <c r="S150" s="1"/>
      <c r="T150" s="1"/>
      <c r="U150" s="1"/>
    </row>
    <row r="151" spans="1:21" ht="38.25">
      <c r="A151" s="136"/>
      <c r="B151" s="136"/>
      <c r="C151" s="136"/>
      <c r="D151" s="136"/>
      <c r="E151" s="135"/>
      <c r="F151" s="136"/>
      <c r="G151" s="135"/>
      <c r="H151" s="136"/>
      <c r="I151" s="136"/>
      <c r="J151" s="10" t="s">
        <v>743</v>
      </c>
      <c r="K151" s="10" t="s">
        <v>328</v>
      </c>
      <c r="L151" s="13" t="s">
        <v>0</v>
      </c>
      <c r="M151" s="13" t="s">
        <v>0</v>
      </c>
      <c r="N151" s="13">
        <v>0</v>
      </c>
      <c r="O151" s="14" t="s">
        <v>185</v>
      </c>
      <c r="P151" s="52" t="s">
        <v>744</v>
      </c>
      <c r="Q151" s="1"/>
      <c r="R151" s="1"/>
      <c r="S151" s="1"/>
      <c r="T151" s="1"/>
      <c r="U151" s="1"/>
    </row>
    <row r="152" spans="1:21" ht="38.25">
      <c r="A152" s="136"/>
      <c r="B152" s="136"/>
      <c r="C152" s="136"/>
      <c r="D152" s="136"/>
      <c r="E152" s="135"/>
      <c r="F152" s="136"/>
      <c r="G152" s="135"/>
      <c r="H152" s="136"/>
      <c r="I152" s="136"/>
      <c r="J152" s="10" t="s">
        <v>459</v>
      </c>
      <c r="K152" s="10" t="s">
        <v>460</v>
      </c>
      <c r="L152" s="13" t="s">
        <v>0</v>
      </c>
      <c r="M152" s="13" t="s">
        <v>0</v>
      </c>
      <c r="N152" s="13" t="s">
        <v>668</v>
      </c>
      <c r="O152" s="14" t="s">
        <v>185</v>
      </c>
      <c r="P152" s="52" t="s">
        <v>745</v>
      </c>
      <c r="Q152" s="1"/>
      <c r="R152" s="1"/>
      <c r="S152" s="1"/>
      <c r="T152" s="1"/>
      <c r="U152" s="1"/>
    </row>
    <row r="153" spans="1:21" ht="25.5">
      <c r="A153" s="136"/>
      <c r="B153" s="136"/>
      <c r="C153" s="136"/>
      <c r="D153" s="136"/>
      <c r="E153" s="135"/>
      <c r="F153" s="136"/>
      <c r="G153" s="135"/>
      <c r="H153" s="136"/>
      <c r="I153" s="136"/>
      <c r="J153" s="10" t="s">
        <v>599</v>
      </c>
      <c r="K153" s="10" t="s">
        <v>463</v>
      </c>
      <c r="L153" s="13" t="s">
        <v>0</v>
      </c>
      <c r="M153" s="13" t="s">
        <v>0</v>
      </c>
      <c r="N153" s="13" t="s">
        <v>426</v>
      </c>
      <c r="O153" s="14" t="s">
        <v>185</v>
      </c>
      <c r="P153" s="52" t="s">
        <v>746</v>
      </c>
      <c r="Q153" s="1"/>
      <c r="R153" s="1"/>
      <c r="S153" s="1"/>
      <c r="T153" s="1"/>
      <c r="U153" s="1"/>
    </row>
    <row r="154" spans="1:21" ht="38.25">
      <c r="A154" s="136"/>
      <c r="B154" s="136"/>
      <c r="C154" s="136"/>
      <c r="D154" s="136"/>
      <c r="E154" s="135"/>
      <c r="F154" s="136"/>
      <c r="G154" s="135"/>
      <c r="H154" s="136"/>
      <c r="I154" s="136"/>
      <c r="J154" s="10" t="s">
        <v>578</v>
      </c>
      <c r="K154" s="10" t="s">
        <v>373</v>
      </c>
      <c r="L154" s="13" t="s">
        <v>0</v>
      </c>
      <c r="M154" s="13" t="s">
        <v>0</v>
      </c>
      <c r="N154" s="13" t="s">
        <v>641</v>
      </c>
      <c r="O154" s="14" t="s">
        <v>185</v>
      </c>
      <c r="P154" s="52" t="s">
        <v>747</v>
      </c>
      <c r="Q154" s="1"/>
      <c r="R154" s="1"/>
      <c r="S154" s="1"/>
      <c r="T154" s="1"/>
      <c r="U154" s="1"/>
    </row>
    <row r="155" spans="1:21" ht="38.25">
      <c r="A155" s="136"/>
      <c r="B155" s="136"/>
      <c r="C155" s="136"/>
      <c r="D155" s="136"/>
      <c r="E155" s="135"/>
      <c r="F155" s="136"/>
      <c r="G155" s="135"/>
      <c r="H155" s="136"/>
      <c r="I155" s="136"/>
      <c r="J155" s="10" t="s">
        <v>581</v>
      </c>
      <c r="K155" s="10" t="s">
        <v>373</v>
      </c>
      <c r="L155" s="13" t="s">
        <v>0</v>
      </c>
      <c r="M155" s="13" t="s">
        <v>0</v>
      </c>
      <c r="N155" s="13" t="s">
        <v>641</v>
      </c>
      <c r="O155" s="14" t="s">
        <v>185</v>
      </c>
      <c r="P155" s="52" t="s">
        <v>747</v>
      </c>
      <c r="Q155" s="1"/>
      <c r="R155" s="1"/>
      <c r="S155" s="1"/>
      <c r="T155" s="1"/>
      <c r="U155" s="1"/>
    </row>
    <row r="156" spans="1:21" ht="38.25">
      <c r="A156" s="136"/>
      <c r="B156" s="136"/>
      <c r="C156" s="136"/>
      <c r="D156" s="136"/>
      <c r="E156" s="135"/>
      <c r="F156" s="136"/>
      <c r="G156" s="135"/>
      <c r="H156" s="136"/>
      <c r="I156" s="136"/>
      <c r="J156" s="10" t="s">
        <v>365</v>
      </c>
      <c r="K156" s="10" t="s">
        <v>570</v>
      </c>
      <c r="L156" s="13" t="s">
        <v>0</v>
      </c>
      <c r="M156" s="13" t="s">
        <v>0</v>
      </c>
      <c r="N156" s="13">
        <v>0</v>
      </c>
      <c r="O156" s="14" t="s">
        <v>185</v>
      </c>
      <c r="P156" s="44" t="s">
        <v>748</v>
      </c>
      <c r="Q156" s="1"/>
      <c r="R156" s="1"/>
      <c r="S156" s="1"/>
      <c r="T156" s="1"/>
      <c r="U156" s="1"/>
    </row>
    <row r="157" spans="1:21" ht="25.5">
      <c r="A157" s="137"/>
      <c r="B157" s="137"/>
      <c r="C157" s="137"/>
      <c r="D157" s="137"/>
      <c r="E157" s="133"/>
      <c r="F157" s="137"/>
      <c r="G157" s="133"/>
      <c r="H157" s="137"/>
      <c r="I157" s="137"/>
      <c r="J157" s="10" t="s">
        <v>368</v>
      </c>
      <c r="K157" s="10" t="s">
        <v>572</v>
      </c>
      <c r="L157" s="13" t="s">
        <v>0</v>
      </c>
      <c r="M157" s="13" t="s">
        <v>0</v>
      </c>
      <c r="N157" s="13" t="s">
        <v>370</v>
      </c>
      <c r="O157" s="14" t="s">
        <v>185</v>
      </c>
      <c r="P157" s="52" t="s">
        <v>749</v>
      </c>
      <c r="Q157" s="1"/>
      <c r="R157" s="1"/>
      <c r="S157" s="1"/>
      <c r="T157" s="1"/>
      <c r="U157" s="1"/>
    </row>
  </sheetData>
  <mergeCells count="106">
    <mergeCell ref="H148:H157"/>
    <mergeCell ref="I148:I157"/>
    <mergeCell ref="C107:C124"/>
    <mergeCell ref="D107:D124"/>
    <mergeCell ref="H107:H124"/>
    <mergeCell ref="I107:I124"/>
    <mergeCell ref="H125:H130"/>
    <mergeCell ref="I125:I130"/>
    <mergeCell ref="I131:I135"/>
    <mergeCell ref="B3:B16"/>
    <mergeCell ref="B17:B124"/>
    <mergeCell ref="F35:F51"/>
    <mergeCell ref="G35:G51"/>
    <mergeCell ref="C52:C70"/>
    <mergeCell ref="D52:D70"/>
    <mergeCell ref="E52:E70"/>
    <mergeCell ref="F52:F70"/>
    <mergeCell ref="D3:D9"/>
    <mergeCell ref="C71:C88"/>
    <mergeCell ref="D71:D88"/>
    <mergeCell ref="E71:E88"/>
    <mergeCell ref="F71:F88"/>
    <mergeCell ref="G148:G157"/>
    <mergeCell ref="F142:F147"/>
    <mergeCell ref="G142:G147"/>
    <mergeCell ref="C131:C135"/>
    <mergeCell ref="C136:C141"/>
    <mergeCell ref="D136:D141"/>
    <mergeCell ref="E136:E141"/>
    <mergeCell ref="F136:F141"/>
    <mergeCell ref="G136:G141"/>
    <mergeCell ref="C142:C147"/>
    <mergeCell ref="E125:E130"/>
    <mergeCell ref="F125:F130"/>
    <mergeCell ref="F131:F135"/>
    <mergeCell ref="D142:D147"/>
    <mergeCell ref="E142:E147"/>
    <mergeCell ref="C148:C157"/>
    <mergeCell ref="D148:D157"/>
    <mergeCell ref="E148:E157"/>
    <mergeCell ref="F148:F157"/>
    <mergeCell ref="G71:G88"/>
    <mergeCell ref="C89:C106"/>
    <mergeCell ref="D89:D106"/>
    <mergeCell ref="E89:E106"/>
    <mergeCell ref="F89:F106"/>
    <mergeCell ref="G89:G106"/>
    <mergeCell ref="A3:A157"/>
    <mergeCell ref="B125:B147"/>
    <mergeCell ref="B148:B157"/>
    <mergeCell ref="E3:E9"/>
    <mergeCell ref="F3:F9"/>
    <mergeCell ref="G3:G9"/>
    <mergeCell ref="G10:G16"/>
    <mergeCell ref="G17:G34"/>
    <mergeCell ref="G52:G70"/>
    <mergeCell ref="G107:G124"/>
    <mergeCell ref="G125:G130"/>
    <mergeCell ref="D131:D135"/>
    <mergeCell ref="E131:E135"/>
    <mergeCell ref="G131:G135"/>
    <mergeCell ref="E107:E124"/>
    <mergeCell ref="F107:F124"/>
    <mergeCell ref="C125:C130"/>
    <mergeCell ref="D125:D130"/>
    <mergeCell ref="J57:J58"/>
    <mergeCell ref="H89:H106"/>
    <mergeCell ref="I89:I106"/>
    <mergeCell ref="J94:J95"/>
    <mergeCell ref="J111:J112"/>
    <mergeCell ref="J126:J127"/>
    <mergeCell ref="J137:J138"/>
    <mergeCell ref="J143:J144"/>
    <mergeCell ref="H3:H9"/>
    <mergeCell ref="I3:I9"/>
    <mergeCell ref="H52:H70"/>
    <mergeCell ref="I52:I70"/>
    <mergeCell ref="H71:H88"/>
    <mergeCell ref="I71:I88"/>
    <mergeCell ref="J76:J77"/>
    <mergeCell ref="H131:H135"/>
    <mergeCell ref="H136:H141"/>
    <mergeCell ref="I136:I141"/>
    <mergeCell ref="H142:H147"/>
    <mergeCell ref="I142:I147"/>
    <mergeCell ref="J21:J22"/>
    <mergeCell ref="C3:C9"/>
    <mergeCell ref="C35:C51"/>
    <mergeCell ref="D35:D51"/>
    <mergeCell ref="E35:E51"/>
    <mergeCell ref="H35:H51"/>
    <mergeCell ref="I35:I51"/>
    <mergeCell ref="J40:J41"/>
    <mergeCell ref="J54:J55"/>
    <mergeCell ref="C10:C16"/>
    <mergeCell ref="D10:D16"/>
    <mergeCell ref="E10:E16"/>
    <mergeCell ref="F10:F16"/>
    <mergeCell ref="H10:H16"/>
    <mergeCell ref="I10:I16"/>
    <mergeCell ref="C17:C34"/>
    <mergeCell ref="D17:D34"/>
    <mergeCell ref="E17:E34"/>
    <mergeCell ref="F17:F34"/>
    <mergeCell ref="H17:H34"/>
    <mergeCell ref="I17:I34"/>
  </mergeCells>
  <conditionalFormatting sqref="A1:U2 P26 P44 P62">
    <cfRule type="containsBlanks" dxfId="31" priority="1">
      <formula>LEN(TRIM(A1))=0</formula>
    </cfRule>
  </conditionalFormatting>
  <conditionalFormatting sqref="O1:O2">
    <cfRule type="containsText" dxfId="30" priority="2" operator="containsText" text="Da">
      <formula>NOT(ISERROR(SEARCH(("Da"),(O1))))</formula>
    </cfRule>
  </conditionalFormatting>
  <conditionalFormatting sqref="Q3:U157">
    <cfRule type="containsBlanks" dxfId="29" priority="3">
      <formula>LEN(TRIM(Q3))=0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00FF"/>
    <outlinePr summaryBelow="0" summaryRight="0"/>
  </sheetPr>
  <dimension ref="A1:U21"/>
  <sheetViews>
    <sheetView workbookViewId="0">
      <pane xSplit="4" ySplit="2" topLeftCell="E3" activePane="bottomRight" state="frozen"/>
      <selection pane="topRight" activeCell="E1" sqref="E1"/>
      <selection pane="bottomLeft" activeCell="A3" sqref="A3"/>
      <selection pane="bottomRight" activeCell="F4" sqref="F4:F10"/>
    </sheetView>
  </sheetViews>
  <sheetFormatPr defaultColWidth="12.5703125" defaultRowHeight="12.75"/>
  <cols>
    <col min="1" max="2" width="10.28515625" customWidth="1"/>
    <col min="3" max="3" width="7.42578125" customWidth="1"/>
    <col min="4" max="4" width="17.42578125" customWidth="1"/>
    <col min="5" max="5" width="22.42578125" customWidth="1"/>
    <col min="6" max="6" width="10.5703125" customWidth="1"/>
    <col min="7" max="7" width="11.28515625" customWidth="1"/>
    <col min="8" max="8" width="10.85546875" customWidth="1"/>
    <col min="9" max="9" width="10.42578125" customWidth="1"/>
    <col min="10" max="10" width="18.28515625" customWidth="1"/>
    <col min="11" max="11" width="10.42578125" customWidth="1"/>
    <col min="12" max="12" width="7" customWidth="1"/>
    <col min="13" max="13" width="7.42578125" customWidth="1"/>
    <col min="14" max="14" width="9.85546875" customWidth="1"/>
    <col min="15" max="15" width="8.85546875" customWidth="1"/>
    <col min="16" max="16" width="114.85546875" customWidth="1"/>
    <col min="19" max="19" width="47.5703125" customWidth="1"/>
    <col min="20" max="20" width="31.28515625" customWidth="1"/>
  </cols>
  <sheetData>
    <row r="1" spans="1:21">
      <c r="A1" s="33"/>
      <c r="B1" s="34"/>
      <c r="C1" s="34"/>
      <c r="D1" s="34"/>
      <c r="E1" s="34"/>
      <c r="F1" s="34"/>
      <c r="G1" s="34"/>
      <c r="H1" s="34"/>
      <c r="I1" s="34"/>
      <c r="J1" s="42"/>
      <c r="K1" s="34"/>
      <c r="L1" s="34"/>
      <c r="M1" s="34"/>
      <c r="N1" s="34"/>
      <c r="O1" s="34"/>
      <c r="P1" s="42"/>
      <c r="Q1" s="34"/>
      <c r="R1" s="34"/>
      <c r="S1" s="34"/>
      <c r="T1" s="34"/>
      <c r="U1" s="34"/>
    </row>
    <row r="2" spans="1:21" ht="51">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76.5">
      <c r="A3" s="142" t="s">
        <v>30</v>
      </c>
      <c r="B3" s="142" t="s">
        <v>175</v>
      </c>
      <c r="C3" s="13" t="s">
        <v>750</v>
      </c>
      <c r="D3" s="13" t="s">
        <v>751</v>
      </c>
      <c r="E3" s="13" t="s">
        <v>752</v>
      </c>
      <c r="F3" s="13" t="s">
        <v>753</v>
      </c>
      <c r="G3" s="13" t="s">
        <v>754</v>
      </c>
      <c r="H3" s="13" t="s">
        <v>180</v>
      </c>
      <c r="I3" s="13" t="s">
        <v>755</v>
      </c>
      <c r="J3" s="10" t="s">
        <v>756</v>
      </c>
      <c r="K3" s="13"/>
      <c r="L3" s="13"/>
      <c r="M3" s="13"/>
      <c r="N3" s="13"/>
      <c r="O3" s="13" t="s">
        <v>185</v>
      </c>
      <c r="P3" s="10" t="s">
        <v>757</v>
      </c>
      <c r="Q3" s="13"/>
      <c r="R3" s="13"/>
      <c r="S3" s="13"/>
      <c r="T3" s="13"/>
      <c r="U3" s="13"/>
    </row>
    <row r="4" spans="1:21" ht="25.5">
      <c r="A4" s="136"/>
      <c r="B4" s="136"/>
      <c r="C4" s="142" t="s">
        <v>230</v>
      </c>
      <c r="D4" s="142" t="s">
        <v>530</v>
      </c>
      <c r="E4" s="142" t="s">
        <v>758</v>
      </c>
      <c r="F4" s="142" t="s">
        <v>759</v>
      </c>
      <c r="G4" s="142" t="s">
        <v>760</v>
      </c>
      <c r="H4" s="142" t="s">
        <v>548</v>
      </c>
      <c r="I4" s="142" t="s">
        <v>255</v>
      </c>
      <c r="J4" s="10" t="s">
        <v>509</v>
      </c>
      <c r="K4" s="13" t="s">
        <v>183</v>
      </c>
      <c r="L4" s="13" t="s">
        <v>761</v>
      </c>
      <c r="M4" s="13"/>
      <c r="N4" s="13" t="s">
        <v>762</v>
      </c>
      <c r="O4" s="13" t="s">
        <v>185</v>
      </c>
      <c r="P4" s="10" t="s">
        <v>186</v>
      </c>
      <c r="Q4" s="13"/>
      <c r="R4" s="13"/>
      <c r="S4" s="13"/>
      <c r="T4" s="32"/>
      <c r="U4" s="32"/>
    </row>
    <row r="5" spans="1:21" ht="114.75">
      <c r="A5" s="136"/>
      <c r="B5" s="136"/>
      <c r="C5" s="136"/>
      <c r="D5" s="136"/>
      <c r="E5" s="136"/>
      <c r="F5" s="136"/>
      <c r="G5" s="136"/>
      <c r="H5" s="136"/>
      <c r="I5" s="136"/>
      <c r="J5" s="10" t="s">
        <v>763</v>
      </c>
      <c r="K5" s="13" t="s">
        <v>764</v>
      </c>
      <c r="L5" s="13"/>
      <c r="M5" s="13"/>
      <c r="N5" s="13" t="s">
        <v>189</v>
      </c>
      <c r="O5" s="13" t="s">
        <v>185</v>
      </c>
      <c r="P5" s="48" t="s">
        <v>765</v>
      </c>
      <c r="Q5" s="13"/>
      <c r="R5" s="13"/>
      <c r="S5" s="13"/>
      <c r="T5" s="32"/>
      <c r="U5" s="32"/>
    </row>
    <row r="6" spans="1:21" ht="114.75">
      <c r="A6" s="136"/>
      <c r="B6" s="136"/>
      <c r="C6" s="136"/>
      <c r="D6" s="136"/>
      <c r="E6" s="136"/>
      <c r="F6" s="136"/>
      <c r="G6" s="136"/>
      <c r="H6" s="136"/>
      <c r="I6" s="136"/>
      <c r="J6" s="10" t="s">
        <v>515</v>
      </c>
      <c r="K6" s="13" t="s">
        <v>516</v>
      </c>
      <c r="L6" s="13"/>
      <c r="M6" s="13"/>
      <c r="N6" s="13" t="s">
        <v>193</v>
      </c>
      <c r="O6" s="13" t="s">
        <v>185</v>
      </c>
      <c r="P6" s="48" t="s">
        <v>766</v>
      </c>
      <c r="Q6" s="13"/>
      <c r="R6" s="13"/>
      <c r="S6" s="13"/>
      <c r="T6" s="32"/>
      <c r="U6" s="32"/>
    </row>
    <row r="7" spans="1:21" ht="76.5">
      <c r="A7" s="136"/>
      <c r="B7" s="136"/>
      <c r="C7" s="136"/>
      <c r="D7" s="136"/>
      <c r="E7" s="136"/>
      <c r="F7" s="136"/>
      <c r="G7" s="136"/>
      <c r="H7" s="136"/>
      <c r="I7" s="136"/>
      <c r="J7" s="10" t="s">
        <v>767</v>
      </c>
      <c r="K7" s="13" t="s">
        <v>768</v>
      </c>
      <c r="L7" s="13"/>
      <c r="M7" s="13"/>
      <c r="N7" s="13" t="s">
        <v>520</v>
      </c>
      <c r="O7" s="13" t="s">
        <v>185</v>
      </c>
      <c r="P7" s="48" t="s">
        <v>769</v>
      </c>
      <c r="Q7" s="13"/>
      <c r="R7" s="13"/>
      <c r="S7" s="13"/>
      <c r="T7" s="32"/>
      <c r="U7" s="32"/>
    </row>
    <row r="8" spans="1:21" ht="76.5">
      <c r="A8" s="136"/>
      <c r="B8" s="136"/>
      <c r="C8" s="136"/>
      <c r="D8" s="136"/>
      <c r="E8" s="136"/>
      <c r="F8" s="136"/>
      <c r="G8" s="136"/>
      <c r="H8" s="136"/>
      <c r="I8" s="136"/>
      <c r="J8" s="10" t="s">
        <v>770</v>
      </c>
      <c r="K8" s="13" t="s">
        <v>768</v>
      </c>
      <c r="L8" s="13"/>
      <c r="M8" s="13"/>
      <c r="N8" s="13" t="s">
        <v>771</v>
      </c>
      <c r="O8" s="13" t="s">
        <v>185</v>
      </c>
      <c r="P8" s="48" t="s">
        <v>772</v>
      </c>
      <c r="Q8" s="13"/>
      <c r="R8" s="13"/>
      <c r="S8" s="13"/>
      <c r="T8" s="32"/>
      <c r="U8" s="32"/>
    </row>
    <row r="9" spans="1:21" ht="25.5">
      <c r="A9" s="136"/>
      <c r="B9" s="136"/>
      <c r="C9" s="136"/>
      <c r="D9" s="136"/>
      <c r="E9" s="136"/>
      <c r="F9" s="136"/>
      <c r="G9" s="136"/>
      <c r="H9" s="136"/>
      <c r="I9" s="136"/>
      <c r="J9" s="10" t="s">
        <v>773</v>
      </c>
      <c r="K9" s="13" t="s">
        <v>774</v>
      </c>
      <c r="L9" s="13"/>
      <c r="M9" s="13"/>
      <c r="N9" s="13" t="s">
        <v>775</v>
      </c>
      <c r="O9" s="13" t="s">
        <v>185</v>
      </c>
      <c r="P9" s="36" t="s">
        <v>776</v>
      </c>
      <c r="Q9" s="13"/>
      <c r="R9" s="13"/>
      <c r="S9" s="13"/>
      <c r="T9" s="32"/>
      <c r="U9" s="32"/>
    </row>
    <row r="10" spans="1:21" ht="38.25">
      <c r="A10" s="136"/>
      <c r="B10" s="137"/>
      <c r="C10" s="137"/>
      <c r="D10" s="137"/>
      <c r="E10" s="137"/>
      <c r="F10" s="137"/>
      <c r="G10" s="137"/>
      <c r="H10" s="137"/>
      <c r="I10" s="137"/>
      <c r="J10" s="10" t="s">
        <v>526</v>
      </c>
      <c r="K10" s="13" t="s">
        <v>777</v>
      </c>
      <c r="L10" s="13"/>
      <c r="M10" s="13"/>
      <c r="N10" s="13" t="s">
        <v>543</v>
      </c>
      <c r="O10" s="13" t="s">
        <v>185</v>
      </c>
      <c r="P10" s="36" t="s">
        <v>778</v>
      </c>
      <c r="Q10" s="13"/>
      <c r="R10" s="13"/>
      <c r="S10" s="13"/>
      <c r="T10" s="32"/>
      <c r="U10" s="32"/>
    </row>
    <row r="11" spans="1:21" ht="76.5">
      <c r="A11" s="136"/>
      <c r="B11" s="142" t="s">
        <v>64</v>
      </c>
      <c r="C11" s="142">
        <v>1902</v>
      </c>
      <c r="D11" s="145" t="s">
        <v>242</v>
      </c>
      <c r="E11" s="142" t="s">
        <v>779</v>
      </c>
      <c r="F11" s="142" t="s">
        <v>780</v>
      </c>
      <c r="G11" s="142" t="s">
        <v>760</v>
      </c>
      <c r="H11" s="142" t="s">
        <v>472</v>
      </c>
      <c r="I11" s="142" t="s">
        <v>434</v>
      </c>
      <c r="J11" s="10" t="s">
        <v>549</v>
      </c>
      <c r="K11" s="13" t="s">
        <v>781</v>
      </c>
      <c r="L11" s="13"/>
      <c r="M11" s="13"/>
      <c r="N11" s="13" t="s">
        <v>510</v>
      </c>
      <c r="O11" s="13" t="s">
        <v>185</v>
      </c>
      <c r="P11" s="36" t="s">
        <v>782</v>
      </c>
      <c r="Q11" s="13"/>
      <c r="R11" s="13"/>
      <c r="S11" s="37"/>
      <c r="T11" s="32"/>
      <c r="U11" s="32"/>
    </row>
    <row r="12" spans="1:21" ht="25.5">
      <c r="A12" s="136"/>
      <c r="B12" s="136"/>
      <c r="C12" s="136"/>
      <c r="D12" s="136"/>
      <c r="E12" s="136"/>
      <c r="F12" s="136"/>
      <c r="G12" s="136"/>
      <c r="H12" s="136"/>
      <c r="I12" s="136"/>
      <c r="J12" s="10" t="s">
        <v>783</v>
      </c>
      <c r="K12" s="13" t="s">
        <v>183</v>
      </c>
      <c r="L12" s="13"/>
      <c r="M12" s="13"/>
      <c r="N12" s="13" t="s">
        <v>784</v>
      </c>
      <c r="O12" s="13" t="s">
        <v>185</v>
      </c>
      <c r="P12" s="36" t="s">
        <v>785</v>
      </c>
      <c r="Q12" s="13"/>
      <c r="R12" s="13"/>
      <c r="S12" s="13"/>
      <c r="T12" s="32"/>
      <c r="U12" s="32"/>
    </row>
    <row r="13" spans="1:21" ht="25.5">
      <c r="A13" s="136"/>
      <c r="B13" s="136"/>
      <c r="C13" s="136"/>
      <c r="D13" s="136"/>
      <c r="E13" s="136"/>
      <c r="F13" s="136"/>
      <c r="G13" s="136"/>
      <c r="H13" s="136"/>
      <c r="I13" s="136"/>
      <c r="J13" s="10" t="s">
        <v>786</v>
      </c>
      <c r="K13" s="13" t="s">
        <v>787</v>
      </c>
      <c r="L13" s="13"/>
      <c r="M13" s="13"/>
      <c r="N13" s="13" t="s">
        <v>788</v>
      </c>
      <c r="O13" s="13" t="s">
        <v>185</v>
      </c>
      <c r="P13" s="10" t="s">
        <v>789</v>
      </c>
      <c r="Q13" s="13"/>
      <c r="R13" s="13"/>
      <c r="S13" s="13"/>
      <c r="T13" s="32"/>
      <c r="U13" s="32"/>
    </row>
    <row r="14" spans="1:21" ht="76.5">
      <c r="A14" s="136"/>
      <c r="B14" s="136"/>
      <c r="C14" s="136"/>
      <c r="D14" s="136"/>
      <c r="E14" s="136"/>
      <c r="F14" s="136"/>
      <c r="G14" s="136"/>
      <c r="H14" s="136"/>
      <c r="I14" s="136"/>
      <c r="J14" s="10" t="s">
        <v>790</v>
      </c>
      <c r="K14" s="13" t="s">
        <v>791</v>
      </c>
      <c r="L14" s="13"/>
      <c r="M14" s="13"/>
      <c r="N14" s="13" t="s">
        <v>247</v>
      </c>
      <c r="O14" s="13" t="s">
        <v>185</v>
      </c>
      <c r="P14" s="36" t="s">
        <v>792</v>
      </c>
      <c r="Q14" s="13"/>
      <c r="R14" s="13"/>
      <c r="S14" s="13"/>
      <c r="T14" s="32"/>
      <c r="U14" s="32"/>
    </row>
    <row r="15" spans="1:21" ht="63.75">
      <c r="A15" s="136"/>
      <c r="B15" s="136"/>
      <c r="C15" s="136"/>
      <c r="D15" s="136"/>
      <c r="E15" s="136"/>
      <c r="F15" s="136"/>
      <c r="G15" s="136"/>
      <c r="H15" s="136"/>
      <c r="I15" s="136"/>
      <c r="J15" s="10" t="s">
        <v>793</v>
      </c>
      <c r="K15" s="13" t="s">
        <v>787</v>
      </c>
      <c r="L15" s="13"/>
      <c r="M15" s="13"/>
      <c r="N15" s="13">
        <v>0</v>
      </c>
      <c r="O15" s="13" t="s">
        <v>185</v>
      </c>
      <c r="P15" s="36" t="s">
        <v>794</v>
      </c>
      <c r="Q15" s="13"/>
      <c r="R15" s="13"/>
      <c r="S15" s="13"/>
      <c r="T15" s="32"/>
      <c r="U15" s="32"/>
    </row>
    <row r="16" spans="1:21" ht="76.5">
      <c r="A16" s="136"/>
      <c r="B16" s="136"/>
      <c r="C16" s="136"/>
      <c r="D16" s="136"/>
      <c r="E16" s="136"/>
      <c r="F16" s="136"/>
      <c r="G16" s="136"/>
      <c r="H16" s="136"/>
      <c r="I16" s="136"/>
      <c r="J16" s="10" t="s">
        <v>795</v>
      </c>
      <c r="K16" s="13" t="s">
        <v>284</v>
      </c>
      <c r="L16" s="13"/>
      <c r="M16" s="13"/>
      <c r="N16" s="13" t="s">
        <v>597</v>
      </c>
      <c r="O16" s="13" t="s">
        <v>185</v>
      </c>
      <c r="P16" s="36" t="s">
        <v>796</v>
      </c>
      <c r="Q16" s="13"/>
      <c r="R16" s="13"/>
      <c r="S16" s="13"/>
      <c r="T16" s="32"/>
      <c r="U16" s="32"/>
    </row>
    <row r="17" spans="1:21" ht="51">
      <c r="A17" s="136"/>
      <c r="B17" s="137"/>
      <c r="C17" s="137"/>
      <c r="D17" s="137"/>
      <c r="E17" s="137"/>
      <c r="F17" s="137"/>
      <c r="G17" s="137"/>
      <c r="H17" s="137"/>
      <c r="I17" s="137"/>
      <c r="J17" s="10" t="s">
        <v>797</v>
      </c>
      <c r="K17" s="13" t="s">
        <v>798</v>
      </c>
      <c r="L17" s="13"/>
      <c r="M17" s="13"/>
      <c r="N17" s="13" t="s">
        <v>247</v>
      </c>
      <c r="O17" s="13" t="s">
        <v>185</v>
      </c>
      <c r="P17" s="10" t="s">
        <v>799</v>
      </c>
      <c r="Q17" s="13"/>
      <c r="R17" s="13"/>
      <c r="S17" s="13"/>
      <c r="T17" s="32"/>
      <c r="U17" s="32"/>
    </row>
    <row r="18" spans="1:21" ht="63.75">
      <c r="A18" s="136"/>
      <c r="B18" s="142" t="s">
        <v>24</v>
      </c>
      <c r="C18" s="142">
        <v>4050</v>
      </c>
      <c r="D18" s="145" t="s">
        <v>800</v>
      </c>
      <c r="E18" s="142" t="s">
        <v>801</v>
      </c>
      <c r="F18" s="142" t="s">
        <v>802</v>
      </c>
      <c r="G18" s="142" t="s">
        <v>760</v>
      </c>
      <c r="H18" s="142" t="s">
        <v>180</v>
      </c>
      <c r="I18" s="142" t="s">
        <v>181</v>
      </c>
      <c r="J18" s="10" t="s">
        <v>245</v>
      </c>
      <c r="K18" s="13" t="s">
        <v>803</v>
      </c>
      <c r="L18" s="13"/>
      <c r="M18" s="13"/>
      <c r="N18" s="13" t="s">
        <v>247</v>
      </c>
      <c r="O18" s="13" t="s">
        <v>185</v>
      </c>
      <c r="P18" s="36" t="s">
        <v>804</v>
      </c>
      <c r="Q18" s="13"/>
      <c r="R18" s="13"/>
      <c r="S18" s="13"/>
      <c r="T18" s="32"/>
      <c r="U18" s="32"/>
    </row>
    <row r="19" spans="1:21" ht="51">
      <c r="A19" s="136"/>
      <c r="B19" s="136"/>
      <c r="C19" s="136"/>
      <c r="D19" s="136"/>
      <c r="E19" s="136"/>
      <c r="F19" s="136"/>
      <c r="G19" s="136"/>
      <c r="H19" s="136"/>
      <c r="I19" s="136"/>
      <c r="J19" s="10" t="s">
        <v>249</v>
      </c>
      <c r="K19" s="13" t="s">
        <v>183</v>
      </c>
      <c r="L19" s="13"/>
      <c r="M19" s="13"/>
      <c r="N19" s="13" t="s">
        <v>247</v>
      </c>
      <c r="O19" s="13" t="s">
        <v>185</v>
      </c>
      <c r="P19" s="10" t="s">
        <v>805</v>
      </c>
      <c r="Q19" s="13"/>
      <c r="R19" s="13"/>
      <c r="S19" s="13"/>
      <c r="T19" s="32"/>
      <c r="U19" s="32"/>
    </row>
    <row r="20" spans="1:21" ht="76.5">
      <c r="A20" s="136"/>
      <c r="B20" s="136"/>
      <c r="C20" s="136"/>
      <c r="D20" s="136"/>
      <c r="E20" s="136"/>
      <c r="F20" s="136"/>
      <c r="G20" s="136"/>
      <c r="H20" s="136"/>
      <c r="I20" s="136"/>
      <c r="J20" s="10" t="s">
        <v>806</v>
      </c>
      <c r="K20" s="13" t="s">
        <v>183</v>
      </c>
      <c r="L20" s="32"/>
      <c r="M20" s="13"/>
      <c r="N20" s="13" t="s">
        <v>247</v>
      </c>
      <c r="O20" s="13" t="s">
        <v>185</v>
      </c>
      <c r="P20" s="36" t="s">
        <v>807</v>
      </c>
      <c r="Q20" s="13"/>
      <c r="R20" s="13"/>
      <c r="S20" s="13"/>
      <c r="T20" s="32"/>
      <c r="U20" s="32"/>
    </row>
    <row r="21" spans="1:21" ht="76.5">
      <c r="A21" s="137"/>
      <c r="B21" s="137"/>
      <c r="C21" s="137"/>
      <c r="D21" s="137"/>
      <c r="E21" s="137"/>
      <c r="F21" s="137"/>
      <c r="G21" s="137"/>
      <c r="H21" s="137"/>
      <c r="I21" s="137"/>
      <c r="J21" s="10" t="s">
        <v>808</v>
      </c>
      <c r="K21" s="13" t="s">
        <v>284</v>
      </c>
      <c r="L21" s="32"/>
      <c r="M21" s="13"/>
      <c r="N21" s="13" t="s">
        <v>247</v>
      </c>
      <c r="O21" s="13" t="s">
        <v>185</v>
      </c>
      <c r="P21" s="36" t="s">
        <v>809</v>
      </c>
      <c r="Q21" s="13"/>
      <c r="R21" s="13"/>
      <c r="S21" s="13"/>
      <c r="T21" s="32"/>
      <c r="U21" s="32"/>
    </row>
  </sheetData>
  <mergeCells count="25">
    <mergeCell ref="G18:G21"/>
    <mergeCell ref="H18:H21"/>
    <mergeCell ref="I18:I21"/>
    <mergeCell ref="A3:A21"/>
    <mergeCell ref="B3:B10"/>
    <mergeCell ref="C4:C10"/>
    <mergeCell ref="D4:D10"/>
    <mergeCell ref="E4:E10"/>
    <mergeCell ref="F4:F10"/>
    <mergeCell ref="G4:G10"/>
    <mergeCell ref="B18:B21"/>
    <mergeCell ref="C18:C21"/>
    <mergeCell ref="D18:D21"/>
    <mergeCell ref="E18:E21"/>
    <mergeCell ref="F18:F21"/>
    <mergeCell ref="H4:H10"/>
    <mergeCell ref="I4:I10"/>
    <mergeCell ref="B11:B17"/>
    <mergeCell ref="C11:C17"/>
    <mergeCell ref="D11:D17"/>
    <mergeCell ref="E11:E17"/>
    <mergeCell ref="F11:F17"/>
    <mergeCell ref="G11:G17"/>
    <mergeCell ref="H11:H17"/>
    <mergeCell ref="I11:I17"/>
  </mergeCells>
  <conditionalFormatting sqref="A1:U21">
    <cfRule type="containsBlanks" dxfId="28" priority="2">
      <formula>LEN(TRIM(A1))=0</formula>
    </cfRule>
  </conditionalFormatting>
  <conditionalFormatting sqref="O1:O21">
    <cfRule type="containsText" dxfId="27" priority="1" operator="containsText" text="Da">
      <formula>NOT(ISERROR(SEARCH(("Da"),(O1))))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00FF"/>
    <outlinePr summaryBelow="0" summaryRight="0"/>
  </sheetPr>
  <dimension ref="A1:U110"/>
  <sheetViews>
    <sheetView workbookViewId="0">
      <pane xSplit="4" topLeftCell="E1" activePane="topRight" state="frozen"/>
      <selection pane="topRight" sqref="A1:XFD1048576"/>
    </sheetView>
  </sheetViews>
  <sheetFormatPr defaultColWidth="12.5703125" defaultRowHeight="12.75"/>
  <cols>
    <col min="1" max="2" width="10.28515625" customWidth="1"/>
    <col min="3" max="3" width="7.42578125" customWidth="1"/>
    <col min="4" max="4" width="18.42578125" customWidth="1"/>
    <col min="5" max="5" width="22.42578125" customWidth="1"/>
    <col min="6" max="6" width="9.42578125" customWidth="1"/>
    <col min="7" max="7" width="11.28515625" customWidth="1"/>
    <col min="8" max="8" width="10.85546875" customWidth="1"/>
    <col min="9" max="9" width="13" customWidth="1"/>
    <col min="10" max="10" width="14.28515625" customWidth="1"/>
    <col min="11" max="11" width="15.5703125" customWidth="1"/>
    <col min="12" max="12" width="7" customWidth="1"/>
    <col min="13" max="13" width="7.42578125" customWidth="1"/>
    <col min="14" max="14" width="11.140625" customWidth="1"/>
    <col min="15" max="15" width="10.140625" customWidth="1"/>
    <col min="16" max="16" width="108.5703125" customWidth="1"/>
    <col min="19" max="19" width="156.42578125" customWidth="1"/>
    <col min="20" max="20" width="31.28515625" customWidth="1"/>
  </cols>
  <sheetData>
    <row r="1" spans="1:21">
      <c r="A1" s="33" t="s">
        <v>13</v>
      </c>
      <c r="B1" s="34"/>
      <c r="C1" s="34"/>
      <c r="D1" s="34"/>
      <c r="E1" s="34"/>
      <c r="F1" s="34"/>
      <c r="G1" s="34"/>
      <c r="H1" s="57"/>
      <c r="I1" s="34"/>
      <c r="J1" s="42"/>
      <c r="K1" s="34"/>
      <c r="L1" s="34"/>
      <c r="M1" s="34"/>
      <c r="N1" s="34"/>
      <c r="O1" s="34"/>
      <c r="P1" s="42"/>
      <c r="Q1" s="34"/>
      <c r="R1" s="34"/>
      <c r="S1" s="42"/>
      <c r="T1" s="34"/>
      <c r="U1" s="34"/>
    </row>
    <row r="2" spans="1:21" ht="38.25">
      <c r="A2" s="35" t="s">
        <v>35</v>
      </c>
      <c r="B2" s="35" t="s">
        <v>36</v>
      </c>
      <c r="C2" s="35" t="s">
        <v>155</v>
      </c>
      <c r="D2" s="35" t="s">
        <v>337</v>
      </c>
      <c r="E2" s="35" t="s">
        <v>157</v>
      </c>
      <c r="F2" s="35" t="s">
        <v>158</v>
      </c>
      <c r="G2" s="35" t="s">
        <v>159</v>
      </c>
      <c r="H2" s="6"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140.25">
      <c r="A3" s="142" t="s">
        <v>13</v>
      </c>
      <c r="B3" s="142" t="s">
        <v>338</v>
      </c>
      <c r="C3" s="142">
        <v>1130</v>
      </c>
      <c r="D3" s="145" t="s">
        <v>810</v>
      </c>
      <c r="E3" s="142" t="s">
        <v>811</v>
      </c>
      <c r="F3" s="142" t="s">
        <v>812</v>
      </c>
      <c r="G3" s="142" t="s">
        <v>813</v>
      </c>
      <c r="H3" s="142" t="s">
        <v>254</v>
      </c>
      <c r="I3" s="142" t="s">
        <v>814</v>
      </c>
      <c r="J3" s="43" t="s">
        <v>245</v>
      </c>
      <c r="K3" s="10" t="s">
        <v>246</v>
      </c>
      <c r="L3" s="13"/>
      <c r="M3" s="13"/>
      <c r="N3" s="13" t="s">
        <v>342</v>
      </c>
      <c r="O3" s="13" t="s">
        <v>185</v>
      </c>
      <c r="P3" s="10" t="s">
        <v>815</v>
      </c>
      <c r="Q3" s="13"/>
      <c r="R3" s="13"/>
      <c r="S3" s="56"/>
      <c r="T3" s="13"/>
      <c r="U3" s="13"/>
    </row>
    <row r="4" spans="1:21" ht="102">
      <c r="A4" s="136"/>
      <c r="B4" s="136"/>
      <c r="C4" s="136"/>
      <c r="D4" s="136"/>
      <c r="E4" s="136"/>
      <c r="F4" s="136"/>
      <c r="G4" s="136"/>
      <c r="H4" s="136"/>
      <c r="I4" s="136"/>
      <c r="J4" s="43" t="s">
        <v>345</v>
      </c>
      <c r="K4" s="10" t="s">
        <v>346</v>
      </c>
      <c r="L4" s="13"/>
      <c r="M4" s="13"/>
      <c r="N4" s="13" t="s">
        <v>342</v>
      </c>
      <c r="O4" s="13" t="s">
        <v>185</v>
      </c>
      <c r="P4" s="56" t="s">
        <v>816</v>
      </c>
      <c r="Q4" s="13"/>
      <c r="R4" s="13"/>
      <c r="S4" s="10"/>
      <c r="T4" s="13"/>
      <c r="U4" s="13"/>
    </row>
    <row r="5" spans="1:21" ht="89.25">
      <c r="A5" s="136"/>
      <c r="B5" s="136"/>
      <c r="C5" s="136"/>
      <c r="D5" s="136"/>
      <c r="E5" s="136"/>
      <c r="F5" s="136"/>
      <c r="G5" s="136"/>
      <c r="H5" s="136"/>
      <c r="I5" s="136"/>
      <c r="J5" s="43" t="s">
        <v>349</v>
      </c>
      <c r="K5" s="10" t="s">
        <v>817</v>
      </c>
      <c r="L5" s="13"/>
      <c r="M5" s="13"/>
      <c r="N5" s="13" t="s">
        <v>201</v>
      </c>
      <c r="O5" s="13" t="s">
        <v>185</v>
      </c>
      <c r="P5" s="56" t="s">
        <v>818</v>
      </c>
      <c r="Q5" s="13"/>
      <c r="R5" s="13"/>
      <c r="S5" s="56"/>
      <c r="T5" s="13"/>
      <c r="U5" s="13"/>
    </row>
    <row r="6" spans="1:21" ht="51">
      <c r="A6" s="136"/>
      <c r="B6" s="136"/>
      <c r="C6" s="136"/>
      <c r="D6" s="136"/>
      <c r="E6" s="136"/>
      <c r="F6" s="136"/>
      <c r="G6" s="136"/>
      <c r="H6" s="136"/>
      <c r="I6" s="136"/>
      <c r="J6" s="43" t="s">
        <v>556</v>
      </c>
      <c r="K6" s="10" t="s">
        <v>354</v>
      </c>
      <c r="L6" s="13"/>
      <c r="M6" s="13"/>
      <c r="N6" s="13" t="s">
        <v>342</v>
      </c>
      <c r="O6" s="13" t="s">
        <v>185</v>
      </c>
      <c r="P6" s="56" t="s">
        <v>819</v>
      </c>
      <c r="Q6" s="13"/>
      <c r="R6" s="13"/>
      <c r="S6" s="10"/>
      <c r="T6" s="13"/>
      <c r="U6" s="13"/>
    </row>
    <row r="7" spans="1:21" ht="76.5">
      <c r="A7" s="136"/>
      <c r="B7" s="136"/>
      <c r="C7" s="136"/>
      <c r="D7" s="136"/>
      <c r="E7" s="136"/>
      <c r="F7" s="136"/>
      <c r="G7" s="136"/>
      <c r="H7" s="136"/>
      <c r="I7" s="136"/>
      <c r="J7" s="43" t="s">
        <v>417</v>
      </c>
      <c r="K7" s="10" t="s">
        <v>820</v>
      </c>
      <c r="L7" s="13"/>
      <c r="M7" s="13"/>
      <c r="N7" s="13" t="s">
        <v>821</v>
      </c>
      <c r="O7" s="13" t="s">
        <v>185</v>
      </c>
      <c r="P7" s="56" t="s">
        <v>822</v>
      </c>
      <c r="Q7" s="13"/>
      <c r="R7" s="13"/>
      <c r="S7" s="10"/>
      <c r="T7" s="13"/>
      <c r="U7" s="13"/>
    </row>
    <row r="8" spans="1:21" ht="38.25">
      <c r="A8" s="136"/>
      <c r="B8" s="136"/>
      <c r="C8" s="136"/>
      <c r="D8" s="136"/>
      <c r="E8" s="136"/>
      <c r="F8" s="136"/>
      <c r="G8" s="136"/>
      <c r="H8" s="136"/>
      <c r="I8" s="136"/>
      <c r="J8" s="43" t="s">
        <v>379</v>
      </c>
      <c r="K8" s="10" t="s">
        <v>823</v>
      </c>
      <c r="L8" s="13"/>
      <c r="M8" s="13"/>
      <c r="N8" s="13" t="s">
        <v>381</v>
      </c>
      <c r="O8" s="13" t="s">
        <v>185</v>
      </c>
      <c r="P8" s="56" t="s">
        <v>824</v>
      </c>
      <c r="Q8" s="13"/>
      <c r="R8" s="13"/>
      <c r="S8" s="10"/>
      <c r="T8" s="13"/>
      <c r="U8" s="13"/>
    </row>
    <row r="9" spans="1:21" ht="76.5">
      <c r="A9" s="136"/>
      <c r="B9" s="136"/>
      <c r="C9" s="136"/>
      <c r="D9" s="136"/>
      <c r="E9" s="136"/>
      <c r="F9" s="136"/>
      <c r="G9" s="136"/>
      <c r="H9" s="136"/>
      <c r="I9" s="136"/>
      <c r="J9" s="43" t="s">
        <v>825</v>
      </c>
      <c r="K9" s="10" t="s">
        <v>826</v>
      </c>
      <c r="L9" s="13"/>
      <c r="M9" s="13"/>
      <c r="N9" s="13" t="s">
        <v>342</v>
      </c>
      <c r="O9" s="13" t="s">
        <v>185</v>
      </c>
      <c r="P9" s="56" t="s">
        <v>827</v>
      </c>
      <c r="Q9" s="13"/>
      <c r="R9" s="13"/>
      <c r="S9" s="10"/>
      <c r="T9" s="13"/>
      <c r="U9" s="13"/>
    </row>
    <row r="10" spans="1:21" ht="63.75">
      <c r="A10" s="136"/>
      <c r="B10" s="136"/>
      <c r="C10" s="136"/>
      <c r="D10" s="136"/>
      <c r="E10" s="136"/>
      <c r="F10" s="136"/>
      <c r="G10" s="136"/>
      <c r="H10" s="136"/>
      <c r="I10" s="136"/>
      <c r="J10" s="43" t="s">
        <v>828</v>
      </c>
      <c r="K10" s="10" t="s">
        <v>357</v>
      </c>
      <c r="L10" s="13"/>
      <c r="M10" s="13"/>
      <c r="N10" s="13" t="s">
        <v>426</v>
      </c>
      <c r="O10" s="13" t="s">
        <v>185</v>
      </c>
      <c r="P10" s="36" t="s">
        <v>829</v>
      </c>
      <c r="Q10" s="13"/>
      <c r="R10" s="13"/>
      <c r="S10" s="10"/>
      <c r="T10" s="13"/>
      <c r="U10" s="13"/>
    </row>
    <row r="11" spans="1:21" ht="89.25">
      <c r="A11" s="136"/>
      <c r="B11" s="136"/>
      <c r="C11" s="136"/>
      <c r="D11" s="136"/>
      <c r="E11" s="136"/>
      <c r="F11" s="136"/>
      <c r="G11" s="136"/>
      <c r="H11" s="136"/>
      <c r="I11" s="136"/>
      <c r="J11" s="43" t="s">
        <v>566</v>
      </c>
      <c r="K11" s="10" t="s">
        <v>830</v>
      </c>
      <c r="L11" s="13"/>
      <c r="M11" s="13"/>
      <c r="N11" s="13">
        <v>0</v>
      </c>
      <c r="O11" s="13" t="s">
        <v>185</v>
      </c>
      <c r="P11" s="10" t="s">
        <v>831</v>
      </c>
      <c r="Q11" s="13"/>
      <c r="R11" s="13"/>
      <c r="S11" s="56"/>
      <c r="T11" s="13"/>
      <c r="U11" s="13"/>
    </row>
    <row r="12" spans="1:21" ht="51">
      <c r="A12" s="136"/>
      <c r="B12" s="136"/>
      <c r="C12" s="136"/>
      <c r="D12" s="136"/>
      <c r="E12" s="136"/>
      <c r="F12" s="136"/>
      <c r="G12" s="136"/>
      <c r="H12" s="136"/>
      <c r="I12" s="136"/>
      <c r="J12" s="43" t="s">
        <v>568</v>
      </c>
      <c r="K12" s="10" t="s">
        <v>363</v>
      </c>
      <c r="L12" s="13"/>
      <c r="M12" s="13"/>
      <c r="N12" s="13" t="s">
        <v>576</v>
      </c>
      <c r="O12" s="13" t="s">
        <v>185</v>
      </c>
      <c r="P12" s="10" t="s">
        <v>832</v>
      </c>
      <c r="Q12" s="13"/>
      <c r="R12" s="13"/>
      <c r="S12" s="44"/>
      <c r="T12" s="13"/>
      <c r="U12" s="13"/>
    </row>
    <row r="13" spans="1:21" ht="76.5">
      <c r="A13" s="136"/>
      <c r="B13" s="136"/>
      <c r="C13" s="136"/>
      <c r="D13" s="136"/>
      <c r="E13" s="136"/>
      <c r="F13" s="136"/>
      <c r="G13" s="136"/>
      <c r="H13" s="136"/>
      <c r="I13" s="136"/>
      <c r="J13" s="43" t="s">
        <v>365</v>
      </c>
      <c r="K13" s="10" t="s">
        <v>833</v>
      </c>
      <c r="L13" s="13"/>
      <c r="M13" s="13"/>
      <c r="N13" s="13">
        <v>0</v>
      </c>
      <c r="O13" s="13" t="s">
        <v>185</v>
      </c>
      <c r="P13" s="10" t="s">
        <v>834</v>
      </c>
      <c r="Q13" s="13"/>
      <c r="R13" s="13"/>
      <c r="S13" s="44"/>
      <c r="T13" s="13"/>
      <c r="U13" s="13"/>
    </row>
    <row r="14" spans="1:21" ht="89.25">
      <c r="A14" s="136"/>
      <c r="B14" s="136"/>
      <c r="C14" s="136"/>
      <c r="D14" s="136"/>
      <c r="E14" s="136"/>
      <c r="F14" s="136"/>
      <c r="G14" s="136"/>
      <c r="H14" s="136"/>
      <c r="I14" s="136"/>
      <c r="J14" s="43" t="s">
        <v>368</v>
      </c>
      <c r="K14" s="10" t="s">
        <v>676</v>
      </c>
      <c r="L14" s="13"/>
      <c r="M14" s="13"/>
      <c r="N14" s="13" t="s">
        <v>370</v>
      </c>
      <c r="O14" s="13" t="s">
        <v>185</v>
      </c>
      <c r="P14" s="36" t="s">
        <v>835</v>
      </c>
      <c r="Q14" s="13"/>
      <c r="R14" s="13"/>
      <c r="S14" s="56"/>
      <c r="T14" s="13"/>
      <c r="U14" s="13"/>
    </row>
    <row r="15" spans="1:21" ht="63.75">
      <c r="A15" s="136"/>
      <c r="B15" s="136"/>
      <c r="C15" s="136"/>
      <c r="D15" s="136"/>
      <c r="E15" s="136"/>
      <c r="F15" s="136"/>
      <c r="G15" s="136"/>
      <c r="H15" s="136"/>
      <c r="I15" s="136"/>
      <c r="J15" s="43" t="s">
        <v>836</v>
      </c>
      <c r="K15" s="10" t="s">
        <v>575</v>
      </c>
      <c r="L15" s="13"/>
      <c r="M15" s="13"/>
      <c r="N15" s="13" t="s">
        <v>837</v>
      </c>
      <c r="O15" s="13" t="s">
        <v>185</v>
      </c>
      <c r="P15" s="56" t="s">
        <v>838</v>
      </c>
      <c r="Q15" s="13"/>
      <c r="R15" s="13"/>
      <c r="S15" s="44"/>
      <c r="T15" s="13"/>
      <c r="U15" s="13"/>
    </row>
    <row r="16" spans="1:21" ht="76.5">
      <c r="A16" s="136"/>
      <c r="B16" s="136"/>
      <c r="C16" s="136"/>
      <c r="D16" s="136"/>
      <c r="E16" s="136"/>
      <c r="F16" s="136"/>
      <c r="G16" s="136"/>
      <c r="H16" s="136"/>
      <c r="I16" s="136"/>
      <c r="J16" s="43" t="s">
        <v>839</v>
      </c>
      <c r="K16" s="10" t="s">
        <v>840</v>
      </c>
      <c r="L16" s="13"/>
      <c r="M16" s="13"/>
      <c r="N16" s="13" t="s">
        <v>841</v>
      </c>
      <c r="O16" s="13" t="s">
        <v>185</v>
      </c>
      <c r="P16" s="36" t="s">
        <v>842</v>
      </c>
      <c r="Q16" s="13"/>
      <c r="R16" s="13"/>
      <c r="S16" s="44"/>
      <c r="T16" s="13"/>
      <c r="U16" s="13"/>
    </row>
    <row r="17" spans="1:21" ht="76.5">
      <c r="A17" s="136"/>
      <c r="B17" s="136"/>
      <c r="C17" s="136"/>
      <c r="D17" s="136"/>
      <c r="E17" s="136"/>
      <c r="F17" s="136"/>
      <c r="G17" s="136"/>
      <c r="H17" s="136"/>
      <c r="I17" s="136"/>
      <c r="J17" s="43" t="s">
        <v>843</v>
      </c>
      <c r="K17" s="10" t="s">
        <v>840</v>
      </c>
      <c r="L17" s="13"/>
      <c r="M17" s="13"/>
      <c r="N17" s="13" t="s">
        <v>844</v>
      </c>
      <c r="O17" s="13" t="s">
        <v>185</v>
      </c>
      <c r="P17" s="36" t="s">
        <v>845</v>
      </c>
      <c r="Q17" s="13"/>
      <c r="R17" s="13"/>
      <c r="S17" s="44"/>
      <c r="T17" s="13"/>
      <c r="U17" s="13"/>
    </row>
    <row r="18" spans="1:21" ht="89.25">
      <c r="A18" s="136"/>
      <c r="B18" s="136"/>
      <c r="C18" s="137"/>
      <c r="D18" s="137"/>
      <c r="E18" s="137"/>
      <c r="F18" s="137"/>
      <c r="G18" s="137"/>
      <c r="H18" s="137"/>
      <c r="I18" s="137"/>
      <c r="J18" s="43" t="s">
        <v>408</v>
      </c>
      <c r="K18" s="10" t="s">
        <v>354</v>
      </c>
      <c r="L18" s="13"/>
      <c r="M18" s="13"/>
      <c r="N18" s="13" t="s">
        <v>409</v>
      </c>
      <c r="O18" s="13" t="s">
        <v>185</v>
      </c>
      <c r="P18" s="10" t="s">
        <v>846</v>
      </c>
      <c r="Q18" s="13"/>
      <c r="R18" s="13"/>
      <c r="S18" s="44"/>
      <c r="T18" s="13"/>
      <c r="U18" s="13"/>
    </row>
    <row r="19" spans="1:21" ht="140.25">
      <c r="A19" s="136"/>
      <c r="B19" s="136"/>
      <c r="C19" s="142" t="s">
        <v>847</v>
      </c>
      <c r="D19" s="145" t="s">
        <v>848</v>
      </c>
      <c r="E19" s="142" t="s">
        <v>849</v>
      </c>
      <c r="F19" s="142" t="s">
        <v>812</v>
      </c>
      <c r="G19" s="142" t="s">
        <v>850</v>
      </c>
      <c r="H19" s="142" t="s">
        <v>254</v>
      </c>
      <c r="I19" s="142" t="s">
        <v>851</v>
      </c>
      <c r="J19" s="43" t="s">
        <v>245</v>
      </c>
      <c r="K19" s="10" t="s">
        <v>246</v>
      </c>
      <c r="L19" s="13"/>
      <c r="M19" s="13"/>
      <c r="N19" s="13" t="s">
        <v>342</v>
      </c>
      <c r="O19" s="13" t="s">
        <v>185</v>
      </c>
      <c r="P19" s="10" t="s">
        <v>852</v>
      </c>
      <c r="Q19" s="13"/>
      <c r="R19" s="13"/>
      <c r="S19" s="56"/>
      <c r="T19" s="13"/>
      <c r="U19" s="13"/>
    </row>
    <row r="20" spans="1:21" ht="51">
      <c r="A20" s="136"/>
      <c r="B20" s="136"/>
      <c r="C20" s="136"/>
      <c r="D20" s="136"/>
      <c r="E20" s="136"/>
      <c r="F20" s="136"/>
      <c r="G20" s="136"/>
      <c r="H20" s="136"/>
      <c r="I20" s="136"/>
      <c r="J20" s="43" t="s">
        <v>345</v>
      </c>
      <c r="K20" s="10" t="s">
        <v>346</v>
      </c>
      <c r="L20" s="13"/>
      <c r="M20" s="13"/>
      <c r="N20" s="13" t="s">
        <v>342</v>
      </c>
      <c r="O20" s="13" t="s">
        <v>185</v>
      </c>
      <c r="P20" s="56" t="s">
        <v>822</v>
      </c>
      <c r="Q20" s="13"/>
      <c r="R20" s="13"/>
      <c r="S20" s="10"/>
      <c r="T20" s="13"/>
      <c r="U20" s="13"/>
    </row>
    <row r="21" spans="1:21" ht="38.25">
      <c r="A21" s="136"/>
      <c r="B21" s="136"/>
      <c r="C21" s="136"/>
      <c r="D21" s="136"/>
      <c r="E21" s="136"/>
      <c r="F21" s="136"/>
      <c r="G21" s="136"/>
      <c r="H21" s="136"/>
      <c r="I21" s="136"/>
      <c r="J21" s="43" t="s">
        <v>349</v>
      </c>
      <c r="K21" s="10" t="s">
        <v>817</v>
      </c>
      <c r="L21" s="13"/>
      <c r="M21" s="13"/>
      <c r="N21" s="13" t="s">
        <v>201</v>
      </c>
      <c r="O21" s="13" t="s">
        <v>185</v>
      </c>
      <c r="P21" s="56" t="s">
        <v>853</v>
      </c>
      <c r="Q21" s="13"/>
      <c r="R21" s="13"/>
      <c r="S21" s="56"/>
      <c r="T21" s="13"/>
      <c r="U21" s="13"/>
    </row>
    <row r="22" spans="1:21" ht="51">
      <c r="A22" s="136"/>
      <c r="B22" s="136"/>
      <c r="C22" s="136"/>
      <c r="D22" s="136"/>
      <c r="E22" s="136"/>
      <c r="F22" s="136"/>
      <c r="G22" s="136"/>
      <c r="H22" s="136"/>
      <c r="I22" s="136"/>
      <c r="J22" s="43" t="s">
        <v>556</v>
      </c>
      <c r="K22" s="10" t="s">
        <v>354</v>
      </c>
      <c r="L22" s="13"/>
      <c r="M22" s="13"/>
      <c r="N22" s="13" t="s">
        <v>342</v>
      </c>
      <c r="O22" s="13" t="s">
        <v>185</v>
      </c>
      <c r="P22" s="56" t="s">
        <v>854</v>
      </c>
      <c r="Q22" s="13"/>
      <c r="R22" s="13"/>
      <c r="S22" s="10"/>
      <c r="T22" s="13"/>
      <c r="U22" s="13"/>
    </row>
    <row r="23" spans="1:21" ht="63.75">
      <c r="A23" s="136"/>
      <c r="B23" s="136"/>
      <c r="C23" s="136"/>
      <c r="D23" s="136"/>
      <c r="E23" s="136"/>
      <c r="F23" s="136"/>
      <c r="G23" s="136"/>
      <c r="H23" s="136"/>
      <c r="I23" s="136"/>
      <c r="J23" s="43" t="s">
        <v>417</v>
      </c>
      <c r="K23" s="10" t="s">
        <v>855</v>
      </c>
      <c r="L23" s="13"/>
      <c r="M23" s="13"/>
      <c r="N23" s="13" t="s">
        <v>856</v>
      </c>
      <c r="O23" s="13" t="s">
        <v>185</v>
      </c>
      <c r="P23" s="56" t="s">
        <v>857</v>
      </c>
      <c r="Q23" s="13"/>
      <c r="R23" s="13"/>
      <c r="S23" s="10"/>
      <c r="T23" s="13"/>
      <c r="U23" s="13"/>
    </row>
    <row r="24" spans="1:21" ht="38.25">
      <c r="A24" s="136"/>
      <c r="B24" s="136"/>
      <c r="C24" s="136"/>
      <c r="D24" s="136"/>
      <c r="E24" s="136"/>
      <c r="F24" s="136"/>
      <c r="G24" s="136"/>
      <c r="H24" s="136"/>
      <c r="I24" s="136"/>
      <c r="J24" s="43" t="s">
        <v>379</v>
      </c>
      <c r="K24" s="10" t="s">
        <v>823</v>
      </c>
      <c r="L24" s="13"/>
      <c r="M24" s="13"/>
      <c r="N24" s="13" t="s">
        <v>381</v>
      </c>
      <c r="O24" s="13" t="s">
        <v>185</v>
      </c>
      <c r="P24" s="56" t="s">
        <v>858</v>
      </c>
      <c r="Q24" s="13"/>
      <c r="R24" s="13"/>
      <c r="S24" s="10"/>
      <c r="T24" s="13"/>
      <c r="U24" s="13"/>
    </row>
    <row r="25" spans="1:21" ht="76.5">
      <c r="A25" s="136"/>
      <c r="B25" s="136"/>
      <c r="C25" s="136"/>
      <c r="D25" s="136"/>
      <c r="E25" s="136"/>
      <c r="F25" s="136"/>
      <c r="G25" s="136"/>
      <c r="H25" s="136"/>
      <c r="I25" s="136"/>
      <c r="J25" s="43" t="s">
        <v>825</v>
      </c>
      <c r="K25" s="10" t="s">
        <v>826</v>
      </c>
      <c r="L25" s="13"/>
      <c r="M25" s="13"/>
      <c r="N25" s="13" t="s">
        <v>342</v>
      </c>
      <c r="O25" s="13" t="s">
        <v>185</v>
      </c>
      <c r="P25" s="56" t="s">
        <v>859</v>
      </c>
      <c r="Q25" s="13"/>
      <c r="R25" s="13"/>
      <c r="S25" s="10"/>
      <c r="T25" s="13"/>
      <c r="U25" s="13"/>
    </row>
    <row r="26" spans="1:21" ht="63.75">
      <c r="A26" s="136"/>
      <c r="B26" s="136"/>
      <c r="C26" s="136"/>
      <c r="D26" s="136"/>
      <c r="E26" s="136"/>
      <c r="F26" s="136"/>
      <c r="G26" s="136"/>
      <c r="H26" s="136"/>
      <c r="I26" s="136"/>
      <c r="J26" s="43" t="s">
        <v>828</v>
      </c>
      <c r="K26" s="10" t="s">
        <v>357</v>
      </c>
      <c r="L26" s="13"/>
      <c r="M26" s="13"/>
      <c r="N26" s="13" t="s">
        <v>426</v>
      </c>
      <c r="O26" s="13" t="s">
        <v>185</v>
      </c>
      <c r="P26" s="36" t="s">
        <v>860</v>
      </c>
      <c r="Q26" s="13"/>
      <c r="R26" s="13"/>
      <c r="S26" s="10"/>
      <c r="T26" s="13"/>
      <c r="U26" s="13"/>
    </row>
    <row r="27" spans="1:21" ht="89.25">
      <c r="A27" s="136"/>
      <c r="B27" s="136"/>
      <c r="C27" s="136"/>
      <c r="D27" s="136"/>
      <c r="E27" s="136"/>
      <c r="F27" s="136"/>
      <c r="G27" s="136"/>
      <c r="H27" s="136"/>
      <c r="I27" s="136"/>
      <c r="J27" s="43" t="s">
        <v>566</v>
      </c>
      <c r="K27" s="10" t="s">
        <v>830</v>
      </c>
      <c r="L27" s="13"/>
      <c r="M27" s="13"/>
      <c r="N27" s="13">
        <v>0</v>
      </c>
      <c r="O27" s="13" t="s">
        <v>185</v>
      </c>
      <c r="P27" s="10" t="s">
        <v>831</v>
      </c>
      <c r="Q27" s="13"/>
      <c r="R27" s="13"/>
      <c r="S27" s="10"/>
      <c r="T27" s="13"/>
      <c r="U27" s="13"/>
    </row>
    <row r="28" spans="1:21" ht="51">
      <c r="A28" s="136"/>
      <c r="B28" s="136"/>
      <c r="C28" s="136"/>
      <c r="D28" s="136"/>
      <c r="E28" s="136"/>
      <c r="F28" s="136"/>
      <c r="G28" s="136"/>
      <c r="H28" s="136"/>
      <c r="I28" s="136"/>
      <c r="J28" s="43" t="s">
        <v>568</v>
      </c>
      <c r="K28" s="10" t="s">
        <v>363</v>
      </c>
      <c r="L28" s="13"/>
      <c r="M28" s="13"/>
      <c r="N28" s="13" t="s">
        <v>576</v>
      </c>
      <c r="O28" s="13" t="s">
        <v>185</v>
      </c>
      <c r="P28" s="10" t="s">
        <v>832</v>
      </c>
      <c r="Q28" s="13"/>
      <c r="R28" s="13"/>
      <c r="S28" s="10"/>
      <c r="T28" s="13"/>
      <c r="U28" s="13"/>
    </row>
    <row r="29" spans="1:21" ht="63.75">
      <c r="A29" s="136"/>
      <c r="B29" s="136"/>
      <c r="C29" s="136"/>
      <c r="D29" s="136"/>
      <c r="E29" s="136"/>
      <c r="F29" s="136"/>
      <c r="G29" s="136"/>
      <c r="H29" s="136"/>
      <c r="I29" s="136"/>
      <c r="J29" s="43" t="s">
        <v>861</v>
      </c>
      <c r="K29" s="10" t="s">
        <v>570</v>
      </c>
      <c r="L29" s="13"/>
      <c r="M29" s="13"/>
      <c r="N29" s="13">
        <v>0</v>
      </c>
      <c r="O29" s="13" t="s">
        <v>185</v>
      </c>
      <c r="P29" s="10" t="s">
        <v>862</v>
      </c>
      <c r="Q29" s="13"/>
      <c r="R29" s="13"/>
      <c r="S29" s="10"/>
      <c r="T29" s="13"/>
      <c r="U29" s="13"/>
    </row>
    <row r="30" spans="1:21" ht="89.25">
      <c r="A30" s="136"/>
      <c r="B30" s="136"/>
      <c r="C30" s="136"/>
      <c r="D30" s="136"/>
      <c r="E30" s="136"/>
      <c r="F30" s="136"/>
      <c r="G30" s="136"/>
      <c r="H30" s="136"/>
      <c r="I30" s="136"/>
      <c r="J30" s="43" t="s">
        <v>368</v>
      </c>
      <c r="K30" s="10" t="s">
        <v>572</v>
      </c>
      <c r="L30" s="13"/>
      <c r="M30" s="13"/>
      <c r="N30" s="13" t="s">
        <v>370</v>
      </c>
      <c r="O30" s="13" t="s">
        <v>185</v>
      </c>
      <c r="P30" s="36" t="s">
        <v>835</v>
      </c>
      <c r="Q30" s="13"/>
      <c r="R30" s="13"/>
      <c r="S30" s="10"/>
      <c r="T30" s="13"/>
      <c r="U30" s="13"/>
    </row>
    <row r="31" spans="1:21" ht="63.75">
      <c r="A31" s="136"/>
      <c r="B31" s="136"/>
      <c r="C31" s="136"/>
      <c r="D31" s="136"/>
      <c r="E31" s="136"/>
      <c r="F31" s="136"/>
      <c r="G31" s="136"/>
      <c r="H31" s="136"/>
      <c r="I31" s="136"/>
      <c r="J31" s="43" t="s">
        <v>836</v>
      </c>
      <c r="K31" s="10" t="s">
        <v>575</v>
      </c>
      <c r="L31" s="13"/>
      <c r="M31" s="13"/>
      <c r="N31" s="13" t="s">
        <v>837</v>
      </c>
      <c r="O31" s="13" t="s">
        <v>185</v>
      </c>
      <c r="P31" s="56" t="s">
        <v>863</v>
      </c>
      <c r="Q31" s="13"/>
      <c r="R31" s="13"/>
      <c r="S31" s="10"/>
      <c r="T31" s="13"/>
      <c r="U31" s="13"/>
    </row>
    <row r="32" spans="1:21" ht="76.5">
      <c r="A32" s="136"/>
      <c r="B32" s="136"/>
      <c r="C32" s="136"/>
      <c r="D32" s="136"/>
      <c r="E32" s="136"/>
      <c r="F32" s="136"/>
      <c r="G32" s="136"/>
      <c r="H32" s="136"/>
      <c r="I32" s="136"/>
      <c r="J32" s="43" t="s">
        <v>864</v>
      </c>
      <c r="K32" s="10" t="s">
        <v>840</v>
      </c>
      <c r="L32" s="13"/>
      <c r="M32" s="13"/>
      <c r="N32" s="13" t="s">
        <v>844</v>
      </c>
      <c r="O32" s="13" t="s">
        <v>185</v>
      </c>
      <c r="P32" s="36" t="s">
        <v>842</v>
      </c>
      <c r="Q32" s="13"/>
      <c r="R32" s="13"/>
      <c r="S32" s="44"/>
      <c r="T32" s="13"/>
      <c r="U32" s="13"/>
    </row>
    <row r="33" spans="1:21" ht="76.5">
      <c r="A33" s="136"/>
      <c r="B33" s="136"/>
      <c r="C33" s="136"/>
      <c r="D33" s="136"/>
      <c r="E33" s="136"/>
      <c r="F33" s="136"/>
      <c r="G33" s="136"/>
      <c r="H33" s="136"/>
      <c r="I33" s="136"/>
      <c r="J33" s="43" t="s">
        <v>334</v>
      </c>
      <c r="K33" s="10" t="s">
        <v>840</v>
      </c>
      <c r="L33" s="13"/>
      <c r="M33" s="13"/>
      <c r="N33" s="13" t="s">
        <v>844</v>
      </c>
      <c r="O33" s="13" t="s">
        <v>185</v>
      </c>
      <c r="P33" s="36" t="s">
        <v>842</v>
      </c>
      <c r="Q33" s="13"/>
      <c r="R33" s="13"/>
      <c r="S33" s="44"/>
      <c r="T33" s="13"/>
      <c r="U33" s="13"/>
    </row>
    <row r="34" spans="1:21" ht="89.25">
      <c r="A34" s="136"/>
      <c r="B34" s="136"/>
      <c r="C34" s="137"/>
      <c r="D34" s="137"/>
      <c r="E34" s="137"/>
      <c r="F34" s="137"/>
      <c r="G34" s="137"/>
      <c r="H34" s="137"/>
      <c r="I34" s="137"/>
      <c r="J34" s="43" t="s">
        <v>408</v>
      </c>
      <c r="K34" s="10" t="s">
        <v>354</v>
      </c>
      <c r="L34" s="13"/>
      <c r="M34" s="13"/>
      <c r="N34" s="13" t="s">
        <v>409</v>
      </c>
      <c r="O34" s="13" t="s">
        <v>185</v>
      </c>
      <c r="P34" s="10" t="s">
        <v>702</v>
      </c>
      <c r="Q34" s="13"/>
      <c r="R34" s="13"/>
      <c r="S34" s="10"/>
      <c r="T34" s="13"/>
      <c r="U34" s="13"/>
    </row>
    <row r="35" spans="1:21" ht="140.25">
      <c r="A35" s="136"/>
      <c r="B35" s="136"/>
      <c r="C35" s="142">
        <v>5339</v>
      </c>
      <c r="D35" s="142" t="s">
        <v>865</v>
      </c>
      <c r="E35" s="142" t="s">
        <v>849</v>
      </c>
      <c r="F35" s="142" t="s">
        <v>390</v>
      </c>
      <c r="G35" s="142" t="s">
        <v>850</v>
      </c>
      <c r="H35" s="142" t="s">
        <v>254</v>
      </c>
      <c r="I35" s="142" t="s">
        <v>866</v>
      </c>
      <c r="J35" s="43" t="s">
        <v>245</v>
      </c>
      <c r="K35" s="10" t="s">
        <v>246</v>
      </c>
      <c r="L35" s="13"/>
      <c r="M35" s="13"/>
      <c r="N35" s="13" t="s">
        <v>342</v>
      </c>
      <c r="O35" s="13" t="s">
        <v>185</v>
      </c>
      <c r="P35" s="10" t="s">
        <v>852</v>
      </c>
      <c r="Q35" s="13"/>
      <c r="R35" s="13"/>
      <c r="S35" s="56"/>
      <c r="T35" s="13"/>
      <c r="U35" s="13"/>
    </row>
    <row r="36" spans="1:21" ht="51">
      <c r="A36" s="136"/>
      <c r="B36" s="136"/>
      <c r="C36" s="136"/>
      <c r="D36" s="136"/>
      <c r="E36" s="136"/>
      <c r="F36" s="136"/>
      <c r="G36" s="136"/>
      <c r="H36" s="136"/>
      <c r="I36" s="136"/>
      <c r="J36" s="43" t="s">
        <v>345</v>
      </c>
      <c r="K36" s="10" t="s">
        <v>346</v>
      </c>
      <c r="L36" s="13"/>
      <c r="M36" s="13"/>
      <c r="N36" s="13" t="s">
        <v>342</v>
      </c>
      <c r="O36" s="13" t="s">
        <v>185</v>
      </c>
      <c r="P36" s="56" t="s">
        <v>867</v>
      </c>
      <c r="Q36" s="13"/>
      <c r="R36" s="13"/>
      <c r="S36" s="10"/>
      <c r="T36" s="13"/>
      <c r="U36" s="13"/>
    </row>
    <row r="37" spans="1:21" ht="38.25">
      <c r="A37" s="136"/>
      <c r="B37" s="136"/>
      <c r="C37" s="136"/>
      <c r="D37" s="136"/>
      <c r="E37" s="136"/>
      <c r="F37" s="136"/>
      <c r="G37" s="136"/>
      <c r="H37" s="136"/>
      <c r="I37" s="136"/>
      <c r="J37" s="43" t="s">
        <v>349</v>
      </c>
      <c r="K37" s="10" t="s">
        <v>817</v>
      </c>
      <c r="L37" s="13"/>
      <c r="M37" s="13"/>
      <c r="N37" s="13" t="s">
        <v>597</v>
      </c>
      <c r="O37" s="13" t="s">
        <v>185</v>
      </c>
      <c r="P37" s="56" t="s">
        <v>853</v>
      </c>
      <c r="Q37" s="13"/>
      <c r="R37" s="13"/>
      <c r="S37" s="56"/>
      <c r="T37" s="13"/>
      <c r="U37" s="13"/>
    </row>
    <row r="38" spans="1:21" ht="63.75">
      <c r="A38" s="136"/>
      <c r="B38" s="136"/>
      <c r="C38" s="136"/>
      <c r="D38" s="136"/>
      <c r="E38" s="136"/>
      <c r="F38" s="136"/>
      <c r="G38" s="136"/>
      <c r="H38" s="136"/>
      <c r="I38" s="136"/>
      <c r="J38" s="43" t="s">
        <v>868</v>
      </c>
      <c r="K38" s="10" t="s">
        <v>403</v>
      </c>
      <c r="L38" s="13"/>
      <c r="M38" s="13"/>
      <c r="N38" s="13" t="s">
        <v>625</v>
      </c>
      <c r="O38" s="13" t="s">
        <v>185</v>
      </c>
      <c r="P38" s="56" t="s">
        <v>869</v>
      </c>
      <c r="Q38" s="13"/>
      <c r="R38" s="13"/>
      <c r="S38" s="10"/>
      <c r="T38" s="13"/>
      <c r="U38" s="13"/>
    </row>
    <row r="39" spans="1:21" ht="76.5">
      <c r="A39" s="136"/>
      <c r="B39" s="136"/>
      <c r="C39" s="136"/>
      <c r="D39" s="136"/>
      <c r="E39" s="136"/>
      <c r="F39" s="136"/>
      <c r="G39" s="136"/>
      <c r="H39" s="136"/>
      <c r="I39" s="136"/>
      <c r="J39" s="43" t="s">
        <v>353</v>
      </c>
      <c r="K39" s="10" t="s">
        <v>354</v>
      </c>
      <c r="L39" s="13"/>
      <c r="M39" s="13"/>
      <c r="N39" s="13" t="s">
        <v>342</v>
      </c>
      <c r="O39" s="13" t="s">
        <v>185</v>
      </c>
      <c r="P39" s="56" t="s">
        <v>870</v>
      </c>
      <c r="Q39" s="13"/>
      <c r="R39" s="13"/>
      <c r="S39" s="10"/>
      <c r="T39" s="13"/>
      <c r="U39" s="13"/>
    </row>
    <row r="40" spans="1:21" ht="63.75">
      <c r="A40" s="136"/>
      <c r="B40" s="136"/>
      <c r="C40" s="136"/>
      <c r="D40" s="136"/>
      <c r="E40" s="136"/>
      <c r="F40" s="136"/>
      <c r="G40" s="136"/>
      <c r="H40" s="136"/>
      <c r="I40" s="136"/>
      <c r="J40" s="43" t="s">
        <v>417</v>
      </c>
      <c r="K40" s="10" t="s">
        <v>820</v>
      </c>
      <c r="L40" s="13"/>
      <c r="M40" s="13"/>
      <c r="N40" s="13" t="s">
        <v>856</v>
      </c>
      <c r="O40" s="13" t="s">
        <v>185</v>
      </c>
      <c r="P40" s="56" t="s">
        <v>857</v>
      </c>
      <c r="Q40" s="13"/>
      <c r="R40" s="13"/>
      <c r="S40" s="10"/>
      <c r="T40" s="13"/>
      <c r="U40" s="13"/>
    </row>
    <row r="41" spans="1:21" ht="38.25">
      <c r="A41" s="136"/>
      <c r="B41" s="136"/>
      <c r="C41" s="136"/>
      <c r="D41" s="136"/>
      <c r="E41" s="136"/>
      <c r="F41" s="136"/>
      <c r="G41" s="136"/>
      <c r="H41" s="136"/>
      <c r="I41" s="136"/>
      <c r="J41" s="43" t="s">
        <v>379</v>
      </c>
      <c r="K41" s="10" t="s">
        <v>871</v>
      </c>
      <c r="L41" s="13"/>
      <c r="M41" s="13"/>
      <c r="N41" s="13" t="s">
        <v>381</v>
      </c>
      <c r="O41" s="13" t="s">
        <v>185</v>
      </c>
      <c r="P41" s="56" t="s">
        <v>872</v>
      </c>
      <c r="Q41" s="13"/>
      <c r="R41" s="13"/>
      <c r="S41" s="10"/>
      <c r="T41" s="13"/>
      <c r="U41" s="13"/>
    </row>
    <row r="42" spans="1:21" ht="76.5">
      <c r="A42" s="136"/>
      <c r="B42" s="136"/>
      <c r="C42" s="136"/>
      <c r="D42" s="136"/>
      <c r="E42" s="136"/>
      <c r="F42" s="136"/>
      <c r="G42" s="136"/>
      <c r="H42" s="136"/>
      <c r="I42" s="136"/>
      <c r="J42" s="43" t="s">
        <v>825</v>
      </c>
      <c r="K42" s="10" t="s">
        <v>826</v>
      </c>
      <c r="L42" s="13"/>
      <c r="M42" s="13"/>
      <c r="N42" s="13" t="s">
        <v>342</v>
      </c>
      <c r="O42" s="13" t="s">
        <v>185</v>
      </c>
      <c r="P42" s="56" t="s">
        <v>873</v>
      </c>
      <c r="Q42" s="13"/>
      <c r="R42" s="13"/>
      <c r="S42" s="10"/>
      <c r="T42" s="13"/>
      <c r="U42" s="13"/>
    </row>
    <row r="43" spans="1:21" ht="63.75">
      <c r="A43" s="136"/>
      <c r="B43" s="136"/>
      <c r="C43" s="136"/>
      <c r="D43" s="136"/>
      <c r="E43" s="136"/>
      <c r="F43" s="136"/>
      <c r="G43" s="136"/>
      <c r="H43" s="136"/>
      <c r="I43" s="136"/>
      <c r="J43" s="43" t="s">
        <v>828</v>
      </c>
      <c r="K43" s="10" t="s">
        <v>357</v>
      </c>
      <c r="L43" s="13"/>
      <c r="M43" s="13"/>
      <c r="N43" s="13" t="s">
        <v>426</v>
      </c>
      <c r="O43" s="13" t="s">
        <v>185</v>
      </c>
      <c r="P43" s="36" t="s">
        <v>874</v>
      </c>
      <c r="Q43" s="13"/>
      <c r="R43" s="13"/>
      <c r="S43" s="10"/>
      <c r="T43" s="13"/>
      <c r="U43" s="13"/>
    </row>
    <row r="44" spans="1:21" ht="89.25">
      <c r="A44" s="136"/>
      <c r="B44" s="136"/>
      <c r="C44" s="136"/>
      <c r="D44" s="136"/>
      <c r="E44" s="136"/>
      <c r="F44" s="136"/>
      <c r="G44" s="136"/>
      <c r="H44" s="136"/>
      <c r="I44" s="136"/>
      <c r="J44" s="43" t="s">
        <v>566</v>
      </c>
      <c r="K44" s="10" t="s">
        <v>830</v>
      </c>
      <c r="L44" s="13"/>
      <c r="M44" s="13"/>
      <c r="N44" s="13">
        <v>0</v>
      </c>
      <c r="O44" s="13" t="s">
        <v>185</v>
      </c>
      <c r="P44" s="10" t="s">
        <v>831</v>
      </c>
      <c r="Q44" s="13"/>
      <c r="R44" s="13"/>
      <c r="S44" s="10"/>
      <c r="T44" s="13"/>
      <c r="U44" s="13"/>
    </row>
    <row r="45" spans="1:21" ht="51">
      <c r="A45" s="136"/>
      <c r="B45" s="136"/>
      <c r="C45" s="136"/>
      <c r="D45" s="136"/>
      <c r="E45" s="136"/>
      <c r="F45" s="136"/>
      <c r="G45" s="136"/>
      <c r="H45" s="136"/>
      <c r="I45" s="136"/>
      <c r="J45" s="43" t="s">
        <v>568</v>
      </c>
      <c r="K45" s="10" t="s">
        <v>363</v>
      </c>
      <c r="L45" s="13"/>
      <c r="M45" s="13"/>
      <c r="N45" s="13" t="s">
        <v>576</v>
      </c>
      <c r="O45" s="13" t="s">
        <v>185</v>
      </c>
      <c r="P45" s="10" t="s">
        <v>832</v>
      </c>
      <c r="Q45" s="13"/>
      <c r="R45" s="13"/>
      <c r="S45" s="10"/>
      <c r="T45" s="13"/>
      <c r="U45" s="13"/>
    </row>
    <row r="46" spans="1:21" ht="76.5">
      <c r="A46" s="136"/>
      <c r="B46" s="136"/>
      <c r="C46" s="136"/>
      <c r="D46" s="136"/>
      <c r="E46" s="136"/>
      <c r="F46" s="136"/>
      <c r="G46" s="136"/>
      <c r="H46" s="136"/>
      <c r="I46" s="136"/>
      <c r="J46" s="43" t="s">
        <v>365</v>
      </c>
      <c r="K46" s="10" t="s">
        <v>833</v>
      </c>
      <c r="L46" s="13"/>
      <c r="M46" s="13"/>
      <c r="N46" s="13">
        <v>0</v>
      </c>
      <c r="O46" s="13" t="s">
        <v>185</v>
      </c>
      <c r="P46" s="10" t="s">
        <v>862</v>
      </c>
      <c r="Q46" s="13"/>
      <c r="R46" s="13"/>
      <c r="S46" s="10"/>
      <c r="T46" s="13"/>
      <c r="U46" s="13"/>
    </row>
    <row r="47" spans="1:21" ht="89.25">
      <c r="A47" s="136"/>
      <c r="B47" s="136"/>
      <c r="C47" s="136"/>
      <c r="D47" s="136"/>
      <c r="E47" s="136"/>
      <c r="F47" s="136"/>
      <c r="G47" s="136"/>
      <c r="H47" s="136"/>
      <c r="I47" s="136"/>
      <c r="J47" s="43" t="s">
        <v>368</v>
      </c>
      <c r="K47" s="10" t="s">
        <v>572</v>
      </c>
      <c r="L47" s="13"/>
      <c r="M47" s="13"/>
      <c r="N47" s="13" t="s">
        <v>370</v>
      </c>
      <c r="O47" s="13" t="s">
        <v>185</v>
      </c>
      <c r="P47" s="36" t="s">
        <v>835</v>
      </c>
      <c r="Q47" s="13"/>
      <c r="R47" s="13"/>
      <c r="S47" s="10"/>
      <c r="T47" s="13"/>
      <c r="U47" s="13"/>
    </row>
    <row r="48" spans="1:21" ht="63.75">
      <c r="A48" s="136"/>
      <c r="B48" s="136"/>
      <c r="C48" s="136"/>
      <c r="D48" s="136"/>
      <c r="E48" s="136"/>
      <c r="F48" s="136"/>
      <c r="G48" s="136"/>
      <c r="H48" s="136"/>
      <c r="I48" s="136"/>
      <c r="J48" s="43" t="s">
        <v>836</v>
      </c>
      <c r="K48" s="10" t="s">
        <v>575</v>
      </c>
      <c r="L48" s="13"/>
      <c r="M48" s="13"/>
      <c r="N48" s="13" t="s">
        <v>837</v>
      </c>
      <c r="O48" s="13" t="s">
        <v>185</v>
      </c>
      <c r="P48" s="56" t="s">
        <v>875</v>
      </c>
      <c r="Q48" s="13"/>
      <c r="R48" s="13"/>
      <c r="S48" s="10"/>
      <c r="T48" s="13"/>
      <c r="U48" s="13"/>
    </row>
    <row r="49" spans="1:21" ht="76.5">
      <c r="A49" s="136"/>
      <c r="B49" s="136"/>
      <c r="C49" s="136"/>
      <c r="D49" s="136"/>
      <c r="E49" s="136"/>
      <c r="F49" s="136"/>
      <c r="G49" s="136"/>
      <c r="H49" s="136"/>
      <c r="I49" s="136"/>
      <c r="J49" s="43" t="s">
        <v>839</v>
      </c>
      <c r="K49" s="10" t="s">
        <v>840</v>
      </c>
      <c r="L49" s="13"/>
      <c r="M49" s="13"/>
      <c r="N49" s="13" t="s">
        <v>844</v>
      </c>
      <c r="O49" s="13" t="s">
        <v>185</v>
      </c>
      <c r="P49" s="36" t="s">
        <v>842</v>
      </c>
      <c r="Q49" s="13"/>
      <c r="R49" s="13"/>
      <c r="S49" s="44"/>
      <c r="T49" s="13"/>
      <c r="U49" s="13"/>
    </row>
    <row r="50" spans="1:21" ht="76.5">
      <c r="A50" s="136"/>
      <c r="B50" s="136"/>
      <c r="C50" s="136"/>
      <c r="D50" s="136"/>
      <c r="E50" s="136"/>
      <c r="F50" s="136"/>
      <c r="G50" s="136"/>
      <c r="H50" s="136"/>
      <c r="I50" s="136"/>
      <c r="J50" s="43" t="s">
        <v>334</v>
      </c>
      <c r="K50" s="10" t="s">
        <v>840</v>
      </c>
      <c r="L50" s="13"/>
      <c r="M50" s="13"/>
      <c r="N50" s="13" t="s">
        <v>844</v>
      </c>
      <c r="O50" s="13" t="s">
        <v>185</v>
      </c>
      <c r="P50" s="36" t="s">
        <v>842</v>
      </c>
      <c r="Q50" s="13"/>
      <c r="R50" s="13"/>
      <c r="S50" s="44"/>
      <c r="T50" s="13"/>
      <c r="U50" s="13"/>
    </row>
    <row r="51" spans="1:21" ht="89.25">
      <c r="A51" s="136"/>
      <c r="B51" s="136"/>
      <c r="C51" s="137"/>
      <c r="D51" s="137"/>
      <c r="E51" s="137"/>
      <c r="F51" s="137"/>
      <c r="G51" s="137"/>
      <c r="H51" s="137"/>
      <c r="I51" s="137"/>
      <c r="J51" s="43" t="s">
        <v>408</v>
      </c>
      <c r="K51" s="10" t="s">
        <v>354</v>
      </c>
      <c r="L51" s="13"/>
      <c r="M51" s="13"/>
      <c r="N51" s="13" t="s">
        <v>409</v>
      </c>
      <c r="O51" s="13" t="s">
        <v>185</v>
      </c>
      <c r="P51" s="10" t="s">
        <v>702</v>
      </c>
      <c r="Q51" s="13"/>
      <c r="R51" s="13"/>
      <c r="S51" s="10"/>
      <c r="T51" s="13"/>
      <c r="U51" s="13"/>
    </row>
    <row r="52" spans="1:21" ht="140.25">
      <c r="A52" s="136"/>
      <c r="B52" s="136"/>
      <c r="C52" s="142">
        <v>5329</v>
      </c>
      <c r="D52" s="145" t="s">
        <v>1</v>
      </c>
      <c r="E52" s="142" t="s">
        <v>849</v>
      </c>
      <c r="F52" s="142" t="s">
        <v>812</v>
      </c>
      <c r="G52" s="142" t="s">
        <v>850</v>
      </c>
      <c r="H52" s="142" t="s">
        <v>254</v>
      </c>
      <c r="I52" s="142" t="s">
        <v>851</v>
      </c>
      <c r="J52" s="43" t="s">
        <v>245</v>
      </c>
      <c r="K52" s="10" t="s">
        <v>246</v>
      </c>
      <c r="L52" s="13"/>
      <c r="M52" s="13"/>
      <c r="N52" s="13" t="s">
        <v>342</v>
      </c>
      <c r="O52" s="13" t="s">
        <v>185</v>
      </c>
      <c r="P52" s="10" t="s">
        <v>876</v>
      </c>
      <c r="Q52" s="13"/>
      <c r="R52" s="13"/>
      <c r="S52" s="56"/>
      <c r="T52" s="13"/>
      <c r="U52" s="13"/>
    </row>
    <row r="53" spans="1:21" ht="51">
      <c r="A53" s="136"/>
      <c r="B53" s="136"/>
      <c r="C53" s="136"/>
      <c r="D53" s="136"/>
      <c r="E53" s="136"/>
      <c r="F53" s="136"/>
      <c r="G53" s="136"/>
      <c r="H53" s="136"/>
      <c r="I53" s="136"/>
      <c r="J53" s="43" t="s">
        <v>345</v>
      </c>
      <c r="K53" s="10" t="s">
        <v>346</v>
      </c>
      <c r="L53" s="13"/>
      <c r="M53" s="13"/>
      <c r="N53" s="13" t="s">
        <v>342</v>
      </c>
      <c r="O53" s="13" t="s">
        <v>185</v>
      </c>
      <c r="P53" s="56" t="s">
        <v>877</v>
      </c>
      <c r="Q53" s="13"/>
      <c r="R53" s="13"/>
      <c r="S53" s="10"/>
      <c r="T53" s="13"/>
      <c r="U53" s="13"/>
    </row>
    <row r="54" spans="1:21" ht="38.25">
      <c r="A54" s="136"/>
      <c r="B54" s="136"/>
      <c r="C54" s="136"/>
      <c r="D54" s="136"/>
      <c r="E54" s="136"/>
      <c r="F54" s="136"/>
      <c r="G54" s="136"/>
      <c r="H54" s="136"/>
      <c r="I54" s="136"/>
      <c r="J54" s="43" t="s">
        <v>349</v>
      </c>
      <c r="K54" s="10" t="s">
        <v>817</v>
      </c>
      <c r="L54" s="13"/>
      <c r="M54" s="13"/>
      <c r="N54" s="13" t="s">
        <v>597</v>
      </c>
      <c r="O54" s="13" t="s">
        <v>185</v>
      </c>
      <c r="P54" s="56" t="s">
        <v>878</v>
      </c>
      <c r="Q54" s="13"/>
      <c r="R54" s="13"/>
      <c r="S54" s="56"/>
      <c r="T54" s="13"/>
      <c r="U54" s="13"/>
    </row>
    <row r="55" spans="1:21" ht="76.5">
      <c r="A55" s="136"/>
      <c r="B55" s="136"/>
      <c r="C55" s="136"/>
      <c r="D55" s="136"/>
      <c r="E55" s="136"/>
      <c r="F55" s="136"/>
      <c r="G55" s="136"/>
      <c r="H55" s="136"/>
      <c r="I55" s="136"/>
      <c r="J55" s="43" t="s">
        <v>879</v>
      </c>
      <c r="K55" s="10" t="s">
        <v>354</v>
      </c>
      <c r="L55" s="13"/>
      <c r="M55" s="13"/>
      <c r="N55" s="13" t="s">
        <v>342</v>
      </c>
      <c r="O55" s="13" t="s">
        <v>185</v>
      </c>
      <c r="P55" s="56" t="s">
        <v>880</v>
      </c>
      <c r="Q55" s="13"/>
      <c r="R55" s="13"/>
      <c r="S55" s="10"/>
      <c r="T55" s="13"/>
      <c r="U55" s="13"/>
    </row>
    <row r="56" spans="1:21" ht="63.75">
      <c r="A56" s="136"/>
      <c r="B56" s="136"/>
      <c r="C56" s="136"/>
      <c r="D56" s="136"/>
      <c r="E56" s="136"/>
      <c r="F56" s="136"/>
      <c r="G56" s="136"/>
      <c r="H56" s="136"/>
      <c r="I56" s="136"/>
      <c r="J56" s="43" t="s">
        <v>417</v>
      </c>
      <c r="K56" s="10" t="s">
        <v>855</v>
      </c>
      <c r="L56" s="13"/>
      <c r="M56" s="13"/>
      <c r="N56" s="13" t="s">
        <v>881</v>
      </c>
      <c r="O56" s="13" t="s">
        <v>185</v>
      </c>
      <c r="P56" s="56" t="s">
        <v>857</v>
      </c>
      <c r="Q56" s="13"/>
      <c r="R56" s="13"/>
      <c r="S56" s="10"/>
      <c r="T56" s="13"/>
      <c r="U56" s="13"/>
    </row>
    <row r="57" spans="1:21" ht="38.25">
      <c r="A57" s="136"/>
      <c r="B57" s="136"/>
      <c r="C57" s="136"/>
      <c r="D57" s="136"/>
      <c r="E57" s="136"/>
      <c r="F57" s="136"/>
      <c r="G57" s="136"/>
      <c r="H57" s="136"/>
      <c r="I57" s="136"/>
      <c r="J57" s="43" t="s">
        <v>379</v>
      </c>
      <c r="K57" s="10" t="s">
        <v>823</v>
      </c>
      <c r="L57" s="13"/>
      <c r="M57" s="13"/>
      <c r="N57" s="13" t="s">
        <v>381</v>
      </c>
      <c r="O57" s="13" t="s">
        <v>185</v>
      </c>
      <c r="P57" s="56" t="s">
        <v>882</v>
      </c>
      <c r="Q57" s="13"/>
      <c r="R57" s="13"/>
      <c r="S57" s="10"/>
      <c r="T57" s="13"/>
      <c r="U57" s="13"/>
    </row>
    <row r="58" spans="1:21" ht="76.5">
      <c r="A58" s="136"/>
      <c r="B58" s="136"/>
      <c r="C58" s="136"/>
      <c r="D58" s="136"/>
      <c r="E58" s="136"/>
      <c r="F58" s="136"/>
      <c r="G58" s="136"/>
      <c r="H58" s="136"/>
      <c r="I58" s="136"/>
      <c r="J58" s="43" t="s">
        <v>825</v>
      </c>
      <c r="K58" s="10" t="s">
        <v>826</v>
      </c>
      <c r="L58" s="13"/>
      <c r="M58" s="13"/>
      <c r="N58" s="13" t="s">
        <v>342</v>
      </c>
      <c r="O58" s="13" t="s">
        <v>185</v>
      </c>
      <c r="P58" s="56" t="s">
        <v>883</v>
      </c>
      <c r="Q58" s="13"/>
      <c r="R58" s="13"/>
      <c r="S58" s="10"/>
      <c r="T58" s="13"/>
      <c r="U58" s="13"/>
    </row>
    <row r="59" spans="1:21" ht="63.75">
      <c r="A59" s="136"/>
      <c r="B59" s="136"/>
      <c r="C59" s="136"/>
      <c r="D59" s="136"/>
      <c r="E59" s="136"/>
      <c r="F59" s="136"/>
      <c r="G59" s="136"/>
      <c r="H59" s="136"/>
      <c r="I59" s="136"/>
      <c r="J59" s="43" t="s">
        <v>828</v>
      </c>
      <c r="K59" s="10" t="s">
        <v>357</v>
      </c>
      <c r="L59" s="13"/>
      <c r="M59" s="13"/>
      <c r="N59" s="13" t="s">
        <v>426</v>
      </c>
      <c r="O59" s="13" t="s">
        <v>185</v>
      </c>
      <c r="P59" s="36" t="s">
        <v>874</v>
      </c>
      <c r="Q59" s="13"/>
      <c r="R59" s="13"/>
      <c r="S59" s="10"/>
      <c r="T59" s="13"/>
      <c r="U59" s="13"/>
    </row>
    <row r="60" spans="1:21" ht="89.25">
      <c r="A60" s="136"/>
      <c r="B60" s="136"/>
      <c r="C60" s="136"/>
      <c r="D60" s="136"/>
      <c r="E60" s="136"/>
      <c r="F60" s="136"/>
      <c r="G60" s="136"/>
      <c r="H60" s="136"/>
      <c r="I60" s="136"/>
      <c r="J60" s="43" t="s">
        <v>566</v>
      </c>
      <c r="K60" s="10" t="s">
        <v>830</v>
      </c>
      <c r="L60" s="13"/>
      <c r="M60" s="13"/>
      <c r="N60" s="13">
        <v>0</v>
      </c>
      <c r="O60" s="13" t="s">
        <v>185</v>
      </c>
      <c r="P60" s="10" t="s">
        <v>831</v>
      </c>
      <c r="Q60" s="13"/>
      <c r="R60" s="13"/>
      <c r="S60" s="56"/>
      <c r="T60" s="13"/>
      <c r="U60" s="13"/>
    </row>
    <row r="61" spans="1:21" ht="51">
      <c r="A61" s="136"/>
      <c r="B61" s="136"/>
      <c r="C61" s="136"/>
      <c r="D61" s="136"/>
      <c r="E61" s="136"/>
      <c r="F61" s="136"/>
      <c r="G61" s="136"/>
      <c r="H61" s="136"/>
      <c r="I61" s="136"/>
      <c r="J61" s="43" t="s">
        <v>568</v>
      </c>
      <c r="K61" s="10" t="s">
        <v>363</v>
      </c>
      <c r="L61" s="13"/>
      <c r="M61" s="13"/>
      <c r="N61" s="13" t="s">
        <v>576</v>
      </c>
      <c r="O61" s="13" t="s">
        <v>185</v>
      </c>
      <c r="P61" s="10" t="s">
        <v>832</v>
      </c>
      <c r="Q61" s="13"/>
      <c r="R61" s="13"/>
      <c r="S61" s="10"/>
      <c r="T61" s="13"/>
      <c r="U61" s="13"/>
    </row>
    <row r="62" spans="1:21" ht="76.5">
      <c r="A62" s="136"/>
      <c r="B62" s="136"/>
      <c r="C62" s="136"/>
      <c r="D62" s="136"/>
      <c r="E62" s="136"/>
      <c r="F62" s="136"/>
      <c r="G62" s="136"/>
      <c r="H62" s="136"/>
      <c r="I62" s="136"/>
      <c r="J62" s="43" t="s">
        <v>365</v>
      </c>
      <c r="K62" s="10" t="s">
        <v>833</v>
      </c>
      <c r="L62" s="13"/>
      <c r="M62" s="13"/>
      <c r="N62" s="13">
        <v>0</v>
      </c>
      <c r="O62" s="13" t="s">
        <v>185</v>
      </c>
      <c r="P62" s="10" t="s">
        <v>862</v>
      </c>
      <c r="Q62" s="13"/>
      <c r="R62" s="13"/>
      <c r="S62" s="10"/>
      <c r="T62" s="13"/>
      <c r="U62" s="13"/>
    </row>
    <row r="63" spans="1:21" ht="89.25">
      <c r="A63" s="136"/>
      <c r="B63" s="136"/>
      <c r="C63" s="136"/>
      <c r="D63" s="136"/>
      <c r="E63" s="136"/>
      <c r="F63" s="136"/>
      <c r="G63" s="136"/>
      <c r="H63" s="136"/>
      <c r="I63" s="136"/>
      <c r="J63" s="43" t="s">
        <v>368</v>
      </c>
      <c r="K63" s="10" t="s">
        <v>572</v>
      </c>
      <c r="L63" s="13"/>
      <c r="M63" s="13"/>
      <c r="N63" s="13" t="s">
        <v>370</v>
      </c>
      <c r="O63" s="13" t="s">
        <v>185</v>
      </c>
      <c r="P63" s="36" t="s">
        <v>835</v>
      </c>
      <c r="Q63" s="13"/>
      <c r="R63" s="13"/>
      <c r="S63" s="10"/>
      <c r="T63" s="13"/>
      <c r="U63" s="13"/>
    </row>
    <row r="64" spans="1:21" ht="63.75">
      <c r="A64" s="136"/>
      <c r="B64" s="136"/>
      <c r="C64" s="136"/>
      <c r="D64" s="136"/>
      <c r="E64" s="136"/>
      <c r="F64" s="136"/>
      <c r="G64" s="136"/>
      <c r="H64" s="136"/>
      <c r="I64" s="136"/>
      <c r="J64" s="43" t="s">
        <v>836</v>
      </c>
      <c r="K64" s="10" t="s">
        <v>575</v>
      </c>
      <c r="L64" s="13"/>
      <c r="M64" s="13"/>
      <c r="N64" s="13" t="s">
        <v>837</v>
      </c>
      <c r="O64" s="13" t="s">
        <v>185</v>
      </c>
      <c r="P64" s="56" t="s">
        <v>884</v>
      </c>
      <c r="Q64" s="13"/>
      <c r="R64" s="13"/>
      <c r="S64" s="10"/>
      <c r="T64" s="13"/>
      <c r="U64" s="13"/>
    </row>
    <row r="65" spans="1:21" ht="76.5">
      <c r="A65" s="136"/>
      <c r="B65" s="136"/>
      <c r="C65" s="136"/>
      <c r="D65" s="136"/>
      <c r="E65" s="136"/>
      <c r="F65" s="136"/>
      <c r="G65" s="136"/>
      <c r="H65" s="136"/>
      <c r="I65" s="136"/>
      <c r="J65" s="43" t="s">
        <v>839</v>
      </c>
      <c r="K65" s="10" t="s">
        <v>840</v>
      </c>
      <c r="L65" s="13"/>
      <c r="M65" s="13"/>
      <c r="N65" s="13" t="s">
        <v>844</v>
      </c>
      <c r="O65" s="13" t="s">
        <v>185</v>
      </c>
      <c r="P65" s="36" t="s">
        <v>842</v>
      </c>
      <c r="Q65" s="13"/>
      <c r="R65" s="13"/>
      <c r="S65" s="44"/>
      <c r="T65" s="13"/>
      <c r="U65" s="13"/>
    </row>
    <row r="66" spans="1:21" ht="76.5">
      <c r="A66" s="136"/>
      <c r="B66" s="136"/>
      <c r="C66" s="136"/>
      <c r="D66" s="136"/>
      <c r="E66" s="136"/>
      <c r="F66" s="136"/>
      <c r="G66" s="136"/>
      <c r="H66" s="136"/>
      <c r="I66" s="136"/>
      <c r="J66" s="43" t="s">
        <v>885</v>
      </c>
      <c r="K66" s="10" t="s">
        <v>840</v>
      </c>
      <c r="L66" s="13"/>
      <c r="M66" s="13"/>
      <c r="N66" s="13" t="s">
        <v>844</v>
      </c>
      <c r="O66" s="13" t="s">
        <v>185</v>
      </c>
      <c r="P66" s="36" t="s">
        <v>842</v>
      </c>
      <c r="Q66" s="13"/>
      <c r="R66" s="13"/>
      <c r="S66" s="44"/>
      <c r="T66" s="13"/>
      <c r="U66" s="13"/>
    </row>
    <row r="67" spans="1:21" ht="89.25">
      <c r="A67" s="136"/>
      <c r="B67" s="137"/>
      <c r="C67" s="137"/>
      <c r="D67" s="137"/>
      <c r="E67" s="137"/>
      <c r="F67" s="137"/>
      <c r="G67" s="137"/>
      <c r="H67" s="137"/>
      <c r="I67" s="137"/>
      <c r="J67" s="43" t="s">
        <v>408</v>
      </c>
      <c r="K67" s="10" t="s">
        <v>354</v>
      </c>
      <c r="L67" s="13"/>
      <c r="M67" s="13"/>
      <c r="N67" s="13" t="s">
        <v>409</v>
      </c>
      <c r="O67" s="13" t="s">
        <v>185</v>
      </c>
      <c r="P67" s="10" t="s">
        <v>886</v>
      </c>
      <c r="Q67" s="13"/>
      <c r="R67" s="13"/>
      <c r="S67" s="10"/>
      <c r="T67" s="13"/>
      <c r="U67" s="13"/>
    </row>
    <row r="68" spans="1:21" ht="51">
      <c r="A68" s="136"/>
      <c r="B68" s="142" t="s">
        <v>274</v>
      </c>
      <c r="C68" s="142">
        <v>1166</v>
      </c>
      <c r="D68" s="145" t="s">
        <v>412</v>
      </c>
      <c r="E68" s="142" t="s">
        <v>887</v>
      </c>
      <c r="F68" s="142" t="s">
        <v>253</v>
      </c>
      <c r="G68" s="142" t="s">
        <v>850</v>
      </c>
      <c r="H68" s="142" t="s">
        <v>254</v>
      </c>
      <c r="I68" s="142" t="s">
        <v>255</v>
      </c>
      <c r="J68" s="43" t="s">
        <v>245</v>
      </c>
      <c r="K68" s="10" t="s">
        <v>246</v>
      </c>
      <c r="L68" s="13"/>
      <c r="M68" s="13"/>
      <c r="N68" s="13" t="s">
        <v>247</v>
      </c>
      <c r="O68" s="13" t="s">
        <v>185</v>
      </c>
      <c r="P68" s="58" t="s">
        <v>888</v>
      </c>
      <c r="Q68" s="13"/>
      <c r="R68" s="13"/>
      <c r="S68" s="56"/>
      <c r="T68" s="13"/>
      <c r="U68" s="13"/>
    </row>
    <row r="69" spans="1:21" ht="51">
      <c r="A69" s="136"/>
      <c r="B69" s="136"/>
      <c r="C69" s="136"/>
      <c r="D69" s="136"/>
      <c r="E69" s="136"/>
      <c r="F69" s="136"/>
      <c r="G69" s="136"/>
      <c r="H69" s="136"/>
      <c r="I69" s="136"/>
      <c r="J69" s="43" t="s">
        <v>182</v>
      </c>
      <c r="K69" s="10" t="s">
        <v>889</v>
      </c>
      <c r="L69" s="13"/>
      <c r="M69" s="13"/>
      <c r="N69" s="13" t="s">
        <v>247</v>
      </c>
      <c r="O69" s="13" t="s">
        <v>185</v>
      </c>
      <c r="P69" s="21" t="s">
        <v>890</v>
      </c>
      <c r="Q69" s="13"/>
      <c r="R69" s="13"/>
      <c r="S69" s="56"/>
      <c r="T69" s="13"/>
      <c r="U69" s="13"/>
    </row>
    <row r="70" spans="1:21" ht="63.75">
      <c r="A70" s="136"/>
      <c r="B70" s="136"/>
      <c r="C70" s="136"/>
      <c r="D70" s="136"/>
      <c r="E70" s="136"/>
      <c r="F70" s="136"/>
      <c r="G70" s="136"/>
      <c r="H70" s="136"/>
      <c r="I70" s="136"/>
      <c r="J70" s="43" t="s">
        <v>417</v>
      </c>
      <c r="K70" s="10" t="s">
        <v>891</v>
      </c>
      <c r="L70" s="13"/>
      <c r="M70" s="13"/>
      <c r="N70" s="13" t="s">
        <v>247</v>
      </c>
      <c r="O70" s="13" t="s">
        <v>185</v>
      </c>
      <c r="P70" s="21" t="s">
        <v>892</v>
      </c>
      <c r="Q70" s="13"/>
      <c r="R70" s="13"/>
      <c r="S70" s="56"/>
      <c r="T70" s="13"/>
      <c r="U70" s="13"/>
    </row>
    <row r="71" spans="1:21" ht="38.25">
      <c r="A71" s="136"/>
      <c r="B71" s="136"/>
      <c r="C71" s="136"/>
      <c r="D71" s="136"/>
      <c r="E71" s="136"/>
      <c r="F71" s="136"/>
      <c r="G71" s="136"/>
      <c r="H71" s="136"/>
      <c r="I71" s="136"/>
      <c r="J71" s="154" t="s">
        <v>430</v>
      </c>
      <c r="K71" s="10" t="s">
        <v>893</v>
      </c>
      <c r="L71" s="13"/>
      <c r="M71" s="13"/>
      <c r="N71" s="13" t="s">
        <v>560</v>
      </c>
      <c r="O71" s="13" t="s">
        <v>185</v>
      </c>
      <c r="P71" s="21" t="s">
        <v>894</v>
      </c>
      <c r="Q71" s="13"/>
      <c r="R71" s="13"/>
      <c r="S71" s="10"/>
      <c r="T71" s="13"/>
      <c r="U71" s="13"/>
    </row>
    <row r="72" spans="1:21" ht="38.25">
      <c r="A72" s="136"/>
      <c r="B72" s="136"/>
      <c r="C72" s="136"/>
      <c r="D72" s="136"/>
      <c r="E72" s="136"/>
      <c r="F72" s="136"/>
      <c r="G72" s="136"/>
      <c r="H72" s="136"/>
      <c r="I72" s="136"/>
      <c r="J72" s="137"/>
      <c r="K72" s="50" t="s">
        <v>895</v>
      </c>
      <c r="L72" s="13"/>
      <c r="M72" s="13"/>
      <c r="N72" s="59" t="s">
        <v>652</v>
      </c>
      <c r="O72" s="13" t="s">
        <v>185</v>
      </c>
      <c r="P72" s="21" t="s">
        <v>894</v>
      </c>
      <c r="Q72" s="13"/>
      <c r="R72" s="13"/>
      <c r="S72" s="10"/>
      <c r="T72" s="13"/>
      <c r="U72" s="13"/>
    </row>
    <row r="73" spans="1:21" ht="76.5">
      <c r="A73" s="136"/>
      <c r="B73" s="136"/>
      <c r="C73" s="137"/>
      <c r="D73" s="137"/>
      <c r="E73" s="137"/>
      <c r="F73" s="137"/>
      <c r="G73" s="137"/>
      <c r="H73" s="137"/>
      <c r="I73" s="137"/>
      <c r="J73" s="43" t="s">
        <v>424</v>
      </c>
      <c r="K73" s="10" t="s">
        <v>425</v>
      </c>
      <c r="L73" s="13"/>
      <c r="M73" s="13"/>
      <c r="N73" s="13" t="s">
        <v>426</v>
      </c>
      <c r="O73" s="13" t="s">
        <v>185</v>
      </c>
      <c r="P73" s="21" t="s">
        <v>896</v>
      </c>
      <c r="Q73" s="13"/>
      <c r="R73" s="13"/>
      <c r="S73" s="10"/>
      <c r="T73" s="13"/>
      <c r="U73" s="13"/>
    </row>
    <row r="74" spans="1:21" ht="51">
      <c r="A74" s="136"/>
      <c r="B74" s="136"/>
      <c r="C74" s="142">
        <v>1188</v>
      </c>
      <c r="D74" s="145" t="s">
        <v>8</v>
      </c>
      <c r="E74" s="142" t="s">
        <v>887</v>
      </c>
      <c r="F74" s="142" t="s">
        <v>253</v>
      </c>
      <c r="G74" s="142" t="s">
        <v>850</v>
      </c>
      <c r="H74" s="142" t="s">
        <v>254</v>
      </c>
      <c r="I74" s="142" t="s">
        <v>255</v>
      </c>
      <c r="J74" s="43" t="s">
        <v>245</v>
      </c>
      <c r="K74" s="10" t="s">
        <v>246</v>
      </c>
      <c r="L74" s="13"/>
      <c r="M74" s="13"/>
      <c r="N74" s="13" t="s">
        <v>247</v>
      </c>
      <c r="O74" s="13" t="s">
        <v>185</v>
      </c>
      <c r="P74" s="36" t="s">
        <v>897</v>
      </c>
      <c r="Q74" s="13"/>
      <c r="R74" s="13"/>
      <c r="S74" s="56"/>
      <c r="T74" s="13"/>
      <c r="U74" s="13"/>
    </row>
    <row r="75" spans="1:21" ht="51">
      <c r="A75" s="136"/>
      <c r="B75" s="136"/>
      <c r="C75" s="136"/>
      <c r="D75" s="136"/>
      <c r="E75" s="136"/>
      <c r="F75" s="136"/>
      <c r="G75" s="136"/>
      <c r="H75" s="136"/>
      <c r="I75" s="136"/>
      <c r="J75" s="43" t="s">
        <v>182</v>
      </c>
      <c r="K75" s="10" t="s">
        <v>889</v>
      </c>
      <c r="L75" s="13"/>
      <c r="M75" s="13"/>
      <c r="N75" s="13" t="s">
        <v>247</v>
      </c>
      <c r="O75" s="13" t="s">
        <v>185</v>
      </c>
      <c r="P75" s="21" t="s">
        <v>890</v>
      </c>
      <c r="Q75" s="13"/>
      <c r="R75" s="13"/>
      <c r="S75" s="10"/>
      <c r="T75" s="13"/>
      <c r="U75" s="13"/>
    </row>
    <row r="76" spans="1:21" ht="63.75">
      <c r="A76" s="136"/>
      <c r="B76" s="136"/>
      <c r="C76" s="136"/>
      <c r="D76" s="136"/>
      <c r="E76" s="136"/>
      <c r="F76" s="136"/>
      <c r="G76" s="136"/>
      <c r="H76" s="136"/>
      <c r="I76" s="136"/>
      <c r="J76" s="43" t="s">
        <v>417</v>
      </c>
      <c r="K76" s="10" t="s">
        <v>891</v>
      </c>
      <c r="L76" s="13"/>
      <c r="M76" s="13"/>
      <c r="N76" s="13" t="s">
        <v>247</v>
      </c>
      <c r="O76" s="13" t="s">
        <v>185</v>
      </c>
      <c r="P76" s="21" t="s">
        <v>892</v>
      </c>
      <c r="Q76" s="13"/>
      <c r="R76" s="13"/>
      <c r="S76" s="10"/>
      <c r="T76" s="13"/>
      <c r="U76" s="13"/>
    </row>
    <row r="77" spans="1:21" ht="38.25">
      <c r="A77" s="136"/>
      <c r="B77" s="136"/>
      <c r="C77" s="136"/>
      <c r="D77" s="136"/>
      <c r="E77" s="136"/>
      <c r="F77" s="136"/>
      <c r="G77" s="136"/>
      <c r="H77" s="136"/>
      <c r="I77" s="136"/>
      <c r="J77" s="154" t="s">
        <v>430</v>
      </c>
      <c r="K77" s="10" t="s">
        <v>893</v>
      </c>
      <c r="L77" s="13"/>
      <c r="M77" s="13"/>
      <c r="N77" s="13" t="s">
        <v>560</v>
      </c>
      <c r="O77" s="13" t="s">
        <v>185</v>
      </c>
      <c r="P77" s="21" t="s">
        <v>894</v>
      </c>
      <c r="Q77" s="13"/>
      <c r="R77" s="13"/>
      <c r="S77" s="10"/>
      <c r="T77" s="13"/>
      <c r="U77" s="13"/>
    </row>
    <row r="78" spans="1:21" ht="38.25">
      <c r="A78" s="136"/>
      <c r="B78" s="136"/>
      <c r="C78" s="136"/>
      <c r="D78" s="136"/>
      <c r="E78" s="136"/>
      <c r="F78" s="136"/>
      <c r="G78" s="136"/>
      <c r="H78" s="136"/>
      <c r="I78" s="136"/>
      <c r="J78" s="137"/>
      <c r="K78" s="10" t="s">
        <v>895</v>
      </c>
      <c r="L78" s="13"/>
      <c r="M78" s="13"/>
      <c r="N78" s="13" t="s">
        <v>652</v>
      </c>
      <c r="O78" s="13" t="s">
        <v>185</v>
      </c>
      <c r="P78" s="21" t="s">
        <v>894</v>
      </c>
      <c r="Q78" s="13"/>
      <c r="R78" s="13"/>
      <c r="S78" s="10"/>
      <c r="T78" s="13"/>
      <c r="U78" s="13"/>
    </row>
    <row r="79" spans="1:21" ht="76.5">
      <c r="A79" s="136"/>
      <c r="B79" s="136"/>
      <c r="C79" s="137"/>
      <c r="D79" s="137"/>
      <c r="E79" s="137"/>
      <c r="F79" s="137"/>
      <c r="G79" s="137"/>
      <c r="H79" s="137"/>
      <c r="I79" s="137"/>
      <c r="J79" s="43" t="s">
        <v>424</v>
      </c>
      <c r="K79" s="10" t="s">
        <v>425</v>
      </c>
      <c r="L79" s="13"/>
      <c r="M79" s="13"/>
      <c r="N79" s="13" t="s">
        <v>426</v>
      </c>
      <c r="O79" s="13" t="s">
        <v>185</v>
      </c>
      <c r="P79" s="21" t="s">
        <v>896</v>
      </c>
      <c r="Q79" s="13"/>
      <c r="R79" s="13"/>
      <c r="S79" s="10"/>
      <c r="T79" s="13"/>
      <c r="U79" s="13"/>
    </row>
    <row r="80" spans="1:21" ht="51">
      <c r="A80" s="136"/>
      <c r="B80" s="136"/>
      <c r="C80" s="142">
        <v>1193</v>
      </c>
      <c r="D80" s="145" t="s">
        <v>275</v>
      </c>
      <c r="E80" s="142" t="s">
        <v>898</v>
      </c>
      <c r="F80" s="142" t="s">
        <v>253</v>
      </c>
      <c r="G80" s="142" t="s">
        <v>850</v>
      </c>
      <c r="H80" s="142" t="s">
        <v>433</v>
      </c>
      <c r="I80" s="142" t="s">
        <v>434</v>
      </c>
      <c r="J80" s="43" t="s">
        <v>245</v>
      </c>
      <c r="K80" s="10" t="s">
        <v>246</v>
      </c>
      <c r="L80" s="13"/>
      <c r="M80" s="13"/>
      <c r="N80" s="13" t="s">
        <v>247</v>
      </c>
      <c r="O80" s="13" t="s">
        <v>185</v>
      </c>
      <c r="P80" s="36" t="s">
        <v>899</v>
      </c>
      <c r="Q80" s="13"/>
      <c r="R80" s="13"/>
      <c r="S80" s="56"/>
      <c r="T80" s="13"/>
      <c r="U80" s="13"/>
    </row>
    <row r="81" spans="1:21" ht="51">
      <c r="A81" s="136"/>
      <c r="B81" s="136"/>
      <c r="C81" s="136"/>
      <c r="D81" s="136"/>
      <c r="E81" s="136"/>
      <c r="F81" s="136"/>
      <c r="G81" s="136"/>
      <c r="H81" s="136"/>
      <c r="I81" s="136"/>
      <c r="J81" s="43" t="s">
        <v>182</v>
      </c>
      <c r="K81" s="10" t="s">
        <v>889</v>
      </c>
      <c r="L81" s="13"/>
      <c r="M81" s="13"/>
      <c r="N81" s="13" t="s">
        <v>247</v>
      </c>
      <c r="O81" s="13" t="s">
        <v>185</v>
      </c>
      <c r="P81" s="21" t="s">
        <v>890</v>
      </c>
      <c r="Q81" s="13"/>
      <c r="R81" s="13"/>
      <c r="S81" s="10"/>
      <c r="T81" s="13"/>
      <c r="U81" s="13"/>
    </row>
    <row r="82" spans="1:21" ht="63.75">
      <c r="A82" s="136"/>
      <c r="B82" s="136"/>
      <c r="C82" s="136"/>
      <c r="D82" s="136"/>
      <c r="E82" s="136"/>
      <c r="F82" s="136"/>
      <c r="G82" s="136"/>
      <c r="H82" s="136"/>
      <c r="I82" s="136"/>
      <c r="J82" s="43" t="s">
        <v>417</v>
      </c>
      <c r="K82" s="10" t="s">
        <v>891</v>
      </c>
      <c r="L82" s="13"/>
      <c r="M82" s="13"/>
      <c r="N82" s="13" t="s">
        <v>247</v>
      </c>
      <c r="O82" s="13" t="s">
        <v>185</v>
      </c>
      <c r="P82" s="21" t="s">
        <v>900</v>
      </c>
      <c r="Q82" s="13"/>
      <c r="R82" s="13"/>
      <c r="S82" s="10"/>
      <c r="T82" s="13"/>
      <c r="U82" s="13"/>
    </row>
    <row r="83" spans="1:21" ht="38.25">
      <c r="A83" s="136"/>
      <c r="B83" s="136"/>
      <c r="C83" s="136"/>
      <c r="D83" s="136"/>
      <c r="E83" s="136"/>
      <c r="F83" s="136"/>
      <c r="G83" s="136"/>
      <c r="H83" s="136"/>
      <c r="I83" s="136"/>
      <c r="J83" s="154" t="s">
        <v>430</v>
      </c>
      <c r="K83" s="10" t="s">
        <v>893</v>
      </c>
      <c r="L83" s="13"/>
      <c r="M83" s="13"/>
      <c r="N83" s="13" t="s">
        <v>560</v>
      </c>
      <c r="O83" s="13" t="s">
        <v>185</v>
      </c>
      <c r="P83" s="21" t="s">
        <v>894</v>
      </c>
      <c r="Q83" s="13"/>
      <c r="R83" s="13"/>
      <c r="S83" s="10"/>
      <c r="T83" s="13"/>
      <c r="U83" s="13"/>
    </row>
    <row r="84" spans="1:21" ht="38.25">
      <c r="A84" s="136"/>
      <c r="B84" s="136"/>
      <c r="C84" s="136"/>
      <c r="D84" s="136"/>
      <c r="E84" s="136"/>
      <c r="F84" s="136"/>
      <c r="G84" s="136"/>
      <c r="H84" s="136"/>
      <c r="I84" s="136"/>
      <c r="J84" s="137"/>
      <c r="K84" s="10" t="s">
        <v>895</v>
      </c>
      <c r="L84" s="13"/>
      <c r="M84" s="13"/>
      <c r="N84" s="13" t="s">
        <v>652</v>
      </c>
      <c r="O84" s="13" t="s">
        <v>185</v>
      </c>
      <c r="P84" s="21" t="s">
        <v>894</v>
      </c>
      <c r="Q84" s="13"/>
      <c r="R84" s="13"/>
      <c r="S84" s="10"/>
      <c r="T84" s="13"/>
      <c r="U84" s="13"/>
    </row>
    <row r="85" spans="1:21" ht="76.5">
      <c r="A85" s="136"/>
      <c r="B85" s="136"/>
      <c r="C85" s="137"/>
      <c r="D85" s="137"/>
      <c r="E85" s="137"/>
      <c r="F85" s="137"/>
      <c r="G85" s="137"/>
      <c r="H85" s="137"/>
      <c r="I85" s="137"/>
      <c r="J85" s="43" t="s">
        <v>424</v>
      </c>
      <c r="K85" s="10" t="s">
        <v>425</v>
      </c>
      <c r="L85" s="13"/>
      <c r="M85" s="13"/>
      <c r="N85" s="13" t="s">
        <v>426</v>
      </c>
      <c r="O85" s="13" t="s">
        <v>185</v>
      </c>
      <c r="P85" s="21" t="s">
        <v>896</v>
      </c>
      <c r="Q85" s="13"/>
      <c r="R85" s="13"/>
      <c r="S85" s="10"/>
      <c r="T85" s="13"/>
      <c r="U85" s="13"/>
    </row>
    <row r="86" spans="1:21" ht="114.75">
      <c r="A86" s="136"/>
      <c r="B86" s="136"/>
      <c r="C86" s="142">
        <v>1220</v>
      </c>
      <c r="D86" s="145" t="s">
        <v>287</v>
      </c>
      <c r="E86" s="142" t="s">
        <v>901</v>
      </c>
      <c r="F86" s="142" t="s">
        <v>253</v>
      </c>
      <c r="G86" s="142" t="s">
        <v>850</v>
      </c>
      <c r="H86" s="142" t="s">
        <v>254</v>
      </c>
      <c r="I86" s="142" t="s">
        <v>255</v>
      </c>
      <c r="J86" s="43" t="s">
        <v>245</v>
      </c>
      <c r="K86" s="10" t="s">
        <v>246</v>
      </c>
      <c r="L86" s="13"/>
      <c r="M86" s="13"/>
      <c r="N86" s="13" t="s">
        <v>247</v>
      </c>
      <c r="O86" s="13" t="s">
        <v>185</v>
      </c>
      <c r="P86" s="21" t="s">
        <v>902</v>
      </c>
      <c r="Q86" s="13"/>
      <c r="R86" s="13"/>
      <c r="S86" s="56"/>
      <c r="T86" s="13"/>
      <c r="U86" s="13"/>
    </row>
    <row r="87" spans="1:21" ht="51">
      <c r="A87" s="136"/>
      <c r="B87" s="136"/>
      <c r="C87" s="136"/>
      <c r="D87" s="136"/>
      <c r="E87" s="136"/>
      <c r="F87" s="136"/>
      <c r="G87" s="136"/>
      <c r="H87" s="136"/>
      <c r="I87" s="136"/>
      <c r="J87" s="43" t="s">
        <v>182</v>
      </c>
      <c r="K87" s="10" t="s">
        <v>889</v>
      </c>
      <c r="L87" s="13"/>
      <c r="M87" s="13"/>
      <c r="N87" s="13" t="s">
        <v>247</v>
      </c>
      <c r="O87" s="13" t="s">
        <v>185</v>
      </c>
      <c r="P87" s="21" t="s">
        <v>890</v>
      </c>
      <c r="Q87" s="13"/>
      <c r="R87" s="13"/>
      <c r="S87" s="10"/>
      <c r="T87" s="13"/>
      <c r="U87" s="13"/>
    </row>
    <row r="88" spans="1:21" ht="89.25">
      <c r="A88" s="136"/>
      <c r="B88" s="136"/>
      <c r="C88" s="136"/>
      <c r="D88" s="136"/>
      <c r="E88" s="136"/>
      <c r="F88" s="136"/>
      <c r="G88" s="136"/>
      <c r="H88" s="136"/>
      <c r="I88" s="136"/>
      <c r="J88" s="43" t="s">
        <v>903</v>
      </c>
      <c r="K88" s="10" t="s">
        <v>904</v>
      </c>
      <c r="L88" s="13"/>
      <c r="M88" s="13"/>
      <c r="N88" s="13" t="s">
        <v>247</v>
      </c>
      <c r="O88" s="13" t="s">
        <v>185</v>
      </c>
      <c r="P88" s="36" t="s">
        <v>905</v>
      </c>
      <c r="Q88" s="13"/>
      <c r="R88" s="13"/>
      <c r="S88" s="10"/>
      <c r="T88" s="13"/>
      <c r="U88" s="13"/>
    </row>
    <row r="89" spans="1:21" ht="63.75">
      <c r="A89" s="136"/>
      <c r="B89" s="136"/>
      <c r="C89" s="136"/>
      <c r="D89" s="136"/>
      <c r="E89" s="136"/>
      <c r="F89" s="136"/>
      <c r="G89" s="136"/>
      <c r="H89" s="136"/>
      <c r="I89" s="136"/>
      <c r="J89" s="43" t="s">
        <v>906</v>
      </c>
      <c r="K89" s="10" t="s">
        <v>907</v>
      </c>
      <c r="L89" s="13"/>
      <c r="M89" s="13"/>
      <c r="N89" s="13" t="s">
        <v>908</v>
      </c>
      <c r="O89" s="13" t="s">
        <v>185</v>
      </c>
      <c r="P89" s="10" t="s">
        <v>909</v>
      </c>
      <c r="Q89" s="13"/>
      <c r="R89" s="13"/>
      <c r="S89" s="10"/>
      <c r="T89" s="13"/>
      <c r="U89" s="13"/>
    </row>
    <row r="90" spans="1:21" ht="102">
      <c r="A90" s="136"/>
      <c r="B90" s="137"/>
      <c r="C90" s="137"/>
      <c r="D90" s="137"/>
      <c r="E90" s="137"/>
      <c r="F90" s="137"/>
      <c r="G90" s="137"/>
      <c r="H90" s="137"/>
      <c r="I90" s="137"/>
      <c r="J90" s="43" t="s">
        <v>446</v>
      </c>
      <c r="K90" s="10" t="s">
        <v>910</v>
      </c>
      <c r="L90" s="13"/>
      <c r="M90" s="13"/>
      <c r="N90" s="13" t="s">
        <v>911</v>
      </c>
      <c r="O90" s="13" t="s">
        <v>185</v>
      </c>
      <c r="P90" s="21" t="s">
        <v>912</v>
      </c>
      <c r="Q90" s="13"/>
      <c r="R90" s="13"/>
      <c r="S90" s="10"/>
      <c r="T90" s="13"/>
      <c r="U90" s="13"/>
    </row>
    <row r="91" spans="1:21" ht="76.5">
      <c r="A91" s="136"/>
      <c r="B91" s="142" t="s">
        <v>26</v>
      </c>
      <c r="C91" s="142">
        <v>1324</v>
      </c>
      <c r="D91" s="145" t="s">
        <v>470</v>
      </c>
      <c r="E91" s="142" t="s">
        <v>913</v>
      </c>
      <c r="F91" s="142" t="s">
        <v>253</v>
      </c>
      <c r="G91" s="142" t="s">
        <v>850</v>
      </c>
      <c r="H91" s="142" t="s">
        <v>254</v>
      </c>
      <c r="I91" s="142" t="s">
        <v>181</v>
      </c>
      <c r="J91" s="43" t="s">
        <v>245</v>
      </c>
      <c r="K91" s="10" t="s">
        <v>485</v>
      </c>
      <c r="L91" s="13"/>
      <c r="M91" s="13"/>
      <c r="N91" s="13" t="s">
        <v>914</v>
      </c>
      <c r="O91" s="60" t="s">
        <v>256</v>
      </c>
      <c r="P91" s="10" t="s">
        <v>915</v>
      </c>
      <c r="Q91" s="14" t="s">
        <v>916</v>
      </c>
      <c r="R91" s="41" t="s">
        <v>309</v>
      </c>
      <c r="S91" s="44" t="s">
        <v>917</v>
      </c>
      <c r="T91" s="13" t="str">
        <f>CONCATENATE(Masuri!A4, " , ", Masuri!A5, " , ", Masuri!A6, " , ", Masuri!A8, " , ", Masuri!A10, " , ", Masuri!A11, " , ", Masuri!A15, " , ",  Masuri!A16, " , ", Masuri!A34)</f>
        <v>M2 , M3 , M4 , M5 , M7 , M8 , M12 , M13 , M31</v>
      </c>
      <c r="U91" s="13"/>
    </row>
    <row r="92" spans="1:21" ht="38.25">
      <c r="A92" s="136"/>
      <c r="B92" s="136"/>
      <c r="C92" s="136"/>
      <c r="D92" s="136"/>
      <c r="E92" s="136"/>
      <c r="F92" s="136"/>
      <c r="G92" s="136"/>
      <c r="H92" s="136"/>
      <c r="I92" s="136"/>
      <c r="J92" s="43" t="s">
        <v>476</v>
      </c>
      <c r="K92" s="10" t="s">
        <v>477</v>
      </c>
      <c r="L92" s="13"/>
      <c r="M92" s="13"/>
      <c r="N92" s="13" t="s">
        <v>914</v>
      </c>
      <c r="O92" s="14" t="s">
        <v>185</v>
      </c>
      <c r="P92" s="21" t="s">
        <v>918</v>
      </c>
      <c r="Q92" s="61"/>
      <c r="R92" s="61"/>
      <c r="S92" s="62"/>
      <c r="T92" s="13"/>
      <c r="U92" s="13"/>
    </row>
    <row r="93" spans="1:21" ht="76.5">
      <c r="A93" s="136"/>
      <c r="B93" s="136"/>
      <c r="C93" s="136"/>
      <c r="D93" s="136"/>
      <c r="E93" s="136"/>
      <c r="F93" s="136"/>
      <c r="G93" s="136"/>
      <c r="H93" s="136"/>
      <c r="I93" s="136"/>
      <c r="J93" s="43" t="s">
        <v>919</v>
      </c>
      <c r="K93" s="10" t="s">
        <v>183</v>
      </c>
      <c r="L93" s="13"/>
      <c r="M93" s="13"/>
      <c r="N93" s="13" t="s">
        <v>920</v>
      </c>
      <c r="O93" s="14" t="s">
        <v>185</v>
      </c>
      <c r="P93" s="21" t="s">
        <v>921</v>
      </c>
      <c r="Q93" s="61"/>
      <c r="R93" s="61"/>
      <c r="S93" s="62"/>
      <c r="T93" s="13"/>
      <c r="U93" s="13"/>
    </row>
    <row r="94" spans="1:21" ht="63.75">
      <c r="A94" s="136"/>
      <c r="B94" s="136"/>
      <c r="C94" s="136"/>
      <c r="D94" s="136"/>
      <c r="E94" s="136"/>
      <c r="F94" s="136"/>
      <c r="G94" s="136"/>
      <c r="H94" s="136"/>
      <c r="I94" s="136"/>
      <c r="J94" s="43" t="s">
        <v>922</v>
      </c>
      <c r="K94" s="10" t="s">
        <v>482</v>
      </c>
      <c r="L94" s="13"/>
      <c r="M94" s="13"/>
      <c r="N94" s="13" t="s">
        <v>914</v>
      </c>
      <c r="O94" s="14" t="s">
        <v>185</v>
      </c>
      <c r="P94" s="21" t="s">
        <v>923</v>
      </c>
      <c r="Q94" s="61"/>
      <c r="R94" s="61"/>
      <c r="S94" s="62"/>
      <c r="T94" s="13"/>
      <c r="U94" s="13"/>
    </row>
    <row r="95" spans="1:21" ht="63.75">
      <c r="A95" s="136"/>
      <c r="B95" s="136"/>
      <c r="C95" s="137"/>
      <c r="D95" s="137"/>
      <c r="E95" s="137"/>
      <c r="F95" s="137"/>
      <c r="G95" s="137"/>
      <c r="H95" s="137"/>
      <c r="I95" s="137"/>
      <c r="J95" s="43" t="s">
        <v>924</v>
      </c>
      <c r="K95" s="10" t="s">
        <v>485</v>
      </c>
      <c r="L95" s="13"/>
      <c r="M95" s="13"/>
      <c r="N95" s="13" t="s">
        <v>914</v>
      </c>
      <c r="O95" s="14" t="s">
        <v>185</v>
      </c>
      <c r="P95" s="21" t="s">
        <v>925</v>
      </c>
      <c r="Q95" s="14"/>
      <c r="R95" s="41"/>
      <c r="S95" s="21"/>
      <c r="T95" s="13"/>
      <c r="U95" s="13"/>
    </row>
    <row r="96" spans="1:21" ht="38.25">
      <c r="A96" s="136"/>
      <c r="B96" s="136"/>
      <c r="C96" s="142">
        <v>1323</v>
      </c>
      <c r="D96" s="145" t="s">
        <v>487</v>
      </c>
      <c r="E96" s="142" t="s">
        <v>926</v>
      </c>
      <c r="F96" s="142" t="s">
        <v>253</v>
      </c>
      <c r="G96" s="142" t="s">
        <v>850</v>
      </c>
      <c r="H96" s="142" t="s">
        <v>254</v>
      </c>
      <c r="I96" s="142" t="s">
        <v>255</v>
      </c>
      <c r="J96" s="43" t="s">
        <v>245</v>
      </c>
      <c r="K96" s="10" t="s">
        <v>485</v>
      </c>
      <c r="L96" s="13"/>
      <c r="M96" s="13"/>
      <c r="N96" s="13" t="s">
        <v>914</v>
      </c>
      <c r="O96" s="13" t="s">
        <v>185</v>
      </c>
      <c r="P96" s="56" t="s">
        <v>927</v>
      </c>
      <c r="Q96" s="13"/>
      <c r="R96" s="13"/>
      <c r="S96" s="56"/>
      <c r="T96" s="13"/>
      <c r="U96" s="13"/>
    </row>
    <row r="97" spans="1:21" ht="38.25">
      <c r="A97" s="136"/>
      <c r="B97" s="136"/>
      <c r="C97" s="136"/>
      <c r="D97" s="136"/>
      <c r="E97" s="136"/>
      <c r="F97" s="136"/>
      <c r="G97" s="136"/>
      <c r="H97" s="136"/>
      <c r="I97" s="136"/>
      <c r="J97" s="43" t="s">
        <v>476</v>
      </c>
      <c r="K97" s="10" t="s">
        <v>477</v>
      </c>
      <c r="L97" s="13"/>
      <c r="M97" s="13"/>
      <c r="N97" s="13" t="s">
        <v>914</v>
      </c>
      <c r="O97" s="13" t="s">
        <v>185</v>
      </c>
      <c r="P97" s="58" t="s">
        <v>928</v>
      </c>
      <c r="Q97" s="13"/>
      <c r="R97" s="13"/>
      <c r="S97" s="10"/>
      <c r="T97" s="13"/>
      <c r="U97" s="13"/>
    </row>
    <row r="98" spans="1:21" ht="76.5">
      <c r="A98" s="136"/>
      <c r="B98" s="136"/>
      <c r="C98" s="136"/>
      <c r="D98" s="136"/>
      <c r="E98" s="136"/>
      <c r="F98" s="136"/>
      <c r="G98" s="136"/>
      <c r="H98" s="136"/>
      <c r="I98" s="136"/>
      <c r="J98" s="43" t="s">
        <v>919</v>
      </c>
      <c r="K98" s="10" t="s">
        <v>183</v>
      </c>
      <c r="L98" s="13"/>
      <c r="M98" s="13"/>
      <c r="N98" s="13" t="s">
        <v>920</v>
      </c>
      <c r="O98" s="13" t="s">
        <v>185</v>
      </c>
      <c r="P98" s="21" t="s">
        <v>921</v>
      </c>
      <c r="Q98" s="13"/>
      <c r="R98" s="13"/>
      <c r="S98" s="10"/>
      <c r="T98" s="13"/>
      <c r="U98" s="13"/>
    </row>
    <row r="99" spans="1:21" ht="25.5">
      <c r="A99" s="136"/>
      <c r="B99" s="136"/>
      <c r="C99" s="136"/>
      <c r="D99" s="136"/>
      <c r="E99" s="136"/>
      <c r="F99" s="136"/>
      <c r="G99" s="136"/>
      <c r="H99" s="136"/>
      <c r="I99" s="136"/>
      <c r="J99" s="43" t="s">
        <v>929</v>
      </c>
      <c r="K99" s="10" t="s">
        <v>492</v>
      </c>
      <c r="L99" s="13"/>
      <c r="M99" s="13"/>
      <c r="N99" s="13" t="s">
        <v>493</v>
      </c>
      <c r="O99" s="13" t="s">
        <v>185</v>
      </c>
      <c r="P99" s="21" t="s">
        <v>930</v>
      </c>
      <c r="Q99" s="13"/>
      <c r="R99" s="13"/>
      <c r="S99" s="10"/>
      <c r="T99" s="13"/>
      <c r="U99" s="13"/>
    </row>
    <row r="100" spans="1:21" ht="25.5">
      <c r="A100" s="136"/>
      <c r="B100" s="136"/>
      <c r="C100" s="137"/>
      <c r="D100" s="137"/>
      <c r="E100" s="137"/>
      <c r="F100" s="137"/>
      <c r="G100" s="137"/>
      <c r="H100" s="137"/>
      <c r="I100" s="137"/>
      <c r="J100" s="43" t="s">
        <v>495</v>
      </c>
      <c r="K100" s="10" t="s">
        <v>774</v>
      </c>
      <c r="L100" s="13"/>
      <c r="M100" s="13"/>
      <c r="N100" s="13" t="s">
        <v>201</v>
      </c>
      <c r="O100" s="13" t="s">
        <v>185</v>
      </c>
      <c r="P100" s="21" t="s">
        <v>931</v>
      </c>
      <c r="Q100" s="13"/>
      <c r="R100" s="13"/>
      <c r="S100" s="10"/>
      <c r="T100" s="13"/>
      <c r="U100" s="13"/>
    </row>
    <row r="101" spans="1:21" ht="127.5">
      <c r="A101" s="136"/>
      <c r="B101" s="136"/>
      <c r="C101" s="142">
        <v>1355</v>
      </c>
      <c r="D101" s="145" t="s">
        <v>44</v>
      </c>
      <c r="E101" s="142" t="s">
        <v>932</v>
      </c>
      <c r="F101" s="142" t="s">
        <v>253</v>
      </c>
      <c r="G101" s="142" t="s">
        <v>850</v>
      </c>
      <c r="H101" s="142" t="s">
        <v>254</v>
      </c>
      <c r="I101" s="142" t="s">
        <v>933</v>
      </c>
      <c r="J101" s="43" t="s">
        <v>245</v>
      </c>
      <c r="K101" s="10" t="s">
        <v>246</v>
      </c>
      <c r="L101" s="13"/>
      <c r="M101" s="13"/>
      <c r="N101" s="13" t="s">
        <v>342</v>
      </c>
      <c r="O101" s="60" t="s">
        <v>256</v>
      </c>
      <c r="P101" s="21" t="s">
        <v>320</v>
      </c>
      <c r="Q101" s="14" t="s">
        <v>934</v>
      </c>
      <c r="R101" s="41" t="s">
        <v>309</v>
      </c>
      <c r="S101" s="21" t="s">
        <v>935</v>
      </c>
      <c r="T101" s="13" t="str">
        <f>CONCATENATE(Masuri!A3, " , ", Masuri!A4, " , ", Masuri!A5, " , ", Masuri!A6, " , ", Masuri!A8, " , ", Masuri!A10, " , ", Masuri!A11, " , ", Masuri!A17, " , ", Masuri!A18, " , ", Masuri!A19, " , ", Masuri!A20, " , ", Masuri!A21, " , ", Masuri!A24, " , ", Masuri!A25, " , ", Masuri!A26, " , ", Masuri!A30, " , ", Masuri!A34)</f>
        <v>M1 , M2 , M3 , M4 , M5 , M7 , M8 , M14 , M15 , M16 , M17 , M18 , M21 , M22 , M23 , M27 , M31</v>
      </c>
      <c r="U101" s="13"/>
    </row>
    <row r="102" spans="1:21" ht="51">
      <c r="A102" s="136"/>
      <c r="B102" s="136"/>
      <c r="C102" s="136"/>
      <c r="D102" s="136"/>
      <c r="E102" s="136"/>
      <c r="F102" s="136"/>
      <c r="G102" s="136"/>
      <c r="H102" s="136"/>
      <c r="I102" s="136"/>
      <c r="J102" s="43" t="s">
        <v>249</v>
      </c>
      <c r="K102" s="10" t="s">
        <v>183</v>
      </c>
      <c r="L102" s="13"/>
      <c r="M102" s="13"/>
      <c r="N102" s="13" t="s">
        <v>342</v>
      </c>
      <c r="O102" s="14" t="s">
        <v>185</v>
      </c>
      <c r="P102" s="21" t="s">
        <v>936</v>
      </c>
      <c r="Q102" s="61"/>
      <c r="R102" s="61"/>
      <c r="S102" s="62"/>
      <c r="T102" s="13"/>
      <c r="U102" s="13"/>
    </row>
    <row r="103" spans="1:21" ht="51">
      <c r="A103" s="136"/>
      <c r="B103" s="136"/>
      <c r="C103" s="136"/>
      <c r="D103" s="136"/>
      <c r="E103" s="136"/>
      <c r="F103" s="136"/>
      <c r="G103" s="136"/>
      <c r="H103" s="136"/>
      <c r="I103" s="136"/>
      <c r="J103" s="43" t="s">
        <v>937</v>
      </c>
      <c r="K103" s="10" t="s">
        <v>938</v>
      </c>
      <c r="L103" s="13"/>
      <c r="M103" s="13"/>
      <c r="N103" s="13" t="s">
        <v>464</v>
      </c>
      <c r="O103" s="14" t="s">
        <v>185</v>
      </c>
      <c r="P103" s="21" t="s">
        <v>939</v>
      </c>
      <c r="Q103" s="61"/>
      <c r="R103" s="61"/>
      <c r="S103" s="62"/>
      <c r="T103" s="13"/>
      <c r="U103" s="13"/>
    </row>
    <row r="104" spans="1:21" ht="114.75">
      <c r="A104" s="136"/>
      <c r="B104" s="136"/>
      <c r="C104" s="136"/>
      <c r="D104" s="136"/>
      <c r="E104" s="136"/>
      <c r="F104" s="136"/>
      <c r="G104" s="136"/>
      <c r="H104" s="136"/>
      <c r="I104" s="136"/>
      <c r="J104" s="43" t="s">
        <v>940</v>
      </c>
      <c r="K104" s="10" t="s">
        <v>941</v>
      </c>
      <c r="L104" s="13"/>
      <c r="M104" s="13"/>
      <c r="N104" s="13">
        <v>0</v>
      </c>
      <c r="O104" s="14" t="s">
        <v>185</v>
      </c>
      <c r="P104" s="21" t="s">
        <v>942</v>
      </c>
      <c r="Q104" s="61"/>
      <c r="R104" s="61"/>
      <c r="S104" s="62"/>
      <c r="T104" s="13"/>
      <c r="U104" s="13"/>
    </row>
    <row r="105" spans="1:21" ht="89.25">
      <c r="A105" s="136"/>
      <c r="B105" s="136"/>
      <c r="C105" s="136"/>
      <c r="D105" s="136"/>
      <c r="E105" s="136"/>
      <c r="F105" s="136"/>
      <c r="G105" s="136"/>
      <c r="H105" s="136"/>
      <c r="I105" s="136"/>
      <c r="J105" s="43" t="s">
        <v>943</v>
      </c>
      <c r="K105" s="10" t="s">
        <v>941</v>
      </c>
      <c r="L105" s="13"/>
      <c r="M105" s="13"/>
      <c r="N105" s="13">
        <v>0</v>
      </c>
      <c r="O105" s="13" t="s">
        <v>185</v>
      </c>
      <c r="P105" s="21" t="s">
        <v>944</v>
      </c>
      <c r="Q105" s="13"/>
      <c r="R105" s="13"/>
      <c r="S105" s="10"/>
      <c r="T105" s="13"/>
      <c r="U105" s="13"/>
    </row>
    <row r="106" spans="1:21" ht="51">
      <c r="A106" s="136"/>
      <c r="B106" s="136"/>
      <c r="C106" s="136"/>
      <c r="D106" s="136"/>
      <c r="E106" s="136"/>
      <c r="F106" s="136"/>
      <c r="G106" s="136"/>
      <c r="H106" s="136"/>
      <c r="I106" s="136"/>
      <c r="J106" s="43" t="s">
        <v>459</v>
      </c>
      <c r="K106" s="10" t="s">
        <v>945</v>
      </c>
      <c r="L106" s="13"/>
      <c r="M106" s="13"/>
      <c r="N106" s="13" t="s">
        <v>342</v>
      </c>
      <c r="O106" s="13" t="s">
        <v>185</v>
      </c>
      <c r="P106" s="10" t="s">
        <v>946</v>
      </c>
      <c r="Q106" s="13"/>
      <c r="R106" s="13"/>
      <c r="S106" s="10"/>
      <c r="T106" s="13"/>
      <c r="U106" s="13"/>
    </row>
    <row r="107" spans="1:21" ht="76.5">
      <c r="A107" s="136"/>
      <c r="B107" s="136"/>
      <c r="C107" s="136"/>
      <c r="D107" s="136"/>
      <c r="E107" s="136"/>
      <c r="F107" s="136"/>
      <c r="G107" s="136"/>
      <c r="H107" s="136"/>
      <c r="I107" s="136"/>
      <c r="J107" s="43" t="s">
        <v>839</v>
      </c>
      <c r="K107" s="10" t="s">
        <v>373</v>
      </c>
      <c r="L107" s="13"/>
      <c r="M107" s="13"/>
      <c r="N107" s="13" t="s">
        <v>374</v>
      </c>
      <c r="O107" s="13" t="s">
        <v>185</v>
      </c>
      <c r="P107" s="36" t="s">
        <v>947</v>
      </c>
      <c r="Q107" s="13"/>
      <c r="R107" s="13"/>
      <c r="S107" s="56"/>
      <c r="T107" s="13"/>
      <c r="U107" s="13"/>
    </row>
    <row r="108" spans="1:21" ht="76.5">
      <c r="A108" s="136"/>
      <c r="B108" s="136"/>
      <c r="C108" s="136"/>
      <c r="D108" s="136"/>
      <c r="E108" s="136"/>
      <c r="F108" s="136"/>
      <c r="G108" s="136"/>
      <c r="H108" s="136"/>
      <c r="I108" s="136"/>
      <c r="J108" s="43" t="s">
        <v>377</v>
      </c>
      <c r="K108" s="10" t="s">
        <v>331</v>
      </c>
      <c r="L108" s="13"/>
      <c r="M108" s="13"/>
      <c r="N108" s="13" t="s">
        <v>374</v>
      </c>
      <c r="O108" s="13" t="s">
        <v>185</v>
      </c>
      <c r="P108" s="36" t="s">
        <v>842</v>
      </c>
      <c r="Q108" s="13"/>
      <c r="R108" s="13"/>
      <c r="S108" s="56"/>
      <c r="T108" s="13"/>
      <c r="U108" s="13"/>
    </row>
    <row r="109" spans="1:21" ht="63.75">
      <c r="A109" s="136"/>
      <c r="B109" s="136"/>
      <c r="C109" s="136"/>
      <c r="D109" s="136"/>
      <c r="E109" s="136"/>
      <c r="F109" s="136"/>
      <c r="G109" s="136"/>
      <c r="H109" s="136"/>
      <c r="I109" s="136"/>
      <c r="J109" s="43" t="s">
        <v>365</v>
      </c>
      <c r="K109" s="43" t="s">
        <v>570</v>
      </c>
      <c r="L109" s="63"/>
      <c r="M109" s="63"/>
      <c r="N109" s="63">
        <v>0</v>
      </c>
      <c r="O109" s="13" t="s">
        <v>185</v>
      </c>
      <c r="P109" s="44" t="s">
        <v>571</v>
      </c>
      <c r="Q109" s="13"/>
      <c r="R109" s="13"/>
      <c r="S109" s="10"/>
      <c r="T109" s="13"/>
      <c r="U109" s="13"/>
    </row>
    <row r="110" spans="1:21" ht="89.25">
      <c r="A110" s="137"/>
      <c r="B110" s="137"/>
      <c r="C110" s="137"/>
      <c r="D110" s="137"/>
      <c r="E110" s="137"/>
      <c r="F110" s="137"/>
      <c r="G110" s="137"/>
      <c r="H110" s="137"/>
      <c r="I110" s="137"/>
      <c r="J110" s="43" t="s">
        <v>368</v>
      </c>
      <c r="K110" s="10" t="s">
        <v>676</v>
      </c>
      <c r="L110" s="13"/>
      <c r="M110" s="13"/>
      <c r="N110" s="13" t="s">
        <v>370</v>
      </c>
      <c r="O110" s="13" t="s">
        <v>185</v>
      </c>
      <c r="P110" s="36" t="s">
        <v>835</v>
      </c>
      <c r="Q110" s="13"/>
      <c r="R110" s="13"/>
      <c r="S110" s="10"/>
      <c r="T110" s="13"/>
      <c r="U110" s="13"/>
    </row>
  </sheetData>
  <mergeCells count="84">
    <mergeCell ref="H101:H110"/>
    <mergeCell ref="I101:I110"/>
    <mergeCell ref="G101:G110"/>
    <mergeCell ref="D86:D90"/>
    <mergeCell ref="E86:E90"/>
    <mergeCell ref="F86:F90"/>
    <mergeCell ref="G86:G90"/>
    <mergeCell ref="D91:D95"/>
    <mergeCell ref="E91:E95"/>
    <mergeCell ref="F91:F95"/>
    <mergeCell ref="G91:G95"/>
    <mergeCell ref="D96:D100"/>
    <mergeCell ref="E96:E100"/>
    <mergeCell ref="F96:F100"/>
    <mergeCell ref="G96:G100"/>
    <mergeCell ref="C101:C110"/>
    <mergeCell ref="D101:D110"/>
    <mergeCell ref="E101:E110"/>
    <mergeCell ref="F101:F110"/>
    <mergeCell ref="A3:A110"/>
    <mergeCell ref="D3:D18"/>
    <mergeCell ref="E3:E18"/>
    <mergeCell ref="F3:F18"/>
    <mergeCell ref="B91:B110"/>
    <mergeCell ref="C91:C95"/>
    <mergeCell ref="C96:C100"/>
    <mergeCell ref="H68:H73"/>
    <mergeCell ref="I68:I73"/>
    <mergeCell ref="J71:J72"/>
    <mergeCell ref="B3:B67"/>
    <mergeCell ref="B68:B90"/>
    <mergeCell ref="G3:G18"/>
    <mergeCell ref="G19:G34"/>
    <mergeCell ref="G52:G67"/>
    <mergeCell ref="F35:F51"/>
    <mergeCell ref="G35:G51"/>
    <mergeCell ref="H35:H51"/>
    <mergeCell ref="I35:I51"/>
    <mergeCell ref="C52:C67"/>
    <mergeCell ref="D52:D67"/>
    <mergeCell ref="E52:E67"/>
    <mergeCell ref="F52:F67"/>
    <mergeCell ref="H52:H67"/>
    <mergeCell ref="I52:I67"/>
    <mergeCell ref="H3:H18"/>
    <mergeCell ref="I3:I18"/>
    <mergeCell ref="C19:C34"/>
    <mergeCell ref="D19:D34"/>
    <mergeCell ref="E19:E34"/>
    <mergeCell ref="F19:F34"/>
    <mergeCell ref="H19:H34"/>
    <mergeCell ref="I19:I34"/>
    <mergeCell ref="H74:H79"/>
    <mergeCell ref="I74:I79"/>
    <mergeCell ref="J77:J78"/>
    <mergeCell ref="H80:H85"/>
    <mergeCell ref="I80:I85"/>
    <mergeCell ref="J83:J84"/>
    <mergeCell ref="C86:C90"/>
    <mergeCell ref="H86:H90"/>
    <mergeCell ref="H91:H95"/>
    <mergeCell ref="I91:I95"/>
    <mergeCell ref="H96:H100"/>
    <mergeCell ref="I96:I100"/>
    <mergeCell ref="I86:I90"/>
    <mergeCell ref="C80:C85"/>
    <mergeCell ref="D80:D85"/>
    <mergeCell ref="E80:E85"/>
    <mergeCell ref="F80:F85"/>
    <mergeCell ref="G80:G85"/>
    <mergeCell ref="F68:F73"/>
    <mergeCell ref="G68:G73"/>
    <mergeCell ref="C74:C79"/>
    <mergeCell ref="D74:D79"/>
    <mergeCell ref="E74:E79"/>
    <mergeCell ref="F74:F79"/>
    <mergeCell ref="G74:G79"/>
    <mergeCell ref="C3:C18"/>
    <mergeCell ref="C35:C51"/>
    <mergeCell ref="C68:C73"/>
    <mergeCell ref="D68:D73"/>
    <mergeCell ref="E68:E73"/>
    <mergeCell ref="D35:D51"/>
    <mergeCell ref="E35:E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00FF"/>
    <outlinePr summaryBelow="0" summaryRight="0"/>
  </sheetPr>
  <dimension ref="A1:U67"/>
  <sheetViews>
    <sheetView workbookViewId="0">
      <pane ySplit="2" topLeftCell="A3" activePane="bottomLeft" state="frozen"/>
      <selection pane="bottomLeft" sqref="A1:XFD1048576"/>
    </sheetView>
  </sheetViews>
  <sheetFormatPr defaultColWidth="12.5703125" defaultRowHeight="12.75"/>
  <cols>
    <col min="1" max="1" width="6" customWidth="1"/>
    <col min="2" max="2" width="10.42578125" customWidth="1"/>
    <col min="3" max="3" width="6.42578125" customWidth="1"/>
    <col min="4" max="4" width="9.7109375" customWidth="1"/>
    <col min="5" max="5" width="20" customWidth="1"/>
    <col min="6" max="6" width="10.28515625" customWidth="1"/>
    <col min="7" max="7" width="9.28515625" customWidth="1"/>
    <col min="8" max="8" width="8.5703125" customWidth="1"/>
    <col min="9" max="9" width="9" customWidth="1"/>
    <col min="10" max="10" width="16" customWidth="1"/>
    <col min="12" max="12" width="7.140625" customWidth="1"/>
    <col min="13" max="13" width="7" customWidth="1"/>
    <col min="15" max="15" width="7" customWidth="1"/>
    <col min="16" max="16" width="90.42578125" customWidth="1"/>
    <col min="19" max="19" width="101" customWidth="1"/>
  </cols>
  <sheetData>
    <row r="1" spans="1:21">
      <c r="A1" s="64" t="s">
        <v>5</v>
      </c>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25.5">
      <c r="A3" s="156" t="s">
        <v>5</v>
      </c>
      <c r="B3" s="142" t="s">
        <v>175</v>
      </c>
      <c r="C3" s="142">
        <v>9130</v>
      </c>
      <c r="D3" s="151" t="s">
        <v>948</v>
      </c>
      <c r="E3" s="156" t="s">
        <v>949</v>
      </c>
      <c r="F3" s="156" t="s">
        <v>950</v>
      </c>
      <c r="G3" s="149" t="s">
        <v>760</v>
      </c>
      <c r="H3" s="155" t="s">
        <v>548</v>
      </c>
      <c r="I3" s="156" t="s">
        <v>255</v>
      </c>
      <c r="J3" s="7" t="s">
        <v>509</v>
      </c>
      <c r="K3" s="7" t="s">
        <v>183</v>
      </c>
      <c r="L3" s="65"/>
      <c r="M3" s="1"/>
      <c r="N3" s="3" t="s">
        <v>951</v>
      </c>
      <c r="O3" s="14" t="s">
        <v>185</v>
      </c>
      <c r="P3" s="3" t="s">
        <v>952</v>
      </c>
      <c r="Q3" s="1"/>
      <c r="R3" s="1"/>
      <c r="S3" s="1"/>
      <c r="T3" s="1"/>
      <c r="U3" s="1"/>
    </row>
    <row r="4" spans="1:21" ht="127.5">
      <c r="A4" s="136"/>
      <c r="B4" s="136"/>
      <c r="C4" s="136"/>
      <c r="D4" s="136"/>
      <c r="E4" s="136"/>
      <c r="F4" s="136"/>
      <c r="G4" s="136"/>
      <c r="H4" s="136"/>
      <c r="I4" s="136"/>
      <c r="J4" s="3" t="s">
        <v>953</v>
      </c>
      <c r="K4" s="3" t="s">
        <v>954</v>
      </c>
      <c r="L4" s="1"/>
      <c r="M4" s="1"/>
      <c r="N4" s="7" t="s">
        <v>955</v>
      </c>
      <c r="O4" s="14" t="s">
        <v>185</v>
      </c>
      <c r="P4" s="3" t="s">
        <v>956</v>
      </c>
      <c r="Q4" s="1"/>
      <c r="R4" s="1"/>
      <c r="S4" s="1"/>
      <c r="T4" s="1"/>
      <c r="U4" s="1"/>
    </row>
    <row r="5" spans="1:21" ht="127.5">
      <c r="A5" s="136"/>
      <c r="B5" s="136"/>
      <c r="C5" s="136"/>
      <c r="D5" s="136"/>
      <c r="E5" s="136"/>
      <c r="F5" s="136"/>
      <c r="G5" s="136"/>
      <c r="H5" s="136"/>
      <c r="I5" s="136"/>
      <c r="J5" s="9" t="s">
        <v>957</v>
      </c>
      <c r="K5" s="3" t="s">
        <v>958</v>
      </c>
      <c r="L5" s="1"/>
      <c r="M5" s="1"/>
      <c r="N5" s="7" t="s">
        <v>193</v>
      </c>
      <c r="O5" s="14" t="s">
        <v>185</v>
      </c>
      <c r="P5" s="3" t="s">
        <v>959</v>
      </c>
      <c r="Q5" s="1"/>
      <c r="R5" s="1"/>
      <c r="S5" s="1"/>
      <c r="T5" s="1"/>
      <c r="U5" s="1"/>
    </row>
    <row r="6" spans="1:21" ht="102">
      <c r="A6" s="136"/>
      <c r="B6" s="136"/>
      <c r="C6" s="136"/>
      <c r="D6" s="136"/>
      <c r="E6" s="136"/>
      <c r="F6" s="136"/>
      <c r="G6" s="136"/>
      <c r="H6" s="136"/>
      <c r="I6" s="136"/>
      <c r="J6" s="66" t="s">
        <v>960</v>
      </c>
      <c r="K6" s="7" t="s">
        <v>961</v>
      </c>
      <c r="L6" s="1"/>
      <c r="M6" s="1"/>
      <c r="N6" s="7" t="s">
        <v>962</v>
      </c>
      <c r="O6" s="14" t="s">
        <v>185</v>
      </c>
      <c r="P6" s="3" t="s">
        <v>963</v>
      </c>
      <c r="Q6" s="1"/>
      <c r="R6" s="1"/>
      <c r="S6" s="1"/>
      <c r="T6" s="1"/>
      <c r="U6" s="1"/>
    </row>
    <row r="7" spans="1:21" ht="114.75">
      <c r="A7" s="136"/>
      <c r="B7" s="136"/>
      <c r="C7" s="136"/>
      <c r="D7" s="136"/>
      <c r="E7" s="136"/>
      <c r="F7" s="136"/>
      <c r="G7" s="136"/>
      <c r="H7" s="136"/>
      <c r="I7" s="136"/>
      <c r="J7" s="3" t="s">
        <v>964</v>
      </c>
      <c r="K7" s="7" t="s">
        <v>961</v>
      </c>
      <c r="L7" s="1"/>
      <c r="M7" s="1"/>
      <c r="N7" s="3" t="s">
        <v>965</v>
      </c>
      <c r="O7" s="14" t="s">
        <v>185</v>
      </c>
      <c r="P7" s="3" t="s">
        <v>966</v>
      </c>
      <c r="Q7" s="1"/>
      <c r="R7" s="1"/>
      <c r="S7" s="1"/>
      <c r="T7" s="1"/>
      <c r="U7" s="1"/>
    </row>
    <row r="8" spans="1:21" ht="38.25">
      <c r="A8" s="136"/>
      <c r="B8" s="136"/>
      <c r="C8" s="136"/>
      <c r="D8" s="136"/>
      <c r="E8" s="136"/>
      <c r="F8" s="136"/>
      <c r="G8" s="136"/>
      <c r="H8" s="136"/>
      <c r="I8" s="136"/>
      <c r="J8" s="67" t="s">
        <v>967</v>
      </c>
      <c r="K8" s="7" t="s">
        <v>968</v>
      </c>
      <c r="L8" s="1"/>
      <c r="M8" s="1"/>
      <c r="N8" s="7" t="s">
        <v>969</v>
      </c>
      <c r="O8" s="14" t="s">
        <v>185</v>
      </c>
      <c r="P8" s="3" t="s">
        <v>970</v>
      </c>
      <c r="Q8" s="1"/>
      <c r="R8" s="1"/>
      <c r="S8" s="1"/>
      <c r="T8" s="1"/>
      <c r="U8" s="1"/>
    </row>
    <row r="9" spans="1:21" ht="38.25">
      <c r="A9" s="136"/>
      <c r="B9" s="136"/>
      <c r="C9" s="137"/>
      <c r="D9" s="137"/>
      <c r="E9" s="137"/>
      <c r="F9" s="137"/>
      <c r="G9" s="137"/>
      <c r="H9" s="137"/>
      <c r="I9" s="137"/>
      <c r="J9" s="67" t="s">
        <v>971</v>
      </c>
      <c r="K9" s="3" t="s">
        <v>972</v>
      </c>
      <c r="L9" s="1"/>
      <c r="M9" s="1"/>
      <c r="N9" s="7" t="s">
        <v>543</v>
      </c>
      <c r="O9" s="14" t="s">
        <v>185</v>
      </c>
      <c r="P9" s="3" t="s">
        <v>973</v>
      </c>
      <c r="Q9" s="1"/>
      <c r="R9" s="1"/>
      <c r="S9" s="1"/>
      <c r="T9" s="1"/>
      <c r="U9" s="1"/>
    </row>
    <row r="10" spans="1:21" ht="51">
      <c r="A10" s="136"/>
      <c r="B10" s="136"/>
      <c r="C10" s="142" t="s">
        <v>214</v>
      </c>
      <c r="D10" s="156" t="s">
        <v>974</v>
      </c>
      <c r="E10" s="151" t="s">
        <v>975</v>
      </c>
      <c r="F10" s="156" t="s">
        <v>950</v>
      </c>
      <c r="G10" s="156" t="s">
        <v>760</v>
      </c>
      <c r="H10" s="155" t="s">
        <v>548</v>
      </c>
      <c r="I10" s="156" t="s">
        <v>255</v>
      </c>
      <c r="J10" s="7" t="s">
        <v>509</v>
      </c>
      <c r="K10" s="7" t="s">
        <v>183</v>
      </c>
      <c r="L10" s="1"/>
      <c r="M10" s="1"/>
      <c r="N10" s="7" t="s">
        <v>976</v>
      </c>
      <c r="O10" s="14" t="s">
        <v>185</v>
      </c>
      <c r="P10" s="3" t="s">
        <v>977</v>
      </c>
      <c r="Q10" s="1"/>
      <c r="R10" s="1"/>
      <c r="S10" s="1"/>
      <c r="T10" s="1"/>
      <c r="U10" s="1"/>
    </row>
    <row r="11" spans="1:21" ht="127.5">
      <c r="A11" s="136"/>
      <c r="B11" s="136"/>
      <c r="C11" s="136"/>
      <c r="D11" s="136"/>
      <c r="E11" s="136"/>
      <c r="F11" s="136"/>
      <c r="G11" s="136"/>
      <c r="H11" s="136"/>
      <c r="I11" s="136"/>
      <c r="J11" s="3" t="s">
        <v>978</v>
      </c>
      <c r="K11" s="3" t="s">
        <v>954</v>
      </c>
      <c r="L11" s="1"/>
      <c r="M11" s="1"/>
      <c r="N11" s="3" t="s">
        <v>979</v>
      </c>
      <c r="O11" s="14" t="s">
        <v>185</v>
      </c>
      <c r="P11" s="3" t="s">
        <v>980</v>
      </c>
      <c r="Q11" s="1"/>
      <c r="R11" s="1"/>
      <c r="S11" s="1"/>
      <c r="T11" s="1"/>
      <c r="U11" s="1"/>
    </row>
    <row r="12" spans="1:21" ht="127.5">
      <c r="A12" s="136"/>
      <c r="B12" s="136"/>
      <c r="C12" s="136"/>
      <c r="D12" s="136"/>
      <c r="E12" s="136"/>
      <c r="F12" s="136"/>
      <c r="G12" s="136"/>
      <c r="H12" s="136"/>
      <c r="I12" s="136"/>
      <c r="J12" s="3" t="s">
        <v>957</v>
      </c>
      <c r="K12" s="3" t="s">
        <v>958</v>
      </c>
      <c r="L12" s="1"/>
      <c r="M12" s="1"/>
      <c r="N12" s="3" t="s">
        <v>193</v>
      </c>
      <c r="O12" s="14" t="s">
        <v>185</v>
      </c>
      <c r="P12" s="3" t="s">
        <v>981</v>
      </c>
      <c r="Q12" s="1"/>
      <c r="R12" s="1"/>
      <c r="S12" s="1"/>
      <c r="T12" s="1"/>
      <c r="U12" s="1"/>
    </row>
    <row r="13" spans="1:21" ht="114.75">
      <c r="A13" s="136"/>
      <c r="B13" s="136"/>
      <c r="C13" s="136"/>
      <c r="D13" s="136"/>
      <c r="E13" s="136"/>
      <c r="F13" s="136"/>
      <c r="G13" s="136"/>
      <c r="H13" s="136"/>
      <c r="I13" s="136"/>
      <c r="J13" s="3" t="s">
        <v>960</v>
      </c>
      <c r="K13" s="7" t="s">
        <v>961</v>
      </c>
      <c r="L13" s="1"/>
      <c r="M13" s="1"/>
      <c r="N13" s="3" t="s">
        <v>982</v>
      </c>
      <c r="O13" s="14" t="s">
        <v>185</v>
      </c>
      <c r="P13" s="3" t="s">
        <v>983</v>
      </c>
      <c r="Q13" s="1"/>
      <c r="R13" s="1"/>
      <c r="S13" s="1"/>
      <c r="T13" s="1"/>
      <c r="U13" s="1"/>
    </row>
    <row r="14" spans="1:21" ht="114.75">
      <c r="A14" s="136"/>
      <c r="B14" s="136"/>
      <c r="C14" s="136"/>
      <c r="D14" s="136"/>
      <c r="E14" s="136"/>
      <c r="F14" s="136"/>
      <c r="G14" s="136"/>
      <c r="H14" s="136"/>
      <c r="I14" s="136"/>
      <c r="J14" s="66" t="s">
        <v>984</v>
      </c>
      <c r="K14" s="3" t="s">
        <v>961</v>
      </c>
      <c r="L14" s="1"/>
      <c r="M14" s="1"/>
      <c r="N14" s="68" t="s">
        <v>985</v>
      </c>
      <c r="O14" s="14" t="s">
        <v>185</v>
      </c>
      <c r="P14" s="3" t="s">
        <v>986</v>
      </c>
      <c r="Q14" s="1"/>
      <c r="R14" s="1"/>
      <c r="S14" s="1"/>
      <c r="T14" s="1"/>
      <c r="U14" s="1"/>
    </row>
    <row r="15" spans="1:21" ht="38.25">
      <c r="A15" s="136"/>
      <c r="B15" s="136"/>
      <c r="C15" s="136"/>
      <c r="D15" s="136"/>
      <c r="E15" s="136"/>
      <c r="F15" s="136"/>
      <c r="G15" s="136"/>
      <c r="H15" s="136"/>
      <c r="I15" s="136"/>
      <c r="J15" s="67" t="s">
        <v>987</v>
      </c>
      <c r="K15" s="3" t="s">
        <v>968</v>
      </c>
      <c r="L15" s="1"/>
      <c r="M15" s="1"/>
      <c r="N15" s="3" t="s">
        <v>988</v>
      </c>
      <c r="O15" s="14" t="s">
        <v>185</v>
      </c>
      <c r="P15" s="3" t="s">
        <v>989</v>
      </c>
      <c r="Q15" s="1"/>
      <c r="R15" s="1"/>
      <c r="S15" s="1"/>
      <c r="T15" s="1"/>
      <c r="U15" s="1"/>
    </row>
    <row r="16" spans="1:21" ht="38.25">
      <c r="A16" s="136"/>
      <c r="B16" s="136"/>
      <c r="C16" s="137"/>
      <c r="D16" s="137"/>
      <c r="E16" s="137"/>
      <c r="F16" s="137"/>
      <c r="G16" s="137"/>
      <c r="H16" s="137"/>
      <c r="I16" s="137"/>
      <c r="J16" s="12" t="s">
        <v>971</v>
      </c>
      <c r="K16" s="3" t="s">
        <v>972</v>
      </c>
      <c r="L16" s="1"/>
      <c r="M16" s="1"/>
      <c r="N16" s="3" t="s">
        <v>543</v>
      </c>
      <c r="O16" s="14" t="s">
        <v>185</v>
      </c>
      <c r="P16" s="3" t="s">
        <v>990</v>
      </c>
      <c r="Q16" s="1"/>
      <c r="R16" s="1"/>
      <c r="S16" s="1"/>
      <c r="T16" s="1"/>
      <c r="U16" s="1"/>
    </row>
    <row r="17" spans="1:21">
      <c r="A17" s="136"/>
      <c r="B17" s="136"/>
      <c r="C17" s="149" t="s">
        <v>230</v>
      </c>
      <c r="D17" s="156" t="s">
        <v>530</v>
      </c>
      <c r="E17" s="156" t="s">
        <v>991</v>
      </c>
      <c r="F17" s="156" t="s">
        <v>950</v>
      </c>
      <c r="G17" s="156" t="s">
        <v>760</v>
      </c>
      <c r="H17" s="156" t="s">
        <v>548</v>
      </c>
      <c r="I17" s="156" t="s">
        <v>255</v>
      </c>
      <c r="J17" s="3" t="s">
        <v>509</v>
      </c>
      <c r="K17" s="3" t="s">
        <v>183</v>
      </c>
      <c r="L17" s="1"/>
      <c r="M17" s="1"/>
      <c r="N17" s="3" t="s">
        <v>992</v>
      </c>
      <c r="O17" s="14" t="s">
        <v>185</v>
      </c>
      <c r="P17" s="3" t="s">
        <v>993</v>
      </c>
      <c r="Q17" s="1"/>
      <c r="R17" s="1"/>
      <c r="S17" s="1"/>
      <c r="T17" s="1"/>
      <c r="U17" s="1"/>
    </row>
    <row r="18" spans="1:21" ht="127.5">
      <c r="A18" s="136"/>
      <c r="B18" s="136"/>
      <c r="C18" s="136"/>
      <c r="D18" s="136"/>
      <c r="E18" s="136"/>
      <c r="F18" s="136"/>
      <c r="G18" s="136"/>
      <c r="H18" s="136"/>
      <c r="I18" s="136"/>
      <c r="J18" s="3" t="s">
        <v>953</v>
      </c>
      <c r="K18" s="69" t="s">
        <v>954</v>
      </c>
      <c r="L18" s="1"/>
      <c r="M18" s="1"/>
      <c r="N18" s="3" t="s">
        <v>513</v>
      </c>
      <c r="O18" s="14" t="s">
        <v>185</v>
      </c>
      <c r="P18" s="3" t="s">
        <v>956</v>
      </c>
      <c r="Q18" s="1"/>
      <c r="R18" s="1"/>
      <c r="S18" s="1"/>
      <c r="T18" s="1"/>
      <c r="U18" s="1"/>
    </row>
    <row r="19" spans="1:21" ht="127.5">
      <c r="A19" s="136"/>
      <c r="B19" s="136"/>
      <c r="C19" s="136"/>
      <c r="D19" s="136"/>
      <c r="E19" s="136"/>
      <c r="F19" s="136"/>
      <c r="G19" s="136"/>
      <c r="H19" s="136"/>
      <c r="I19" s="136"/>
      <c r="J19" s="3" t="s">
        <v>957</v>
      </c>
      <c r="K19" s="3" t="s">
        <v>958</v>
      </c>
      <c r="L19" s="1"/>
      <c r="M19" s="1"/>
      <c r="N19" s="3" t="s">
        <v>193</v>
      </c>
      <c r="O19" s="14" t="s">
        <v>185</v>
      </c>
      <c r="P19" s="3" t="s">
        <v>994</v>
      </c>
      <c r="Q19" s="1"/>
      <c r="R19" s="1"/>
      <c r="S19" s="1"/>
      <c r="T19" s="1"/>
      <c r="U19" s="1"/>
    </row>
    <row r="20" spans="1:21" ht="114.75">
      <c r="A20" s="136"/>
      <c r="B20" s="136"/>
      <c r="C20" s="136"/>
      <c r="D20" s="136"/>
      <c r="E20" s="136"/>
      <c r="F20" s="136"/>
      <c r="G20" s="136"/>
      <c r="H20" s="136"/>
      <c r="I20" s="136"/>
      <c r="J20" s="3" t="s">
        <v>960</v>
      </c>
      <c r="K20" s="3" t="s">
        <v>995</v>
      </c>
      <c r="L20" s="1"/>
      <c r="M20" s="1"/>
      <c r="N20" s="21" t="s">
        <v>520</v>
      </c>
      <c r="O20" s="14" t="s">
        <v>185</v>
      </c>
      <c r="P20" s="3" t="s">
        <v>983</v>
      </c>
      <c r="Q20" s="1"/>
      <c r="R20" s="1"/>
      <c r="S20" s="1"/>
      <c r="T20" s="1"/>
      <c r="U20" s="1"/>
    </row>
    <row r="21" spans="1:21" ht="114.75">
      <c r="A21" s="136"/>
      <c r="B21" s="136"/>
      <c r="C21" s="136"/>
      <c r="D21" s="136"/>
      <c r="E21" s="136"/>
      <c r="F21" s="136"/>
      <c r="G21" s="136"/>
      <c r="H21" s="136"/>
      <c r="I21" s="136"/>
      <c r="J21" s="3" t="s">
        <v>984</v>
      </c>
      <c r="K21" s="3" t="s">
        <v>995</v>
      </c>
      <c r="L21" s="1"/>
      <c r="M21" s="1"/>
      <c r="N21" s="3" t="s">
        <v>539</v>
      </c>
      <c r="O21" s="14" t="s">
        <v>185</v>
      </c>
      <c r="P21" s="3" t="s">
        <v>983</v>
      </c>
      <c r="Q21" s="1"/>
      <c r="R21" s="1"/>
      <c r="S21" s="1"/>
      <c r="T21" s="1"/>
      <c r="U21" s="1"/>
    </row>
    <row r="22" spans="1:21" ht="38.25">
      <c r="A22" s="136"/>
      <c r="B22" s="136"/>
      <c r="C22" s="136"/>
      <c r="D22" s="136"/>
      <c r="E22" s="136"/>
      <c r="F22" s="136"/>
      <c r="G22" s="136"/>
      <c r="H22" s="136"/>
      <c r="I22" s="136"/>
      <c r="J22" s="67" t="s">
        <v>987</v>
      </c>
      <c r="K22" s="3" t="s">
        <v>968</v>
      </c>
      <c r="L22" s="1"/>
      <c r="M22" s="1"/>
      <c r="N22" s="3" t="s">
        <v>201</v>
      </c>
      <c r="O22" s="14" t="s">
        <v>185</v>
      </c>
      <c r="P22" s="3" t="s">
        <v>989</v>
      </c>
      <c r="Q22" s="1"/>
      <c r="R22" s="1"/>
      <c r="S22" s="1"/>
      <c r="T22" s="1"/>
      <c r="U22" s="1"/>
    </row>
    <row r="23" spans="1:21" ht="51">
      <c r="A23" s="136"/>
      <c r="B23" s="137"/>
      <c r="C23" s="137"/>
      <c r="D23" s="137"/>
      <c r="E23" s="137"/>
      <c r="F23" s="137"/>
      <c r="G23" s="137"/>
      <c r="H23" s="137"/>
      <c r="I23" s="137"/>
      <c r="J23" s="3" t="s">
        <v>971</v>
      </c>
      <c r="K23" s="3" t="s">
        <v>972</v>
      </c>
      <c r="L23" s="1"/>
      <c r="M23" s="1"/>
      <c r="N23" s="3" t="s">
        <v>543</v>
      </c>
      <c r="O23" s="14" t="s">
        <v>185</v>
      </c>
      <c r="P23" s="3" t="s">
        <v>996</v>
      </c>
      <c r="Q23" s="1"/>
      <c r="R23" s="1"/>
      <c r="S23" s="1"/>
      <c r="T23" s="1"/>
      <c r="U23" s="1"/>
    </row>
    <row r="24" spans="1:21" ht="51">
      <c r="A24" s="136"/>
      <c r="B24" s="157" t="s">
        <v>24</v>
      </c>
      <c r="C24" s="149">
        <v>4014</v>
      </c>
      <c r="D24" s="158" t="s">
        <v>997</v>
      </c>
      <c r="E24" s="156" t="s">
        <v>998</v>
      </c>
      <c r="F24" s="156" t="s">
        <v>950</v>
      </c>
      <c r="G24" s="156" t="s">
        <v>760</v>
      </c>
      <c r="H24" s="156" t="s">
        <v>548</v>
      </c>
      <c r="I24" s="156" t="s">
        <v>255</v>
      </c>
      <c r="J24" s="3" t="s">
        <v>999</v>
      </c>
      <c r="K24" s="3" t="s">
        <v>1000</v>
      </c>
      <c r="L24" s="14">
        <v>1000</v>
      </c>
      <c r="M24" s="14">
        <v>5000</v>
      </c>
      <c r="N24" s="3" t="s">
        <v>1001</v>
      </c>
      <c r="O24" s="14" t="s">
        <v>185</v>
      </c>
      <c r="P24" s="3" t="s">
        <v>1002</v>
      </c>
      <c r="Q24" s="1"/>
      <c r="R24" s="1"/>
      <c r="S24" s="1"/>
      <c r="T24" s="1"/>
      <c r="U24" s="1"/>
    </row>
    <row r="25" spans="1:21" ht="38.25">
      <c r="A25" s="136"/>
      <c r="B25" s="136"/>
      <c r="C25" s="136"/>
      <c r="D25" s="136"/>
      <c r="E25" s="136"/>
      <c r="F25" s="136"/>
      <c r="G25" s="136"/>
      <c r="H25" s="136"/>
      <c r="I25" s="136"/>
      <c r="J25" s="3" t="s">
        <v>1003</v>
      </c>
      <c r="K25" s="3" t="s">
        <v>183</v>
      </c>
      <c r="L25" s="1"/>
      <c r="M25" s="1"/>
      <c r="N25" s="3" t="s">
        <v>1004</v>
      </c>
      <c r="O25" s="14" t="s">
        <v>185</v>
      </c>
      <c r="P25" s="3" t="s">
        <v>1005</v>
      </c>
      <c r="Q25" s="1"/>
      <c r="R25" s="1"/>
      <c r="S25" s="1"/>
      <c r="T25" s="1"/>
      <c r="U25" s="1"/>
    </row>
    <row r="26" spans="1:21" ht="51">
      <c r="A26" s="136"/>
      <c r="B26" s="136"/>
      <c r="C26" s="136"/>
      <c r="D26" s="136"/>
      <c r="E26" s="136"/>
      <c r="F26" s="136"/>
      <c r="G26" s="136"/>
      <c r="H26" s="136"/>
      <c r="I26" s="136"/>
      <c r="J26" s="3" t="s">
        <v>1006</v>
      </c>
      <c r="K26" s="3" t="s">
        <v>1007</v>
      </c>
      <c r="L26" s="1"/>
      <c r="M26" s="1"/>
      <c r="N26" s="3" t="s">
        <v>342</v>
      </c>
      <c r="O26" s="14" t="s">
        <v>185</v>
      </c>
      <c r="P26" s="3" t="s">
        <v>1008</v>
      </c>
      <c r="Q26" s="1"/>
      <c r="R26" s="1"/>
      <c r="S26" s="1"/>
      <c r="T26" s="1"/>
      <c r="U26" s="1"/>
    </row>
    <row r="27" spans="1:21" ht="63.75">
      <c r="A27" s="136"/>
      <c r="B27" s="136"/>
      <c r="C27" s="137"/>
      <c r="D27" s="137"/>
      <c r="E27" s="137"/>
      <c r="F27" s="137"/>
      <c r="G27" s="137"/>
      <c r="H27" s="137"/>
      <c r="I27" s="137"/>
      <c r="J27" s="3" t="s">
        <v>1009</v>
      </c>
      <c r="K27" s="3" t="s">
        <v>29</v>
      </c>
      <c r="L27" s="1"/>
      <c r="M27" s="1"/>
      <c r="N27" s="3" t="s">
        <v>342</v>
      </c>
      <c r="O27" s="14" t="s">
        <v>185</v>
      </c>
      <c r="P27" s="3" t="s">
        <v>1010</v>
      </c>
      <c r="Q27" s="1"/>
      <c r="R27" s="1"/>
      <c r="S27" s="1"/>
      <c r="T27" s="1"/>
      <c r="U27" s="1"/>
    </row>
    <row r="28" spans="1:21" ht="102">
      <c r="A28" s="136"/>
      <c r="B28" s="136"/>
      <c r="C28" s="14" t="s">
        <v>1011</v>
      </c>
      <c r="D28" s="4" t="s">
        <v>1012</v>
      </c>
      <c r="E28" s="3" t="s">
        <v>1013</v>
      </c>
      <c r="F28" s="14" t="s">
        <v>950</v>
      </c>
      <c r="G28" s="50" t="s">
        <v>850</v>
      </c>
      <c r="H28" s="7" t="s">
        <v>1014</v>
      </c>
      <c r="I28" s="3" t="s">
        <v>1015</v>
      </c>
      <c r="J28" s="3" t="s">
        <v>1016</v>
      </c>
      <c r="K28" s="1"/>
      <c r="L28" s="1"/>
      <c r="M28" s="1"/>
      <c r="N28" s="1"/>
      <c r="O28" s="14" t="s">
        <v>185</v>
      </c>
      <c r="P28" s="3" t="s">
        <v>1017</v>
      </c>
      <c r="Q28" s="1"/>
      <c r="R28" s="1"/>
      <c r="S28" s="1"/>
      <c r="T28" s="1"/>
      <c r="U28" s="1"/>
    </row>
    <row r="29" spans="1:21" ht="51">
      <c r="A29" s="136"/>
      <c r="B29" s="136"/>
      <c r="C29" s="149">
        <v>1083</v>
      </c>
      <c r="D29" s="158" t="s">
        <v>1018</v>
      </c>
      <c r="E29" s="156" t="s">
        <v>1019</v>
      </c>
      <c r="F29" s="159" t="s">
        <v>950</v>
      </c>
      <c r="G29" s="156" t="s">
        <v>760</v>
      </c>
      <c r="H29" s="156" t="s">
        <v>548</v>
      </c>
      <c r="I29" s="156" t="s">
        <v>255</v>
      </c>
      <c r="J29" s="3" t="s">
        <v>1020</v>
      </c>
      <c r="K29" s="3" t="s">
        <v>1021</v>
      </c>
      <c r="L29" s="1"/>
      <c r="M29" s="1"/>
      <c r="N29" s="3" t="s">
        <v>1022</v>
      </c>
      <c r="O29" s="14" t="s">
        <v>185</v>
      </c>
      <c r="P29" s="3" t="s">
        <v>1023</v>
      </c>
      <c r="Q29" s="1"/>
      <c r="R29" s="1"/>
      <c r="S29" s="1"/>
      <c r="T29" s="1"/>
      <c r="U29" s="1"/>
    </row>
    <row r="30" spans="1:21" ht="25.5">
      <c r="A30" s="136"/>
      <c r="B30" s="136"/>
      <c r="C30" s="136"/>
      <c r="D30" s="136"/>
      <c r="E30" s="136"/>
      <c r="F30" s="135"/>
      <c r="G30" s="136"/>
      <c r="H30" s="136"/>
      <c r="I30" s="136"/>
      <c r="J30" s="21" t="s">
        <v>249</v>
      </c>
      <c r="K30" s="3" t="s">
        <v>183</v>
      </c>
      <c r="L30" s="1"/>
      <c r="M30" s="1"/>
      <c r="N30" s="3" t="s">
        <v>1024</v>
      </c>
      <c r="O30" s="14" t="s">
        <v>185</v>
      </c>
      <c r="P30" s="3" t="s">
        <v>1025</v>
      </c>
      <c r="Q30" s="1"/>
      <c r="R30" s="1"/>
      <c r="S30" s="1"/>
      <c r="T30" s="1"/>
      <c r="U30" s="1"/>
    </row>
    <row r="31" spans="1:21" ht="38.25">
      <c r="A31" s="136"/>
      <c r="B31" s="136"/>
      <c r="C31" s="136"/>
      <c r="D31" s="136"/>
      <c r="E31" s="136"/>
      <c r="F31" s="135"/>
      <c r="G31" s="136"/>
      <c r="H31" s="136"/>
      <c r="I31" s="136"/>
      <c r="J31" s="21" t="s">
        <v>1026</v>
      </c>
      <c r="K31" s="3" t="s">
        <v>1027</v>
      </c>
      <c r="L31" s="1"/>
      <c r="M31" s="1"/>
      <c r="N31" s="3" t="s">
        <v>543</v>
      </c>
      <c r="O31" s="14" t="s">
        <v>185</v>
      </c>
      <c r="P31" s="3" t="s">
        <v>1028</v>
      </c>
      <c r="Q31" s="1"/>
      <c r="R31" s="1"/>
      <c r="S31" s="1"/>
      <c r="T31" s="1"/>
      <c r="U31" s="1"/>
    </row>
    <row r="32" spans="1:21" ht="38.25">
      <c r="A32" s="136"/>
      <c r="B32" s="136"/>
      <c r="C32" s="136"/>
      <c r="D32" s="136"/>
      <c r="E32" s="136"/>
      <c r="F32" s="135"/>
      <c r="G32" s="136"/>
      <c r="H32" s="136"/>
      <c r="I32" s="136"/>
      <c r="J32" s="21" t="s">
        <v>1029</v>
      </c>
      <c r="K32" s="3" t="s">
        <v>1030</v>
      </c>
      <c r="L32" s="1"/>
      <c r="M32" s="1"/>
      <c r="N32" s="3" t="s">
        <v>247</v>
      </c>
      <c r="O32" s="14" t="s">
        <v>185</v>
      </c>
      <c r="P32" s="3" t="s">
        <v>1028</v>
      </c>
      <c r="Q32" s="1"/>
      <c r="R32" s="1"/>
      <c r="S32" s="1"/>
      <c r="T32" s="1"/>
      <c r="U32" s="1"/>
    </row>
    <row r="33" spans="1:21" ht="38.25">
      <c r="A33" s="136"/>
      <c r="B33" s="137"/>
      <c r="C33" s="137"/>
      <c r="D33" s="137"/>
      <c r="E33" s="137"/>
      <c r="F33" s="133"/>
      <c r="G33" s="137"/>
      <c r="H33" s="137"/>
      <c r="I33" s="137"/>
      <c r="J33" s="21" t="s">
        <v>1031</v>
      </c>
      <c r="K33" s="3" t="s">
        <v>774</v>
      </c>
      <c r="L33" s="1"/>
      <c r="M33" s="1"/>
      <c r="N33" s="21" t="s">
        <v>201</v>
      </c>
      <c r="O33" s="14" t="s">
        <v>185</v>
      </c>
      <c r="P33" s="3" t="s">
        <v>1032</v>
      </c>
      <c r="Q33" s="1"/>
      <c r="R33" s="1"/>
      <c r="S33" s="1"/>
      <c r="T33" s="1"/>
      <c r="U33" s="1"/>
    </row>
    <row r="34" spans="1:21" ht="38.25">
      <c r="A34" s="136"/>
      <c r="B34" s="156" t="s">
        <v>274</v>
      </c>
      <c r="C34" s="149">
        <v>1166</v>
      </c>
      <c r="D34" s="158" t="s">
        <v>412</v>
      </c>
      <c r="E34" s="156" t="s">
        <v>1033</v>
      </c>
      <c r="F34" s="159" t="s">
        <v>950</v>
      </c>
      <c r="G34" s="156" t="s">
        <v>760</v>
      </c>
      <c r="H34" s="156" t="s">
        <v>548</v>
      </c>
      <c r="I34" s="156" t="s">
        <v>255</v>
      </c>
      <c r="J34" s="3" t="s">
        <v>245</v>
      </c>
      <c r="K34" s="3" t="s">
        <v>1034</v>
      </c>
      <c r="L34" s="14">
        <v>500</v>
      </c>
      <c r="M34" s="14">
        <v>1000</v>
      </c>
      <c r="N34" s="69" t="s">
        <v>247</v>
      </c>
      <c r="O34" s="14" t="s">
        <v>185</v>
      </c>
      <c r="P34" s="3" t="s">
        <v>1035</v>
      </c>
      <c r="Q34" s="1"/>
      <c r="R34" s="1"/>
      <c r="S34" s="1"/>
      <c r="T34" s="1"/>
      <c r="U34" s="1"/>
    </row>
    <row r="35" spans="1:21" ht="25.5">
      <c r="A35" s="136"/>
      <c r="B35" s="136"/>
      <c r="C35" s="136"/>
      <c r="D35" s="136"/>
      <c r="E35" s="136"/>
      <c r="F35" s="135"/>
      <c r="G35" s="136"/>
      <c r="H35" s="136"/>
      <c r="I35" s="136"/>
      <c r="J35" s="156" t="s">
        <v>1036</v>
      </c>
      <c r="K35" s="3" t="s">
        <v>1037</v>
      </c>
      <c r="L35" s="1"/>
      <c r="M35" s="1"/>
      <c r="N35" s="3" t="s">
        <v>1038</v>
      </c>
      <c r="O35" s="14" t="s">
        <v>185</v>
      </c>
      <c r="P35" s="3" t="s">
        <v>1025</v>
      </c>
      <c r="Q35" s="1"/>
      <c r="R35" s="1"/>
      <c r="S35" s="1"/>
      <c r="T35" s="1"/>
      <c r="U35" s="1"/>
    </row>
    <row r="36" spans="1:21" ht="38.25">
      <c r="A36" s="136"/>
      <c r="B36" s="136"/>
      <c r="C36" s="136"/>
      <c r="D36" s="136"/>
      <c r="E36" s="136"/>
      <c r="F36" s="135"/>
      <c r="G36" s="136"/>
      <c r="H36" s="136"/>
      <c r="I36" s="136"/>
      <c r="J36" s="137"/>
      <c r="K36" s="3" t="s">
        <v>724</v>
      </c>
      <c r="L36" s="1"/>
      <c r="M36" s="1"/>
      <c r="N36" s="3" t="s">
        <v>247</v>
      </c>
      <c r="O36" s="14" t="s">
        <v>185</v>
      </c>
      <c r="P36" s="3" t="s">
        <v>1039</v>
      </c>
      <c r="Q36" s="1"/>
      <c r="R36" s="1"/>
      <c r="S36" s="1"/>
      <c r="T36" s="1"/>
      <c r="U36" s="1"/>
    </row>
    <row r="37" spans="1:21" ht="63.75">
      <c r="A37" s="136"/>
      <c r="B37" s="136"/>
      <c r="C37" s="136"/>
      <c r="D37" s="136"/>
      <c r="E37" s="136"/>
      <c r="F37" s="135"/>
      <c r="G37" s="136"/>
      <c r="H37" s="136"/>
      <c r="I37" s="136"/>
      <c r="J37" s="3" t="s">
        <v>417</v>
      </c>
      <c r="K37" s="3" t="s">
        <v>1040</v>
      </c>
      <c r="L37" s="1"/>
      <c r="M37" s="1"/>
      <c r="N37" s="3" t="s">
        <v>247</v>
      </c>
      <c r="O37" s="14" t="s">
        <v>185</v>
      </c>
      <c r="P37" s="3" t="s">
        <v>1008</v>
      </c>
      <c r="Q37" s="1"/>
      <c r="R37" s="1"/>
      <c r="S37" s="1"/>
      <c r="T37" s="1"/>
      <c r="U37" s="1"/>
    </row>
    <row r="38" spans="1:21" ht="38.25">
      <c r="A38" s="136"/>
      <c r="B38" s="136"/>
      <c r="C38" s="136"/>
      <c r="D38" s="136"/>
      <c r="E38" s="136"/>
      <c r="F38" s="135"/>
      <c r="G38" s="136"/>
      <c r="H38" s="136"/>
      <c r="I38" s="136"/>
      <c r="J38" s="3" t="s">
        <v>710</v>
      </c>
      <c r="K38" s="3" t="s">
        <v>1041</v>
      </c>
      <c r="L38" s="1"/>
      <c r="M38" s="1"/>
      <c r="N38" s="3" t="s">
        <v>560</v>
      </c>
      <c r="O38" s="14" t="s">
        <v>185</v>
      </c>
      <c r="P38" s="3" t="s">
        <v>1042</v>
      </c>
      <c r="Q38" s="1"/>
      <c r="R38" s="1"/>
      <c r="S38" s="1"/>
      <c r="T38" s="1"/>
      <c r="U38" s="1"/>
    </row>
    <row r="39" spans="1:21" ht="114.75">
      <c r="A39" s="136"/>
      <c r="B39" s="136"/>
      <c r="C39" s="137"/>
      <c r="D39" s="137"/>
      <c r="E39" s="137"/>
      <c r="F39" s="133"/>
      <c r="G39" s="137"/>
      <c r="H39" s="137"/>
      <c r="I39" s="137"/>
      <c r="J39" s="3" t="s">
        <v>1043</v>
      </c>
      <c r="K39" s="3" t="s">
        <v>1044</v>
      </c>
      <c r="L39" s="1"/>
      <c r="M39" s="1"/>
      <c r="N39" s="3" t="s">
        <v>1045</v>
      </c>
      <c r="O39" s="14" t="s">
        <v>185</v>
      </c>
      <c r="P39" s="3" t="s">
        <v>1046</v>
      </c>
      <c r="Q39" s="1"/>
      <c r="R39" s="1"/>
      <c r="S39" s="1"/>
      <c r="T39" s="1"/>
      <c r="U39" s="1"/>
    </row>
    <row r="40" spans="1:21" ht="51">
      <c r="A40" s="136"/>
      <c r="B40" s="136"/>
      <c r="C40" s="149">
        <v>1188</v>
      </c>
      <c r="D40" s="158" t="s">
        <v>8</v>
      </c>
      <c r="E40" s="156" t="s">
        <v>1047</v>
      </c>
      <c r="F40" s="159" t="s">
        <v>950</v>
      </c>
      <c r="G40" s="156" t="s">
        <v>760</v>
      </c>
      <c r="H40" s="156" t="s">
        <v>548</v>
      </c>
      <c r="I40" s="156" t="s">
        <v>255</v>
      </c>
      <c r="J40" s="3" t="s">
        <v>549</v>
      </c>
      <c r="K40" s="3" t="s">
        <v>435</v>
      </c>
      <c r="L40" s="49">
        <v>500</v>
      </c>
      <c r="M40" s="49">
        <v>1000</v>
      </c>
      <c r="N40" s="3" t="s">
        <v>1048</v>
      </c>
      <c r="O40" s="14" t="s">
        <v>185</v>
      </c>
      <c r="P40" s="3" t="s">
        <v>1049</v>
      </c>
      <c r="Q40" s="1"/>
      <c r="R40" s="1"/>
      <c r="S40" s="1"/>
      <c r="T40" s="1"/>
      <c r="U40" s="1"/>
    </row>
    <row r="41" spans="1:21" ht="25.5">
      <c r="A41" s="136"/>
      <c r="B41" s="136"/>
      <c r="C41" s="136"/>
      <c r="D41" s="136"/>
      <c r="E41" s="136"/>
      <c r="F41" s="135"/>
      <c r="G41" s="136"/>
      <c r="H41" s="136"/>
      <c r="I41" s="136"/>
      <c r="J41" s="156" t="s">
        <v>182</v>
      </c>
      <c r="K41" s="3" t="s">
        <v>1050</v>
      </c>
      <c r="L41" s="1"/>
      <c r="M41" s="1"/>
      <c r="N41" s="3" t="s">
        <v>1051</v>
      </c>
      <c r="O41" s="14" t="s">
        <v>185</v>
      </c>
      <c r="P41" s="3" t="s">
        <v>1052</v>
      </c>
      <c r="Q41" s="1"/>
      <c r="R41" s="1"/>
      <c r="S41" s="1"/>
      <c r="T41" s="1"/>
      <c r="U41" s="1"/>
    </row>
    <row r="42" spans="1:21" ht="38.25">
      <c r="A42" s="136"/>
      <c r="B42" s="136"/>
      <c r="C42" s="136"/>
      <c r="D42" s="136"/>
      <c r="E42" s="136"/>
      <c r="F42" s="135"/>
      <c r="G42" s="136"/>
      <c r="H42" s="136"/>
      <c r="I42" s="136"/>
      <c r="J42" s="137"/>
      <c r="K42" s="3" t="s">
        <v>1037</v>
      </c>
      <c r="L42" s="1"/>
      <c r="M42" s="1"/>
      <c r="N42" s="3" t="s">
        <v>247</v>
      </c>
      <c r="O42" s="14" t="s">
        <v>185</v>
      </c>
      <c r="P42" s="3" t="s">
        <v>1052</v>
      </c>
      <c r="Q42" s="1"/>
      <c r="R42" s="1"/>
      <c r="S42" s="1"/>
      <c r="T42" s="1"/>
      <c r="U42" s="1"/>
    </row>
    <row r="43" spans="1:21" ht="102">
      <c r="A43" s="136"/>
      <c r="B43" s="136"/>
      <c r="C43" s="136"/>
      <c r="D43" s="136"/>
      <c r="E43" s="136"/>
      <c r="F43" s="135"/>
      <c r="G43" s="136"/>
      <c r="H43" s="136"/>
      <c r="I43" s="136"/>
      <c r="J43" s="3" t="s">
        <v>417</v>
      </c>
      <c r="K43" s="3" t="s">
        <v>1053</v>
      </c>
      <c r="L43" s="1"/>
      <c r="M43" s="1"/>
      <c r="N43" s="3" t="s">
        <v>247</v>
      </c>
      <c r="O43" s="14" t="s">
        <v>185</v>
      </c>
      <c r="P43" s="3" t="s">
        <v>1054</v>
      </c>
      <c r="Q43" s="1"/>
      <c r="R43" s="1"/>
      <c r="S43" s="1"/>
      <c r="T43" s="1"/>
      <c r="U43" s="1"/>
    </row>
    <row r="44" spans="1:21" ht="38.25">
      <c r="A44" s="136"/>
      <c r="B44" s="136"/>
      <c r="C44" s="136"/>
      <c r="D44" s="136"/>
      <c r="E44" s="136"/>
      <c r="F44" s="135"/>
      <c r="G44" s="136"/>
      <c r="H44" s="136"/>
      <c r="I44" s="136"/>
      <c r="J44" s="3" t="s">
        <v>710</v>
      </c>
      <c r="K44" s="3" t="s">
        <v>1041</v>
      </c>
      <c r="L44" s="1"/>
      <c r="M44" s="1"/>
      <c r="N44" s="3" t="s">
        <v>560</v>
      </c>
      <c r="O44" s="14" t="s">
        <v>185</v>
      </c>
      <c r="P44" s="3" t="s">
        <v>1042</v>
      </c>
      <c r="Q44" s="1"/>
      <c r="R44" s="1"/>
      <c r="S44" s="1"/>
      <c r="T44" s="1"/>
      <c r="U44" s="1"/>
    </row>
    <row r="45" spans="1:21" ht="114.75">
      <c r="A45" s="136"/>
      <c r="B45" s="136"/>
      <c r="C45" s="137"/>
      <c r="D45" s="137"/>
      <c r="E45" s="137"/>
      <c r="F45" s="133"/>
      <c r="G45" s="137"/>
      <c r="H45" s="137"/>
      <c r="I45" s="137"/>
      <c r="J45" s="3" t="s">
        <v>1055</v>
      </c>
      <c r="K45" s="3" t="s">
        <v>1044</v>
      </c>
      <c r="L45" s="1"/>
      <c r="M45" s="1"/>
      <c r="N45" s="3" t="s">
        <v>358</v>
      </c>
      <c r="O45" s="14" t="s">
        <v>185</v>
      </c>
      <c r="P45" s="3" t="s">
        <v>1056</v>
      </c>
      <c r="Q45" s="1"/>
      <c r="R45" s="1"/>
      <c r="S45" s="1"/>
      <c r="T45" s="1"/>
      <c r="U45" s="1"/>
    </row>
    <row r="46" spans="1:21" ht="38.25">
      <c r="A46" s="136"/>
      <c r="B46" s="136"/>
      <c r="C46" s="149">
        <v>1193</v>
      </c>
      <c r="D46" s="158" t="s">
        <v>275</v>
      </c>
      <c r="E46" s="156" t="s">
        <v>1057</v>
      </c>
      <c r="F46" s="159" t="s">
        <v>950</v>
      </c>
      <c r="G46" s="156" t="s">
        <v>760</v>
      </c>
      <c r="H46" s="151" t="s">
        <v>548</v>
      </c>
      <c r="I46" s="156" t="s">
        <v>255</v>
      </c>
      <c r="J46" s="3" t="s">
        <v>549</v>
      </c>
      <c r="K46" s="3" t="s">
        <v>435</v>
      </c>
      <c r="L46" s="14">
        <v>1000</v>
      </c>
      <c r="M46" s="14">
        <v>5000</v>
      </c>
      <c r="N46" s="3" t="s">
        <v>1001</v>
      </c>
      <c r="O46" s="14" t="s">
        <v>185</v>
      </c>
      <c r="P46" s="3" t="s">
        <v>1058</v>
      </c>
      <c r="Q46" s="1"/>
      <c r="R46" s="1"/>
      <c r="S46" s="1"/>
      <c r="T46" s="1"/>
      <c r="U46" s="1"/>
    </row>
    <row r="47" spans="1:21" ht="51">
      <c r="A47" s="136"/>
      <c r="B47" s="136"/>
      <c r="C47" s="136"/>
      <c r="D47" s="136"/>
      <c r="E47" s="136"/>
      <c r="F47" s="135"/>
      <c r="G47" s="136"/>
      <c r="H47" s="136"/>
      <c r="I47" s="136"/>
      <c r="J47" s="3" t="s">
        <v>182</v>
      </c>
      <c r="K47" s="3" t="s">
        <v>1059</v>
      </c>
      <c r="L47" s="1"/>
      <c r="M47" s="1"/>
      <c r="N47" s="3" t="s">
        <v>1038</v>
      </c>
      <c r="O47" s="14" t="s">
        <v>185</v>
      </c>
      <c r="P47" s="3" t="s">
        <v>1052</v>
      </c>
      <c r="Q47" s="1"/>
      <c r="R47" s="1"/>
      <c r="S47" s="1"/>
      <c r="T47" s="1"/>
      <c r="U47" s="1"/>
    </row>
    <row r="48" spans="1:21" ht="102">
      <c r="A48" s="136"/>
      <c r="B48" s="136"/>
      <c r="C48" s="136"/>
      <c r="D48" s="136"/>
      <c r="E48" s="136"/>
      <c r="F48" s="135"/>
      <c r="G48" s="136"/>
      <c r="H48" s="136"/>
      <c r="I48" s="136"/>
      <c r="J48" s="3" t="s">
        <v>417</v>
      </c>
      <c r="K48" s="3" t="s">
        <v>1060</v>
      </c>
      <c r="L48" s="1"/>
      <c r="M48" s="1"/>
      <c r="N48" s="3" t="s">
        <v>247</v>
      </c>
      <c r="O48" s="14" t="s">
        <v>185</v>
      </c>
      <c r="P48" s="3" t="s">
        <v>1061</v>
      </c>
      <c r="Q48" s="1"/>
      <c r="R48" s="1"/>
      <c r="S48" s="1"/>
      <c r="T48" s="1"/>
      <c r="U48" s="1"/>
    </row>
    <row r="49" spans="1:21" ht="38.25">
      <c r="A49" s="136"/>
      <c r="B49" s="136"/>
      <c r="C49" s="136"/>
      <c r="D49" s="136"/>
      <c r="E49" s="136"/>
      <c r="F49" s="135"/>
      <c r="G49" s="136"/>
      <c r="H49" s="136"/>
      <c r="I49" s="136"/>
      <c r="J49" s="3" t="s">
        <v>710</v>
      </c>
      <c r="K49" s="21" t="s">
        <v>1041</v>
      </c>
      <c r="L49" s="1"/>
      <c r="M49" s="1"/>
      <c r="N49" s="3" t="s">
        <v>560</v>
      </c>
      <c r="O49" s="14" t="s">
        <v>185</v>
      </c>
      <c r="P49" s="3" t="s">
        <v>1062</v>
      </c>
      <c r="Q49" s="1"/>
      <c r="R49" s="1"/>
      <c r="S49" s="1"/>
      <c r="T49" s="1"/>
      <c r="U49" s="1"/>
    </row>
    <row r="50" spans="1:21" ht="114.75">
      <c r="A50" s="136"/>
      <c r="B50" s="137"/>
      <c r="C50" s="137"/>
      <c r="D50" s="137"/>
      <c r="E50" s="137"/>
      <c r="F50" s="133"/>
      <c r="G50" s="137"/>
      <c r="H50" s="137"/>
      <c r="I50" s="137"/>
      <c r="J50" s="3" t="s">
        <v>1043</v>
      </c>
      <c r="K50" s="3" t="s">
        <v>1044</v>
      </c>
      <c r="L50" s="1"/>
      <c r="M50" s="1"/>
      <c r="N50" s="3" t="s">
        <v>358</v>
      </c>
      <c r="O50" s="14" t="s">
        <v>185</v>
      </c>
      <c r="P50" s="3" t="s">
        <v>1056</v>
      </c>
      <c r="Q50" s="1"/>
      <c r="R50" s="1"/>
      <c r="S50" s="1"/>
      <c r="T50" s="1"/>
      <c r="U50" s="1"/>
    </row>
    <row r="51" spans="1:21" ht="229.5">
      <c r="A51" s="136"/>
      <c r="B51" s="156" t="s">
        <v>26</v>
      </c>
      <c r="C51" s="149">
        <v>1324</v>
      </c>
      <c r="D51" s="158" t="s">
        <v>470</v>
      </c>
      <c r="E51" s="156" t="s">
        <v>1063</v>
      </c>
      <c r="F51" s="159" t="s">
        <v>950</v>
      </c>
      <c r="G51" s="156" t="s">
        <v>760</v>
      </c>
      <c r="H51" s="156" t="s">
        <v>548</v>
      </c>
      <c r="I51" s="156" t="s">
        <v>255</v>
      </c>
      <c r="J51" s="3" t="s">
        <v>999</v>
      </c>
      <c r="K51" s="3" t="s">
        <v>1034</v>
      </c>
      <c r="L51" s="14">
        <v>100</v>
      </c>
      <c r="M51" s="14">
        <v>500</v>
      </c>
      <c r="N51" s="3" t="s">
        <v>1064</v>
      </c>
      <c r="O51" s="41" t="s">
        <v>256</v>
      </c>
      <c r="P51" s="3" t="s">
        <v>1065</v>
      </c>
      <c r="Q51" s="45" t="s">
        <v>1066</v>
      </c>
      <c r="R51" s="14" t="s">
        <v>1067</v>
      </c>
      <c r="S51" s="44" t="s">
        <v>1068</v>
      </c>
      <c r="T51" s="3" t="str">
        <f>CONCATENATE(Masuri!A4, " , ", Masuri!A5, " , ", Masuri!A6, " , ", Masuri!A8, " , ", Masuri!A10, " , ", Masuri!A11, " , ", Masuri!A15, " , ",  Masuri!A16, " , ", Masuri!A34)</f>
        <v>M2 , M3 , M4 , M5 , M7 , M8 , M12 , M13 , M31</v>
      </c>
      <c r="U51" s="1"/>
    </row>
    <row r="52" spans="1:21" ht="63.75">
      <c r="A52" s="136"/>
      <c r="B52" s="136"/>
      <c r="C52" s="136"/>
      <c r="D52" s="136"/>
      <c r="E52" s="136"/>
      <c r="F52" s="135"/>
      <c r="G52" s="136"/>
      <c r="H52" s="136"/>
      <c r="I52" s="136"/>
      <c r="J52" s="3" t="s">
        <v>1069</v>
      </c>
      <c r="K52" s="3" t="s">
        <v>1070</v>
      </c>
      <c r="L52" s="1"/>
      <c r="M52" s="1"/>
      <c r="N52" s="3" t="s">
        <v>634</v>
      </c>
      <c r="O52" s="14" t="s">
        <v>185</v>
      </c>
      <c r="P52" s="50" t="s">
        <v>1071</v>
      </c>
      <c r="Q52" s="3"/>
      <c r="R52" s="3"/>
      <c r="S52" s="3"/>
      <c r="T52" s="1"/>
      <c r="U52" s="1"/>
    </row>
    <row r="53" spans="1:21" ht="38.25">
      <c r="A53" s="136"/>
      <c r="B53" s="136"/>
      <c r="C53" s="136"/>
      <c r="D53" s="136"/>
      <c r="E53" s="136"/>
      <c r="F53" s="135"/>
      <c r="G53" s="136"/>
      <c r="H53" s="136"/>
      <c r="I53" s="136"/>
      <c r="J53" s="3" t="s">
        <v>1072</v>
      </c>
      <c r="K53" s="3" t="s">
        <v>183</v>
      </c>
      <c r="L53" s="1"/>
      <c r="M53" s="1"/>
      <c r="N53" s="3" t="s">
        <v>1073</v>
      </c>
      <c r="O53" s="14" t="s">
        <v>185</v>
      </c>
      <c r="P53" s="3" t="s">
        <v>1074</v>
      </c>
      <c r="Q53" s="1"/>
      <c r="R53" s="1"/>
      <c r="S53" s="1"/>
      <c r="T53" s="1"/>
      <c r="U53" s="1"/>
    </row>
    <row r="54" spans="1:21" ht="38.25">
      <c r="A54" s="136"/>
      <c r="B54" s="136"/>
      <c r="C54" s="136"/>
      <c r="D54" s="136"/>
      <c r="E54" s="136"/>
      <c r="F54" s="135"/>
      <c r="G54" s="136"/>
      <c r="H54" s="136"/>
      <c r="I54" s="136"/>
      <c r="J54" s="3" t="s">
        <v>491</v>
      </c>
      <c r="K54" s="3" t="s">
        <v>1075</v>
      </c>
      <c r="L54" s="1"/>
      <c r="M54" s="1"/>
      <c r="N54" s="3" t="s">
        <v>493</v>
      </c>
      <c r="O54" s="14" t="s">
        <v>185</v>
      </c>
      <c r="P54" s="3" t="s">
        <v>1076</v>
      </c>
      <c r="Q54" s="1"/>
      <c r="R54" s="1"/>
      <c r="S54" s="1"/>
      <c r="T54" s="1"/>
      <c r="U54" s="1"/>
    </row>
    <row r="55" spans="1:21" ht="51">
      <c r="A55" s="136"/>
      <c r="B55" s="136"/>
      <c r="C55" s="136"/>
      <c r="D55" s="136"/>
      <c r="E55" s="136"/>
      <c r="F55" s="135"/>
      <c r="G55" s="136"/>
      <c r="H55" s="136"/>
      <c r="I55" s="136"/>
      <c r="J55" s="3" t="s">
        <v>1077</v>
      </c>
      <c r="K55" s="3" t="s">
        <v>482</v>
      </c>
      <c r="L55" s="1"/>
      <c r="M55" s="1"/>
      <c r="N55" s="21" t="s">
        <v>247</v>
      </c>
      <c r="O55" s="14" t="s">
        <v>185</v>
      </c>
      <c r="P55" s="3" t="s">
        <v>1078</v>
      </c>
      <c r="Q55" s="1"/>
      <c r="R55" s="1"/>
      <c r="S55" s="1"/>
      <c r="T55" s="1"/>
      <c r="U55" s="1"/>
    </row>
    <row r="56" spans="1:21" ht="89.25">
      <c r="A56" s="136"/>
      <c r="B56" s="136"/>
      <c r="C56" s="137"/>
      <c r="D56" s="137"/>
      <c r="E56" s="137"/>
      <c r="F56" s="133"/>
      <c r="G56" s="137"/>
      <c r="H56" s="137"/>
      <c r="I56" s="137"/>
      <c r="J56" s="3" t="s">
        <v>1079</v>
      </c>
      <c r="K56" s="3" t="s">
        <v>246</v>
      </c>
      <c r="L56" s="1"/>
      <c r="M56" s="1"/>
      <c r="N56" s="3" t="s">
        <v>247</v>
      </c>
      <c r="O56" s="14" t="s">
        <v>185</v>
      </c>
      <c r="P56" s="3" t="s">
        <v>1080</v>
      </c>
      <c r="Q56" s="1"/>
      <c r="R56" s="1"/>
      <c r="S56" s="1"/>
      <c r="T56" s="1"/>
      <c r="U56" s="1"/>
    </row>
    <row r="57" spans="1:21" ht="216.75">
      <c r="A57" s="136"/>
      <c r="B57" s="136"/>
      <c r="C57" s="142">
        <v>1318</v>
      </c>
      <c r="D57" s="158" t="s">
        <v>1081</v>
      </c>
      <c r="E57" s="160" t="s">
        <v>1082</v>
      </c>
      <c r="F57" s="159" t="s">
        <v>950</v>
      </c>
      <c r="G57" s="156" t="s">
        <v>760</v>
      </c>
      <c r="H57" s="155" t="s">
        <v>548</v>
      </c>
      <c r="I57" s="156" t="s">
        <v>255</v>
      </c>
      <c r="J57" s="3" t="s">
        <v>549</v>
      </c>
      <c r="K57" s="3" t="s">
        <v>485</v>
      </c>
      <c r="L57" s="14">
        <v>10</v>
      </c>
      <c r="M57" s="14">
        <v>50</v>
      </c>
      <c r="N57" s="3" t="s">
        <v>1083</v>
      </c>
      <c r="O57" s="41" t="s">
        <v>256</v>
      </c>
      <c r="P57" s="3" t="s">
        <v>1084</v>
      </c>
      <c r="Q57" s="45" t="s">
        <v>1066</v>
      </c>
      <c r="R57" s="3" t="s">
        <v>309</v>
      </c>
      <c r="S57" s="44" t="s">
        <v>1085</v>
      </c>
      <c r="T57" s="3" t="str">
        <f>CONCATENATE(Masuri!A4, " , ", Masuri!A5, " , ", Masuri!A6, " , ", Masuri!A8, " , ", Masuri!A10, " , ", Masuri!A11, " , ", Masuri!A15, " , ", Masuri!A34)</f>
        <v>M2 , M3 , M4 , M5 , M7 , M8 , M12 , M31</v>
      </c>
      <c r="U57" s="1"/>
    </row>
    <row r="58" spans="1:21" ht="63.75">
      <c r="A58" s="136"/>
      <c r="B58" s="136"/>
      <c r="C58" s="136"/>
      <c r="D58" s="136"/>
      <c r="E58" s="136"/>
      <c r="F58" s="135"/>
      <c r="G58" s="136"/>
      <c r="H58" s="136"/>
      <c r="I58" s="136"/>
      <c r="J58" s="3" t="s">
        <v>1086</v>
      </c>
      <c r="K58" s="3" t="s">
        <v>183</v>
      </c>
      <c r="L58" s="1"/>
      <c r="M58" s="1"/>
      <c r="N58" s="3" t="s">
        <v>1073</v>
      </c>
      <c r="O58" s="14" t="s">
        <v>185</v>
      </c>
      <c r="P58" s="3" t="s">
        <v>1087</v>
      </c>
      <c r="Q58" s="1"/>
      <c r="R58" s="1"/>
      <c r="S58" s="1"/>
      <c r="T58" s="1"/>
      <c r="U58" s="1"/>
    </row>
    <row r="59" spans="1:21" ht="38.25">
      <c r="A59" s="136"/>
      <c r="B59" s="136"/>
      <c r="C59" s="136"/>
      <c r="D59" s="136"/>
      <c r="E59" s="136"/>
      <c r="F59" s="135"/>
      <c r="G59" s="136"/>
      <c r="H59" s="136"/>
      <c r="I59" s="136"/>
      <c r="J59" s="3" t="s">
        <v>417</v>
      </c>
      <c r="K59" s="3" t="s">
        <v>477</v>
      </c>
      <c r="L59" s="1"/>
      <c r="M59" s="1"/>
      <c r="N59" s="3" t="s">
        <v>247</v>
      </c>
      <c r="O59" s="14" t="s">
        <v>185</v>
      </c>
      <c r="P59" s="3" t="s">
        <v>1088</v>
      </c>
      <c r="Q59" s="3"/>
      <c r="R59" s="3"/>
      <c r="S59" s="3"/>
      <c r="T59" s="1"/>
      <c r="U59" s="1"/>
    </row>
    <row r="60" spans="1:21" ht="102">
      <c r="A60" s="136"/>
      <c r="B60" s="136"/>
      <c r="C60" s="136"/>
      <c r="D60" s="136"/>
      <c r="E60" s="136"/>
      <c r="F60" s="135"/>
      <c r="G60" s="136"/>
      <c r="H60" s="136"/>
      <c r="I60" s="136"/>
      <c r="J60" s="3" t="s">
        <v>1089</v>
      </c>
      <c r="K60" s="3" t="s">
        <v>482</v>
      </c>
      <c r="L60" s="1"/>
      <c r="M60" s="1"/>
      <c r="N60" s="3" t="s">
        <v>247</v>
      </c>
      <c r="O60" s="14" t="s">
        <v>185</v>
      </c>
      <c r="P60" s="3" t="s">
        <v>1090</v>
      </c>
      <c r="Q60" s="1"/>
      <c r="R60" s="1"/>
      <c r="S60" s="1"/>
      <c r="T60" s="1"/>
      <c r="U60" s="1"/>
    </row>
    <row r="61" spans="1:21" ht="51">
      <c r="A61" s="136"/>
      <c r="B61" s="136"/>
      <c r="C61" s="137"/>
      <c r="D61" s="137"/>
      <c r="E61" s="137"/>
      <c r="F61" s="133"/>
      <c r="G61" s="137"/>
      <c r="H61" s="137"/>
      <c r="I61" s="137"/>
      <c r="J61" s="3" t="s">
        <v>1091</v>
      </c>
      <c r="K61" s="3" t="s">
        <v>485</v>
      </c>
      <c r="L61" s="1"/>
      <c r="M61" s="1"/>
      <c r="N61" s="3" t="s">
        <v>1091</v>
      </c>
      <c r="O61" s="14" t="s">
        <v>185</v>
      </c>
      <c r="P61" s="50" t="s">
        <v>1092</v>
      </c>
      <c r="Q61" s="1"/>
      <c r="R61" s="1"/>
      <c r="S61" s="1"/>
      <c r="T61" s="1"/>
      <c r="U61" s="1"/>
    </row>
    <row r="62" spans="1:21" ht="255">
      <c r="A62" s="136"/>
      <c r="B62" s="136"/>
      <c r="C62" s="149">
        <v>1308</v>
      </c>
      <c r="D62" s="158" t="s">
        <v>1093</v>
      </c>
      <c r="E62" s="156" t="s">
        <v>1094</v>
      </c>
      <c r="F62" s="159" t="s">
        <v>950</v>
      </c>
      <c r="G62" s="156" t="s">
        <v>760</v>
      </c>
      <c r="H62" s="156" t="s">
        <v>548</v>
      </c>
      <c r="I62" s="156" t="s">
        <v>255</v>
      </c>
      <c r="J62" s="3" t="s">
        <v>245</v>
      </c>
      <c r="K62" s="3" t="s">
        <v>246</v>
      </c>
      <c r="L62" s="14">
        <v>100</v>
      </c>
      <c r="M62" s="14">
        <v>500</v>
      </c>
      <c r="N62" s="3" t="s">
        <v>1083</v>
      </c>
      <c r="O62" s="41" t="s">
        <v>256</v>
      </c>
      <c r="P62" s="3" t="s">
        <v>1095</v>
      </c>
      <c r="Q62" s="45" t="s">
        <v>1066</v>
      </c>
      <c r="R62" s="3" t="s">
        <v>1096</v>
      </c>
      <c r="S62" s="44" t="s">
        <v>1097</v>
      </c>
      <c r="T62" s="3" t="str">
        <f>CONCATENATE(Masuri!A4, " , ", Masuri!A5, " , ", Masuri!A6, " , ", Masuri!A8, " , ", Masuri!A10, " , ", Masuri!A11, " , ", Masuri!A15, " , ", Masuri!A34)</f>
        <v>M2 , M3 , M4 , M5 , M7 , M8 , M12 , M31</v>
      </c>
      <c r="U62" s="1"/>
    </row>
    <row r="63" spans="1:21" ht="63.75">
      <c r="A63" s="136"/>
      <c r="B63" s="136"/>
      <c r="C63" s="136"/>
      <c r="D63" s="136"/>
      <c r="E63" s="136"/>
      <c r="F63" s="135"/>
      <c r="G63" s="136"/>
      <c r="H63" s="136"/>
      <c r="I63" s="136"/>
      <c r="J63" s="3" t="s">
        <v>476</v>
      </c>
      <c r="K63" s="3" t="s">
        <v>1070</v>
      </c>
      <c r="L63" s="1"/>
      <c r="M63" s="1"/>
      <c r="N63" s="3" t="s">
        <v>247</v>
      </c>
      <c r="O63" s="14" t="s">
        <v>185</v>
      </c>
      <c r="P63" s="3" t="s">
        <v>1098</v>
      </c>
      <c r="Q63" s="3"/>
      <c r="R63" s="3"/>
      <c r="S63" s="3"/>
      <c r="T63" s="1"/>
      <c r="U63" s="1"/>
    </row>
    <row r="64" spans="1:21" ht="38.25">
      <c r="A64" s="136"/>
      <c r="B64" s="136"/>
      <c r="C64" s="136"/>
      <c r="D64" s="136"/>
      <c r="E64" s="136"/>
      <c r="F64" s="135"/>
      <c r="G64" s="136"/>
      <c r="H64" s="136"/>
      <c r="I64" s="136"/>
      <c r="J64" s="3" t="s">
        <v>1072</v>
      </c>
      <c r="K64" s="3" t="s">
        <v>183</v>
      </c>
      <c r="L64" s="1"/>
      <c r="M64" s="1"/>
      <c r="N64" s="3" t="s">
        <v>1073</v>
      </c>
      <c r="O64" s="14" t="s">
        <v>185</v>
      </c>
      <c r="P64" s="3" t="s">
        <v>1099</v>
      </c>
      <c r="Q64" s="1"/>
      <c r="R64" s="1"/>
      <c r="S64" s="1"/>
      <c r="T64" s="1"/>
      <c r="U64" s="1"/>
    </row>
    <row r="65" spans="1:21" ht="76.5">
      <c r="A65" s="136"/>
      <c r="B65" s="136"/>
      <c r="C65" s="136"/>
      <c r="D65" s="136"/>
      <c r="E65" s="136"/>
      <c r="F65" s="135"/>
      <c r="G65" s="136"/>
      <c r="H65" s="136"/>
      <c r="I65" s="136"/>
      <c r="J65" s="3" t="s">
        <v>1100</v>
      </c>
      <c r="K65" s="3" t="s">
        <v>1101</v>
      </c>
      <c r="L65" s="1"/>
      <c r="M65" s="1"/>
      <c r="N65" s="3" t="s">
        <v>1083</v>
      </c>
      <c r="O65" s="14" t="s">
        <v>185</v>
      </c>
      <c r="P65" s="3" t="s">
        <v>1102</v>
      </c>
      <c r="Q65" s="1"/>
      <c r="R65" s="1"/>
      <c r="S65" s="1"/>
      <c r="T65" s="1"/>
      <c r="U65" s="1"/>
    </row>
    <row r="66" spans="1:21" ht="25.5">
      <c r="A66" s="136"/>
      <c r="B66" s="136"/>
      <c r="C66" s="136"/>
      <c r="D66" s="136"/>
      <c r="E66" s="136"/>
      <c r="F66" s="135"/>
      <c r="G66" s="136"/>
      <c r="H66" s="136"/>
      <c r="I66" s="136"/>
      <c r="J66" s="3" t="s">
        <v>491</v>
      </c>
      <c r="K66" s="3" t="s">
        <v>1075</v>
      </c>
      <c r="L66" s="1"/>
      <c r="M66" s="1"/>
      <c r="N66" s="3" t="s">
        <v>493</v>
      </c>
      <c r="O66" s="14" t="s">
        <v>185</v>
      </c>
      <c r="P66" s="3" t="s">
        <v>1103</v>
      </c>
      <c r="Q66" s="1"/>
      <c r="R66" s="1"/>
      <c r="S66" s="1"/>
      <c r="T66" s="1"/>
      <c r="U66" s="1"/>
    </row>
    <row r="67" spans="1:21" ht="38.25">
      <c r="A67" s="137"/>
      <c r="B67" s="137"/>
      <c r="C67" s="137"/>
      <c r="D67" s="137"/>
      <c r="E67" s="137"/>
      <c r="F67" s="133"/>
      <c r="G67" s="137"/>
      <c r="H67" s="137"/>
      <c r="I67" s="137"/>
      <c r="J67" s="3" t="s">
        <v>495</v>
      </c>
      <c r="K67" s="3" t="s">
        <v>968</v>
      </c>
      <c r="L67" s="1"/>
      <c r="M67" s="1"/>
      <c r="N67" s="3" t="s">
        <v>201</v>
      </c>
      <c r="O67" s="14" t="s">
        <v>185</v>
      </c>
      <c r="P67" s="3" t="s">
        <v>1104</v>
      </c>
      <c r="Q67" s="1"/>
      <c r="R67" s="1"/>
      <c r="S67" s="1"/>
      <c r="T67" s="1"/>
      <c r="U67" s="1"/>
    </row>
  </sheetData>
  <mergeCells count="84">
    <mergeCell ref="H46:H50"/>
    <mergeCell ref="I46:I50"/>
    <mergeCell ref="I51:I56"/>
    <mergeCell ref="H51:H56"/>
    <mergeCell ref="H57:H61"/>
    <mergeCell ref="I57:I61"/>
    <mergeCell ref="H62:H67"/>
    <mergeCell ref="I62:I67"/>
    <mergeCell ref="G57:G61"/>
    <mergeCell ref="C62:C67"/>
    <mergeCell ref="D62:D67"/>
    <mergeCell ref="G62:G67"/>
    <mergeCell ref="C3:C9"/>
    <mergeCell ref="C17:C23"/>
    <mergeCell ref="F24:F27"/>
    <mergeCell ref="G24:G27"/>
    <mergeCell ref="C29:C33"/>
    <mergeCell ref="D29:D33"/>
    <mergeCell ref="E29:E33"/>
    <mergeCell ref="F29:F33"/>
    <mergeCell ref="C34:C39"/>
    <mergeCell ref="D34:D39"/>
    <mergeCell ref="E34:E39"/>
    <mergeCell ref="F34:F39"/>
    <mergeCell ref="G46:G50"/>
    <mergeCell ref="C46:C50"/>
    <mergeCell ref="D46:D50"/>
    <mergeCell ref="C51:C56"/>
    <mergeCell ref="D51:D56"/>
    <mergeCell ref="E51:E56"/>
    <mergeCell ref="F51:F56"/>
    <mergeCell ref="G51:G56"/>
    <mergeCell ref="E46:E50"/>
    <mergeCell ref="F46:F50"/>
    <mergeCell ref="A3:A67"/>
    <mergeCell ref="B51:B67"/>
    <mergeCell ref="D3:D9"/>
    <mergeCell ref="E3:E9"/>
    <mergeCell ref="F3:F9"/>
    <mergeCell ref="E62:E67"/>
    <mergeCell ref="F62:F67"/>
    <mergeCell ref="C57:C61"/>
    <mergeCell ref="D57:D61"/>
    <mergeCell ref="E57:E61"/>
    <mergeCell ref="F57:F61"/>
    <mergeCell ref="B3:B23"/>
    <mergeCell ref="B34:B50"/>
    <mergeCell ref="C40:C45"/>
    <mergeCell ref="D40:D45"/>
    <mergeCell ref="E40:E45"/>
    <mergeCell ref="F40:F45"/>
    <mergeCell ref="G40:G45"/>
    <mergeCell ref="J41:J42"/>
    <mergeCell ref="D24:D27"/>
    <mergeCell ref="E24:E27"/>
    <mergeCell ref="H24:H27"/>
    <mergeCell ref="I24:I27"/>
    <mergeCell ref="H29:H33"/>
    <mergeCell ref="I29:I33"/>
    <mergeCell ref="H34:H39"/>
    <mergeCell ref="G34:G39"/>
    <mergeCell ref="G29:G33"/>
    <mergeCell ref="H40:H45"/>
    <mergeCell ref="I40:I45"/>
    <mergeCell ref="I17:I23"/>
    <mergeCell ref="B24:B33"/>
    <mergeCell ref="C24:C27"/>
    <mergeCell ref="I34:I39"/>
    <mergeCell ref="J35:J36"/>
    <mergeCell ref="D17:D23"/>
    <mergeCell ref="E17:E23"/>
    <mergeCell ref="F17:F23"/>
    <mergeCell ref="G17:G23"/>
    <mergeCell ref="H17:H23"/>
    <mergeCell ref="H3:H9"/>
    <mergeCell ref="I3:I9"/>
    <mergeCell ref="C10:C16"/>
    <mergeCell ref="D10:D16"/>
    <mergeCell ref="E10:E16"/>
    <mergeCell ref="F10:F16"/>
    <mergeCell ref="H10:H16"/>
    <mergeCell ref="I10:I16"/>
    <mergeCell ref="G3:G9"/>
    <mergeCell ref="G10:G16"/>
  </mergeCells>
  <conditionalFormatting sqref="A2:U2">
    <cfRule type="containsBlanks" dxfId="26" priority="1">
      <formula>LEN(TRIM(A2))=0</formula>
    </cfRule>
  </conditionalFormatting>
  <conditionalFormatting sqref="O2">
    <cfRule type="containsText" dxfId="25" priority="2" operator="containsText" text="Da">
      <formula>NOT(ISERROR(SEARCH(("Da"),(O2))))</formula>
    </cfRule>
  </conditionalFormatting>
  <conditionalFormatting sqref="Q3:Q50 A3:P67 R3:U67 Q52:Q56 Q58:Q61 Q63:Q67">
    <cfRule type="containsBlanks" dxfId="24" priority="3">
      <formula>LEN(TRIM(A3))=0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900FF"/>
    <outlinePr summaryBelow="0" summaryRight="0"/>
  </sheetPr>
  <dimension ref="A1:U175"/>
  <sheetViews>
    <sheetView topLeftCell="B1" workbookViewId="0">
      <pane ySplit="2" topLeftCell="A3" activePane="bottomLeft" state="frozen"/>
      <selection pane="bottomLeft" sqref="A1:XFD1048576"/>
    </sheetView>
  </sheetViews>
  <sheetFormatPr defaultColWidth="12.5703125" defaultRowHeight="12.75"/>
  <cols>
    <col min="1" max="1" width="7.28515625" customWidth="1"/>
    <col min="2" max="2" width="10.140625" customWidth="1"/>
    <col min="3" max="3" width="6.42578125" customWidth="1"/>
    <col min="4" max="4" width="11.42578125" customWidth="1"/>
    <col min="5" max="5" width="23.42578125" customWidth="1"/>
    <col min="6" max="6" width="6.42578125" customWidth="1"/>
    <col min="7" max="7" width="8.42578125" customWidth="1"/>
    <col min="8" max="8" width="9" customWidth="1"/>
    <col min="9" max="9" width="8.5703125" customWidth="1"/>
    <col min="10" max="10" width="14" customWidth="1"/>
    <col min="11" max="11" width="12.140625" customWidth="1"/>
    <col min="12" max="13" width="7" customWidth="1"/>
    <col min="14" max="14" width="12.140625" customWidth="1"/>
    <col min="15" max="15" width="8.5703125" customWidth="1"/>
    <col min="16" max="16" width="96.140625" customWidth="1"/>
    <col min="19" max="19" width="89.42578125" customWidth="1"/>
  </cols>
  <sheetData>
    <row r="1" spans="1:21">
      <c r="A1" s="70" t="s">
        <v>15</v>
      </c>
      <c r="B1" s="71"/>
      <c r="C1" s="71"/>
      <c r="D1" s="71"/>
      <c r="E1" s="71"/>
      <c r="F1" s="71"/>
      <c r="G1" s="71"/>
      <c r="H1" s="71"/>
      <c r="I1" s="71"/>
      <c r="J1" s="71"/>
      <c r="K1" s="71"/>
      <c r="L1" s="71"/>
      <c r="M1" s="71"/>
      <c r="N1" s="71"/>
      <c r="O1" s="71"/>
      <c r="P1" s="71"/>
      <c r="Q1" s="71"/>
      <c r="R1" s="71"/>
      <c r="S1" s="71"/>
      <c r="T1" s="71"/>
      <c r="U1" s="71"/>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114.75">
      <c r="A3" s="156" t="s">
        <v>6</v>
      </c>
      <c r="B3" s="156" t="s">
        <v>338</v>
      </c>
      <c r="C3" s="156" t="s">
        <v>1105</v>
      </c>
      <c r="D3" s="158" t="s">
        <v>1106</v>
      </c>
      <c r="E3" s="156" t="s">
        <v>1107</v>
      </c>
      <c r="F3" s="151" t="s">
        <v>1108</v>
      </c>
      <c r="G3" s="149" t="s">
        <v>1109</v>
      </c>
      <c r="H3" s="156" t="s">
        <v>548</v>
      </c>
      <c r="I3" s="156" t="s">
        <v>255</v>
      </c>
      <c r="J3" s="3" t="s">
        <v>549</v>
      </c>
      <c r="K3" s="3" t="s">
        <v>246</v>
      </c>
      <c r="L3" s="67"/>
      <c r="M3" s="67"/>
      <c r="N3" s="3" t="s">
        <v>1110</v>
      </c>
      <c r="O3" s="14" t="s">
        <v>185</v>
      </c>
      <c r="P3" s="3" t="s">
        <v>1111</v>
      </c>
      <c r="Q3" s="67"/>
      <c r="R3" s="67"/>
      <c r="S3" s="67"/>
      <c r="T3" s="67"/>
      <c r="U3" s="67"/>
    </row>
    <row r="4" spans="1:21" ht="38.25">
      <c r="A4" s="136"/>
      <c r="B4" s="136"/>
      <c r="C4" s="136"/>
      <c r="D4" s="136"/>
      <c r="E4" s="136"/>
      <c r="F4" s="136"/>
      <c r="G4" s="136"/>
      <c r="H4" s="136"/>
      <c r="I4" s="136"/>
      <c r="J4" s="3" t="s">
        <v>393</v>
      </c>
      <c r="K4" s="3" t="s">
        <v>346</v>
      </c>
      <c r="L4" s="67"/>
      <c r="M4" s="67"/>
      <c r="N4" s="3" t="s">
        <v>1112</v>
      </c>
      <c r="O4" s="14" t="s">
        <v>185</v>
      </c>
      <c r="P4" s="3" t="s">
        <v>1113</v>
      </c>
      <c r="Q4" s="67"/>
      <c r="R4" s="67"/>
      <c r="S4" s="67"/>
      <c r="T4" s="67"/>
      <c r="U4" s="67"/>
    </row>
    <row r="5" spans="1:21" ht="38.25">
      <c r="A5" s="136"/>
      <c r="B5" s="136"/>
      <c r="C5" s="136"/>
      <c r="D5" s="136"/>
      <c r="E5" s="136"/>
      <c r="F5" s="136"/>
      <c r="G5" s="136"/>
      <c r="H5" s="136"/>
      <c r="I5" s="136"/>
      <c r="J5" s="3" t="s">
        <v>349</v>
      </c>
      <c r="K5" s="3" t="s">
        <v>350</v>
      </c>
      <c r="L5" s="67"/>
      <c r="M5" s="67"/>
      <c r="N5" s="3" t="s">
        <v>351</v>
      </c>
      <c r="O5" s="14" t="s">
        <v>185</v>
      </c>
      <c r="P5" s="3" t="s">
        <v>1113</v>
      </c>
      <c r="Q5" s="67"/>
      <c r="R5" s="67"/>
      <c r="S5" s="67"/>
      <c r="T5" s="67"/>
      <c r="U5" s="67"/>
    </row>
    <row r="6" spans="1:21" ht="38.25">
      <c r="A6" s="136"/>
      <c r="B6" s="136"/>
      <c r="C6" s="136"/>
      <c r="D6" s="136"/>
      <c r="E6" s="136"/>
      <c r="F6" s="136"/>
      <c r="G6" s="136"/>
      <c r="H6" s="136"/>
      <c r="I6" s="136"/>
      <c r="J6" s="3" t="s">
        <v>556</v>
      </c>
      <c r="K6" s="3" t="s">
        <v>354</v>
      </c>
      <c r="L6" s="67"/>
      <c r="M6" s="67"/>
      <c r="N6" s="3" t="s">
        <v>1114</v>
      </c>
      <c r="O6" s="14" t="s">
        <v>185</v>
      </c>
      <c r="P6" s="3" t="s">
        <v>1115</v>
      </c>
      <c r="Q6" s="67"/>
      <c r="R6" s="67"/>
      <c r="S6" s="67"/>
      <c r="T6" s="67"/>
      <c r="U6" s="67"/>
    </row>
    <row r="7" spans="1:21" ht="51">
      <c r="A7" s="136"/>
      <c r="B7" s="136"/>
      <c r="C7" s="136"/>
      <c r="D7" s="136"/>
      <c r="E7" s="136"/>
      <c r="F7" s="136"/>
      <c r="G7" s="136"/>
      <c r="H7" s="136"/>
      <c r="I7" s="136"/>
      <c r="J7" s="156" t="s">
        <v>417</v>
      </c>
      <c r="K7" s="3" t="s">
        <v>559</v>
      </c>
      <c r="L7" s="67"/>
      <c r="M7" s="67"/>
      <c r="N7" s="3" t="s">
        <v>1116</v>
      </c>
      <c r="O7" s="14" t="s">
        <v>185</v>
      </c>
      <c r="P7" s="3" t="s">
        <v>1117</v>
      </c>
      <c r="Q7" s="67"/>
      <c r="R7" s="67"/>
      <c r="S7" s="67"/>
      <c r="T7" s="67"/>
      <c r="U7" s="67"/>
    </row>
    <row r="8" spans="1:21" ht="51">
      <c r="A8" s="136"/>
      <c r="B8" s="136"/>
      <c r="C8" s="136"/>
      <c r="D8" s="136"/>
      <c r="E8" s="136"/>
      <c r="F8" s="136"/>
      <c r="G8" s="136"/>
      <c r="H8" s="136"/>
      <c r="I8" s="136"/>
      <c r="J8" s="137"/>
      <c r="K8" s="3" t="s">
        <v>562</v>
      </c>
      <c r="L8" s="67"/>
      <c r="M8" s="67"/>
      <c r="N8" s="3" t="s">
        <v>1118</v>
      </c>
      <c r="O8" s="14" t="s">
        <v>185</v>
      </c>
      <c r="P8" s="3" t="s">
        <v>1117</v>
      </c>
      <c r="Q8" s="67"/>
      <c r="R8" s="67"/>
      <c r="S8" s="67"/>
      <c r="T8" s="67"/>
      <c r="U8" s="67"/>
    </row>
    <row r="9" spans="1:21" ht="51">
      <c r="A9" s="136"/>
      <c r="B9" s="136"/>
      <c r="C9" s="136"/>
      <c r="D9" s="136"/>
      <c r="E9" s="136"/>
      <c r="F9" s="136"/>
      <c r="G9" s="136"/>
      <c r="H9" s="136"/>
      <c r="I9" s="136"/>
      <c r="J9" s="3" t="s">
        <v>1119</v>
      </c>
      <c r="K9" s="3" t="s">
        <v>357</v>
      </c>
      <c r="L9" s="67"/>
      <c r="M9" s="67"/>
      <c r="N9" s="3" t="s">
        <v>731</v>
      </c>
      <c r="O9" s="14" t="s">
        <v>185</v>
      </c>
      <c r="P9" s="3" t="s">
        <v>1120</v>
      </c>
      <c r="Q9" s="67"/>
      <c r="R9" s="67"/>
      <c r="S9" s="67"/>
      <c r="T9" s="67"/>
      <c r="U9" s="67"/>
    </row>
    <row r="10" spans="1:21" ht="140.25">
      <c r="A10" s="136"/>
      <c r="B10" s="136"/>
      <c r="C10" s="136"/>
      <c r="D10" s="136"/>
      <c r="E10" s="136"/>
      <c r="F10" s="136"/>
      <c r="G10" s="136"/>
      <c r="H10" s="136"/>
      <c r="I10" s="136"/>
      <c r="J10" s="3" t="s">
        <v>566</v>
      </c>
      <c r="K10" s="3" t="s">
        <v>1121</v>
      </c>
      <c r="L10" s="67"/>
      <c r="M10" s="67"/>
      <c r="N10" s="21">
        <v>0</v>
      </c>
      <c r="O10" s="14" t="s">
        <v>185</v>
      </c>
      <c r="P10" s="52" t="s">
        <v>1122</v>
      </c>
      <c r="Q10" s="67"/>
      <c r="R10" s="67"/>
      <c r="S10" s="67"/>
      <c r="T10" s="67"/>
      <c r="U10" s="67"/>
    </row>
    <row r="11" spans="1:21" ht="51">
      <c r="A11" s="136"/>
      <c r="B11" s="136"/>
      <c r="C11" s="136"/>
      <c r="D11" s="136"/>
      <c r="E11" s="136"/>
      <c r="F11" s="136"/>
      <c r="G11" s="136"/>
      <c r="H11" s="136"/>
      <c r="I11" s="136"/>
      <c r="J11" s="3" t="s">
        <v>362</v>
      </c>
      <c r="K11" s="3" t="s">
        <v>1123</v>
      </c>
      <c r="L11" s="67"/>
      <c r="M11" s="67"/>
      <c r="N11" s="3" t="s">
        <v>342</v>
      </c>
      <c r="O11" s="14" t="s">
        <v>185</v>
      </c>
      <c r="P11" s="50" t="s">
        <v>1124</v>
      </c>
      <c r="Q11" s="67"/>
      <c r="R11" s="67"/>
      <c r="S11" s="67"/>
      <c r="T11" s="67"/>
      <c r="U11" s="67"/>
    </row>
    <row r="12" spans="1:21" ht="63.75">
      <c r="A12" s="136"/>
      <c r="B12" s="136"/>
      <c r="C12" s="136"/>
      <c r="D12" s="136"/>
      <c r="E12" s="136"/>
      <c r="F12" s="136"/>
      <c r="G12" s="136"/>
      <c r="H12" s="136"/>
      <c r="I12" s="136"/>
      <c r="J12" s="3" t="s">
        <v>365</v>
      </c>
      <c r="K12" s="3" t="s">
        <v>570</v>
      </c>
      <c r="L12" s="67"/>
      <c r="M12" s="67"/>
      <c r="N12" s="21">
        <v>0</v>
      </c>
      <c r="O12" s="14" t="s">
        <v>185</v>
      </c>
      <c r="P12" s="3" t="s">
        <v>1125</v>
      </c>
      <c r="Q12" s="67"/>
      <c r="R12" s="67"/>
      <c r="S12" s="67"/>
      <c r="T12" s="67"/>
      <c r="U12" s="67"/>
    </row>
    <row r="13" spans="1:21" ht="25.5">
      <c r="A13" s="136"/>
      <c r="B13" s="136"/>
      <c r="C13" s="136"/>
      <c r="D13" s="136"/>
      <c r="E13" s="136"/>
      <c r="F13" s="136"/>
      <c r="G13" s="136"/>
      <c r="H13" s="136"/>
      <c r="I13" s="136"/>
      <c r="J13" s="3" t="s">
        <v>368</v>
      </c>
      <c r="K13" s="3" t="s">
        <v>572</v>
      </c>
      <c r="L13" s="67"/>
      <c r="M13" s="67"/>
      <c r="N13" s="3" t="s">
        <v>370</v>
      </c>
      <c r="O13" s="14" t="s">
        <v>185</v>
      </c>
      <c r="P13" s="10" t="s">
        <v>1126</v>
      </c>
      <c r="Q13" s="67"/>
      <c r="R13" s="67"/>
      <c r="S13" s="67"/>
      <c r="T13" s="67"/>
      <c r="U13" s="67"/>
    </row>
    <row r="14" spans="1:21" ht="63.75">
      <c r="A14" s="136"/>
      <c r="B14" s="136"/>
      <c r="C14" s="136"/>
      <c r="D14" s="136"/>
      <c r="E14" s="136"/>
      <c r="F14" s="136"/>
      <c r="G14" s="136"/>
      <c r="H14" s="136"/>
      <c r="I14" s="136"/>
      <c r="J14" s="3" t="s">
        <v>610</v>
      </c>
      <c r="K14" s="3" t="s">
        <v>575</v>
      </c>
      <c r="L14" s="67"/>
      <c r="M14" s="67"/>
      <c r="N14" s="3" t="s">
        <v>837</v>
      </c>
      <c r="O14" s="14" t="s">
        <v>185</v>
      </c>
      <c r="P14" s="3" t="s">
        <v>1127</v>
      </c>
      <c r="Q14" s="67"/>
      <c r="R14" s="67"/>
      <c r="S14" s="67"/>
      <c r="T14" s="67"/>
      <c r="U14" s="67"/>
    </row>
    <row r="15" spans="1:21" ht="63.75">
      <c r="A15" s="136"/>
      <c r="B15" s="136"/>
      <c r="C15" s="136"/>
      <c r="D15" s="136"/>
      <c r="E15" s="136"/>
      <c r="F15" s="136"/>
      <c r="G15" s="136"/>
      <c r="H15" s="136"/>
      <c r="I15" s="136"/>
      <c r="J15" s="3" t="s">
        <v>659</v>
      </c>
      <c r="K15" s="3" t="s">
        <v>373</v>
      </c>
      <c r="L15" s="67"/>
      <c r="M15" s="67"/>
      <c r="N15" s="3" t="s">
        <v>579</v>
      </c>
      <c r="O15" s="14" t="s">
        <v>185</v>
      </c>
      <c r="P15" s="3" t="s">
        <v>1128</v>
      </c>
      <c r="Q15" s="67"/>
      <c r="R15" s="67"/>
      <c r="S15" s="67"/>
      <c r="T15" s="67"/>
      <c r="U15" s="67"/>
    </row>
    <row r="16" spans="1:21" ht="63.75">
      <c r="A16" s="136"/>
      <c r="B16" s="136"/>
      <c r="C16" s="136"/>
      <c r="D16" s="136"/>
      <c r="E16" s="136"/>
      <c r="F16" s="136"/>
      <c r="G16" s="136"/>
      <c r="H16" s="136"/>
      <c r="I16" s="136"/>
      <c r="J16" s="3" t="s">
        <v>581</v>
      </c>
      <c r="K16" s="3" t="s">
        <v>373</v>
      </c>
      <c r="L16" s="67"/>
      <c r="M16" s="67"/>
      <c r="N16" s="3" t="s">
        <v>579</v>
      </c>
      <c r="O16" s="14" t="s">
        <v>185</v>
      </c>
      <c r="P16" s="3" t="s">
        <v>1129</v>
      </c>
      <c r="Q16" s="67"/>
      <c r="R16" s="67"/>
      <c r="S16" s="67"/>
      <c r="T16" s="67"/>
      <c r="U16" s="67"/>
    </row>
    <row r="17" spans="1:21" ht="63.75">
      <c r="A17" s="136"/>
      <c r="B17" s="136"/>
      <c r="C17" s="136"/>
      <c r="D17" s="136"/>
      <c r="E17" s="136"/>
      <c r="F17" s="136"/>
      <c r="G17" s="136"/>
      <c r="H17" s="136"/>
      <c r="I17" s="136"/>
      <c r="J17" s="3" t="s">
        <v>1130</v>
      </c>
      <c r="K17" s="3" t="s">
        <v>403</v>
      </c>
      <c r="L17" s="67"/>
      <c r="M17" s="67"/>
      <c r="N17" s="3" t="s">
        <v>381</v>
      </c>
      <c r="O17" s="14" t="s">
        <v>185</v>
      </c>
      <c r="P17" s="10" t="s">
        <v>1131</v>
      </c>
      <c r="Q17" s="67"/>
      <c r="R17" s="67"/>
      <c r="S17" s="67"/>
      <c r="T17" s="67"/>
      <c r="U17" s="67"/>
    </row>
    <row r="18" spans="1:21" ht="63.75">
      <c r="A18" s="136"/>
      <c r="B18" s="136"/>
      <c r="C18" s="136"/>
      <c r="D18" s="136"/>
      <c r="E18" s="136"/>
      <c r="F18" s="136"/>
      <c r="G18" s="136"/>
      <c r="H18" s="136"/>
      <c r="I18" s="136"/>
      <c r="J18" s="3" t="s">
        <v>383</v>
      </c>
      <c r="K18" s="3" t="s">
        <v>384</v>
      </c>
      <c r="L18" s="67"/>
      <c r="M18" s="67"/>
      <c r="N18" s="21">
        <v>0</v>
      </c>
      <c r="O18" s="14" t="s">
        <v>185</v>
      </c>
      <c r="P18" s="10" t="s">
        <v>1132</v>
      </c>
      <c r="Q18" s="67"/>
      <c r="R18" s="67"/>
      <c r="S18" s="67"/>
      <c r="T18" s="67"/>
      <c r="U18" s="67"/>
    </row>
    <row r="19" spans="1:21" ht="63.75">
      <c r="A19" s="136"/>
      <c r="B19" s="136"/>
      <c r="C19" s="136"/>
      <c r="D19" s="136"/>
      <c r="E19" s="136"/>
      <c r="F19" s="136"/>
      <c r="G19" s="136"/>
      <c r="H19" s="136"/>
      <c r="I19" s="136"/>
      <c r="J19" s="3" t="s">
        <v>1133</v>
      </c>
      <c r="K19" s="3" t="s">
        <v>386</v>
      </c>
      <c r="L19" s="67"/>
      <c r="M19" s="67"/>
      <c r="N19" s="3" t="s">
        <v>587</v>
      </c>
      <c r="O19" s="14" t="s">
        <v>185</v>
      </c>
      <c r="P19" s="3" t="s">
        <v>1134</v>
      </c>
      <c r="Q19" s="67"/>
      <c r="R19" s="67"/>
      <c r="S19" s="67"/>
      <c r="T19" s="67"/>
      <c r="U19" s="67"/>
    </row>
    <row r="20" spans="1:21" ht="102">
      <c r="A20" s="136"/>
      <c r="B20" s="136"/>
      <c r="C20" s="137"/>
      <c r="D20" s="137"/>
      <c r="E20" s="137"/>
      <c r="F20" s="137"/>
      <c r="G20" s="137"/>
      <c r="H20" s="137"/>
      <c r="I20" s="137"/>
      <c r="J20" s="3" t="s">
        <v>408</v>
      </c>
      <c r="K20" s="3" t="s">
        <v>354</v>
      </c>
      <c r="L20" s="67"/>
      <c r="M20" s="67"/>
      <c r="N20" s="3" t="s">
        <v>409</v>
      </c>
      <c r="O20" s="14" t="s">
        <v>185</v>
      </c>
      <c r="P20" s="21" t="s">
        <v>1135</v>
      </c>
      <c r="Q20" s="67"/>
      <c r="R20" s="67"/>
      <c r="S20" s="67"/>
      <c r="T20" s="67"/>
      <c r="U20" s="67"/>
    </row>
    <row r="21" spans="1:21" ht="114.75">
      <c r="A21" s="136"/>
      <c r="B21" s="136"/>
      <c r="C21" s="149">
        <v>1149</v>
      </c>
      <c r="D21" s="158" t="s">
        <v>1136</v>
      </c>
      <c r="E21" s="156" t="s">
        <v>1137</v>
      </c>
      <c r="F21" s="151" t="s">
        <v>1138</v>
      </c>
      <c r="G21" s="156" t="s">
        <v>1109</v>
      </c>
      <c r="H21" s="156" t="s">
        <v>1139</v>
      </c>
      <c r="I21" s="156" t="s">
        <v>434</v>
      </c>
      <c r="J21" s="3" t="s">
        <v>549</v>
      </c>
      <c r="K21" s="3" t="s">
        <v>246</v>
      </c>
      <c r="L21" s="67"/>
      <c r="M21" s="67"/>
      <c r="N21" s="3" t="s">
        <v>1140</v>
      </c>
      <c r="O21" s="14" t="s">
        <v>185</v>
      </c>
      <c r="P21" s="3" t="s">
        <v>1111</v>
      </c>
      <c r="Q21" s="67"/>
      <c r="R21" s="67"/>
      <c r="S21" s="67"/>
      <c r="T21" s="67"/>
      <c r="U21" s="67"/>
    </row>
    <row r="22" spans="1:21" ht="38.25">
      <c r="A22" s="136"/>
      <c r="B22" s="136"/>
      <c r="C22" s="136"/>
      <c r="D22" s="136"/>
      <c r="E22" s="136"/>
      <c r="F22" s="136"/>
      <c r="G22" s="136"/>
      <c r="H22" s="136"/>
      <c r="I22" s="136"/>
      <c r="J22" s="3" t="s">
        <v>393</v>
      </c>
      <c r="K22" s="3" t="s">
        <v>346</v>
      </c>
      <c r="L22" s="67"/>
      <c r="M22" s="67"/>
      <c r="N22" s="3" t="s">
        <v>201</v>
      </c>
      <c r="O22" s="14" t="s">
        <v>185</v>
      </c>
      <c r="P22" s="3" t="s">
        <v>1113</v>
      </c>
      <c r="Q22" s="67"/>
      <c r="R22" s="67"/>
      <c r="S22" s="67"/>
      <c r="T22" s="67"/>
      <c r="U22" s="67"/>
    </row>
    <row r="23" spans="1:21" ht="38.25">
      <c r="A23" s="136"/>
      <c r="B23" s="136"/>
      <c r="C23" s="136"/>
      <c r="D23" s="136"/>
      <c r="E23" s="136"/>
      <c r="F23" s="136"/>
      <c r="G23" s="136"/>
      <c r="H23" s="136"/>
      <c r="I23" s="136"/>
      <c r="J23" s="3" t="s">
        <v>349</v>
      </c>
      <c r="K23" s="3" t="s">
        <v>350</v>
      </c>
      <c r="L23" s="67"/>
      <c r="M23" s="67"/>
      <c r="N23" s="3" t="s">
        <v>1141</v>
      </c>
      <c r="O23" s="14" t="s">
        <v>185</v>
      </c>
      <c r="P23" s="3" t="s">
        <v>1113</v>
      </c>
      <c r="Q23" s="67"/>
      <c r="R23" s="67"/>
      <c r="S23" s="67"/>
      <c r="T23" s="67"/>
      <c r="U23" s="67"/>
    </row>
    <row r="24" spans="1:21" ht="51">
      <c r="A24" s="136"/>
      <c r="B24" s="136"/>
      <c r="C24" s="136"/>
      <c r="D24" s="136"/>
      <c r="E24" s="136"/>
      <c r="F24" s="136"/>
      <c r="G24" s="136"/>
      <c r="H24" s="136"/>
      <c r="I24" s="136"/>
      <c r="J24" s="3" t="s">
        <v>1119</v>
      </c>
      <c r="K24" s="3" t="s">
        <v>357</v>
      </c>
      <c r="L24" s="67"/>
      <c r="M24" s="67"/>
      <c r="N24" s="3" t="s">
        <v>426</v>
      </c>
      <c r="O24" s="14" t="s">
        <v>185</v>
      </c>
      <c r="P24" s="3" t="s">
        <v>1142</v>
      </c>
      <c r="Q24" s="67"/>
      <c r="R24" s="67"/>
      <c r="S24" s="67"/>
      <c r="T24" s="67"/>
      <c r="U24" s="67"/>
    </row>
    <row r="25" spans="1:21" ht="63.75">
      <c r="A25" s="136"/>
      <c r="B25" s="136"/>
      <c r="C25" s="136"/>
      <c r="D25" s="136"/>
      <c r="E25" s="136"/>
      <c r="F25" s="136"/>
      <c r="G25" s="136"/>
      <c r="H25" s="136"/>
      <c r="I25" s="136"/>
      <c r="J25" s="3" t="s">
        <v>556</v>
      </c>
      <c r="K25" s="3" t="s">
        <v>1143</v>
      </c>
      <c r="L25" s="67"/>
      <c r="M25" s="67"/>
      <c r="N25" s="3" t="s">
        <v>1144</v>
      </c>
      <c r="O25" s="14" t="s">
        <v>185</v>
      </c>
      <c r="P25" s="21" t="s">
        <v>1135</v>
      </c>
      <c r="Q25" s="67"/>
      <c r="R25" s="67"/>
      <c r="S25" s="67"/>
      <c r="T25" s="67"/>
      <c r="U25" s="67"/>
    </row>
    <row r="26" spans="1:21" ht="25.5">
      <c r="A26" s="136"/>
      <c r="B26" s="136"/>
      <c r="C26" s="136"/>
      <c r="D26" s="136"/>
      <c r="E26" s="136"/>
      <c r="F26" s="136"/>
      <c r="G26" s="136"/>
      <c r="H26" s="136"/>
      <c r="I26" s="136"/>
      <c r="J26" s="156" t="s">
        <v>417</v>
      </c>
      <c r="K26" s="3" t="s">
        <v>559</v>
      </c>
      <c r="L26" s="3"/>
      <c r="M26" s="67"/>
      <c r="N26" s="3" t="s">
        <v>1145</v>
      </c>
      <c r="O26" s="14" t="s">
        <v>185</v>
      </c>
      <c r="P26" s="3" t="s">
        <v>1117</v>
      </c>
      <c r="Q26" s="67"/>
      <c r="R26" s="67"/>
      <c r="S26" s="67"/>
      <c r="T26" s="67"/>
      <c r="U26" s="67"/>
    </row>
    <row r="27" spans="1:21" ht="25.5">
      <c r="A27" s="136"/>
      <c r="B27" s="136"/>
      <c r="C27" s="136"/>
      <c r="D27" s="136"/>
      <c r="E27" s="136"/>
      <c r="F27" s="136"/>
      <c r="G27" s="136"/>
      <c r="H27" s="136"/>
      <c r="I27" s="136"/>
      <c r="J27" s="137"/>
      <c r="K27" s="3" t="s">
        <v>562</v>
      </c>
      <c r="L27" s="3"/>
      <c r="M27" s="67"/>
      <c r="N27" s="3" t="s">
        <v>739</v>
      </c>
      <c r="O27" s="14" t="s">
        <v>185</v>
      </c>
      <c r="P27" s="3" t="s">
        <v>1117</v>
      </c>
      <c r="Q27" s="67"/>
      <c r="R27" s="67"/>
      <c r="S27" s="67"/>
      <c r="T27" s="67"/>
      <c r="U27" s="67"/>
    </row>
    <row r="28" spans="1:21" ht="127.5">
      <c r="A28" s="136"/>
      <c r="B28" s="136"/>
      <c r="C28" s="136"/>
      <c r="D28" s="136"/>
      <c r="E28" s="136"/>
      <c r="F28" s="136"/>
      <c r="G28" s="136"/>
      <c r="H28" s="136"/>
      <c r="I28" s="136"/>
      <c r="J28" s="3" t="s">
        <v>566</v>
      </c>
      <c r="K28" s="3" t="s">
        <v>1146</v>
      </c>
      <c r="L28" s="67"/>
      <c r="M28" s="67"/>
      <c r="N28" s="21">
        <v>0</v>
      </c>
      <c r="O28" s="14" t="s">
        <v>185</v>
      </c>
      <c r="P28" s="52" t="s">
        <v>1147</v>
      </c>
      <c r="Q28" s="67"/>
      <c r="R28" s="67"/>
      <c r="S28" s="67"/>
      <c r="T28" s="67"/>
      <c r="U28" s="67"/>
    </row>
    <row r="29" spans="1:21" ht="51">
      <c r="A29" s="136"/>
      <c r="B29" s="136"/>
      <c r="C29" s="136"/>
      <c r="D29" s="136"/>
      <c r="E29" s="136"/>
      <c r="F29" s="136"/>
      <c r="G29" s="136"/>
      <c r="H29" s="136"/>
      <c r="I29" s="136"/>
      <c r="J29" s="3" t="s">
        <v>362</v>
      </c>
      <c r="K29" s="3" t="s">
        <v>1123</v>
      </c>
      <c r="L29" s="67"/>
      <c r="M29" s="67"/>
      <c r="N29" s="3" t="s">
        <v>342</v>
      </c>
      <c r="O29" s="14" t="s">
        <v>185</v>
      </c>
      <c r="P29" s="50" t="s">
        <v>1124</v>
      </c>
      <c r="Q29" s="67"/>
      <c r="R29" s="67"/>
      <c r="S29" s="67"/>
      <c r="T29" s="67"/>
      <c r="U29" s="67"/>
    </row>
    <row r="30" spans="1:21" ht="63.75">
      <c r="A30" s="136"/>
      <c r="B30" s="136"/>
      <c r="C30" s="136"/>
      <c r="D30" s="136"/>
      <c r="E30" s="136"/>
      <c r="F30" s="136"/>
      <c r="G30" s="136"/>
      <c r="H30" s="136"/>
      <c r="I30" s="136"/>
      <c r="J30" s="3" t="s">
        <v>365</v>
      </c>
      <c r="K30" s="3" t="s">
        <v>570</v>
      </c>
      <c r="L30" s="67"/>
      <c r="M30" s="67"/>
      <c r="N30" s="21">
        <v>0</v>
      </c>
      <c r="O30" s="14" t="s">
        <v>185</v>
      </c>
      <c r="P30" s="3" t="s">
        <v>1148</v>
      </c>
      <c r="Q30" s="67"/>
      <c r="R30" s="67"/>
      <c r="S30" s="67"/>
      <c r="T30" s="67"/>
      <c r="U30" s="67"/>
    </row>
    <row r="31" spans="1:21" ht="25.5">
      <c r="A31" s="136"/>
      <c r="B31" s="136"/>
      <c r="C31" s="136"/>
      <c r="D31" s="136"/>
      <c r="E31" s="136"/>
      <c r="F31" s="136"/>
      <c r="G31" s="136"/>
      <c r="H31" s="136"/>
      <c r="I31" s="136"/>
      <c r="J31" s="3" t="s">
        <v>368</v>
      </c>
      <c r="K31" s="3" t="s">
        <v>572</v>
      </c>
      <c r="L31" s="67"/>
      <c r="M31" s="67"/>
      <c r="N31" s="3" t="s">
        <v>370</v>
      </c>
      <c r="O31" s="14" t="s">
        <v>185</v>
      </c>
      <c r="P31" s="10" t="s">
        <v>1149</v>
      </c>
      <c r="Q31" s="67"/>
      <c r="R31" s="67"/>
      <c r="S31" s="67"/>
      <c r="T31" s="67"/>
      <c r="U31" s="67"/>
    </row>
    <row r="32" spans="1:21" ht="63.75">
      <c r="A32" s="136"/>
      <c r="B32" s="136"/>
      <c r="C32" s="136"/>
      <c r="D32" s="136"/>
      <c r="E32" s="136"/>
      <c r="F32" s="136"/>
      <c r="G32" s="136"/>
      <c r="H32" s="136"/>
      <c r="I32" s="136"/>
      <c r="J32" s="3" t="s">
        <v>610</v>
      </c>
      <c r="K32" s="3" t="s">
        <v>575</v>
      </c>
      <c r="L32" s="67"/>
      <c r="M32" s="67"/>
      <c r="N32" s="3" t="s">
        <v>837</v>
      </c>
      <c r="O32" s="14" t="s">
        <v>185</v>
      </c>
      <c r="P32" s="21" t="s">
        <v>1150</v>
      </c>
      <c r="Q32" s="67"/>
      <c r="R32" s="67"/>
      <c r="S32" s="67"/>
      <c r="T32" s="67"/>
      <c r="U32" s="67"/>
    </row>
    <row r="33" spans="1:21" ht="63.75">
      <c r="A33" s="136"/>
      <c r="B33" s="136"/>
      <c r="C33" s="136"/>
      <c r="D33" s="136"/>
      <c r="E33" s="136"/>
      <c r="F33" s="136"/>
      <c r="G33" s="136"/>
      <c r="H33" s="136"/>
      <c r="I33" s="136"/>
      <c r="J33" s="3" t="s">
        <v>659</v>
      </c>
      <c r="K33" s="3" t="s">
        <v>373</v>
      </c>
      <c r="L33" s="67"/>
      <c r="M33" s="67"/>
      <c r="N33" s="3" t="s">
        <v>1151</v>
      </c>
      <c r="O33" s="14" t="s">
        <v>185</v>
      </c>
      <c r="P33" s="3" t="s">
        <v>1128</v>
      </c>
      <c r="Q33" s="67"/>
      <c r="R33" s="67"/>
      <c r="S33" s="67"/>
      <c r="T33" s="67"/>
      <c r="U33" s="67"/>
    </row>
    <row r="34" spans="1:21" ht="63.75">
      <c r="A34" s="136"/>
      <c r="B34" s="136"/>
      <c r="C34" s="136"/>
      <c r="D34" s="136"/>
      <c r="E34" s="136"/>
      <c r="F34" s="136"/>
      <c r="G34" s="136"/>
      <c r="H34" s="136"/>
      <c r="I34" s="136"/>
      <c r="J34" s="3" t="s">
        <v>581</v>
      </c>
      <c r="K34" s="3" t="s">
        <v>373</v>
      </c>
      <c r="L34" s="67"/>
      <c r="M34" s="67"/>
      <c r="N34" s="3" t="s">
        <v>1151</v>
      </c>
      <c r="O34" s="14" t="s">
        <v>185</v>
      </c>
      <c r="P34" s="3" t="s">
        <v>1128</v>
      </c>
      <c r="Q34" s="67"/>
      <c r="R34" s="67"/>
      <c r="S34" s="67"/>
      <c r="T34" s="67"/>
      <c r="U34" s="67"/>
    </row>
    <row r="35" spans="1:21" ht="63.75">
      <c r="A35" s="136"/>
      <c r="B35" s="136"/>
      <c r="C35" s="136"/>
      <c r="D35" s="136"/>
      <c r="E35" s="136"/>
      <c r="F35" s="136"/>
      <c r="G35" s="136"/>
      <c r="H35" s="136"/>
      <c r="I35" s="136"/>
      <c r="J35" s="3" t="s">
        <v>379</v>
      </c>
      <c r="K35" s="3" t="s">
        <v>380</v>
      </c>
      <c r="L35" s="67"/>
      <c r="M35" s="67"/>
      <c r="N35" s="3" t="s">
        <v>381</v>
      </c>
      <c r="O35" s="14" t="s">
        <v>185</v>
      </c>
      <c r="P35" s="10" t="s">
        <v>1152</v>
      </c>
      <c r="Q35" s="67"/>
      <c r="R35" s="67"/>
      <c r="S35" s="67"/>
      <c r="T35" s="67"/>
      <c r="U35" s="67"/>
    </row>
    <row r="36" spans="1:21" ht="63.75">
      <c r="A36" s="136"/>
      <c r="B36" s="136"/>
      <c r="C36" s="136"/>
      <c r="D36" s="136"/>
      <c r="E36" s="136"/>
      <c r="F36" s="136"/>
      <c r="G36" s="136"/>
      <c r="H36" s="136"/>
      <c r="I36" s="136"/>
      <c r="J36" s="3" t="s">
        <v>383</v>
      </c>
      <c r="K36" s="3" t="s">
        <v>1153</v>
      </c>
      <c r="L36" s="67"/>
      <c r="M36" s="67"/>
      <c r="N36" s="21">
        <v>0</v>
      </c>
      <c r="O36" s="14" t="s">
        <v>185</v>
      </c>
      <c r="P36" s="10" t="s">
        <v>1154</v>
      </c>
      <c r="Q36" s="67"/>
      <c r="R36" s="67"/>
      <c r="S36" s="67"/>
      <c r="T36" s="67"/>
      <c r="U36" s="67"/>
    </row>
    <row r="37" spans="1:21" ht="76.5">
      <c r="A37" s="136"/>
      <c r="B37" s="136"/>
      <c r="C37" s="136"/>
      <c r="D37" s="136"/>
      <c r="E37" s="136"/>
      <c r="F37" s="136"/>
      <c r="G37" s="136"/>
      <c r="H37" s="136"/>
      <c r="I37" s="136"/>
      <c r="J37" s="3" t="s">
        <v>385</v>
      </c>
      <c r="K37" s="3" t="s">
        <v>386</v>
      </c>
      <c r="L37" s="67"/>
      <c r="M37" s="67"/>
      <c r="N37" s="3" t="s">
        <v>587</v>
      </c>
      <c r="O37" s="14" t="s">
        <v>185</v>
      </c>
      <c r="P37" s="3" t="s">
        <v>1155</v>
      </c>
      <c r="Q37" s="67"/>
      <c r="R37" s="67"/>
      <c r="S37" s="67"/>
      <c r="T37" s="67"/>
      <c r="U37" s="67"/>
    </row>
    <row r="38" spans="1:21" ht="102">
      <c r="A38" s="136"/>
      <c r="B38" s="136"/>
      <c r="C38" s="137"/>
      <c r="D38" s="137"/>
      <c r="E38" s="137"/>
      <c r="F38" s="137"/>
      <c r="G38" s="137"/>
      <c r="H38" s="137"/>
      <c r="I38" s="137"/>
      <c r="J38" s="3" t="s">
        <v>408</v>
      </c>
      <c r="K38" s="3" t="s">
        <v>354</v>
      </c>
      <c r="L38" s="67"/>
      <c r="M38" s="67"/>
      <c r="N38" s="3" t="s">
        <v>409</v>
      </c>
      <c r="O38" s="14" t="s">
        <v>185</v>
      </c>
      <c r="P38" s="3" t="s">
        <v>1156</v>
      </c>
      <c r="Q38" s="67"/>
      <c r="R38" s="67"/>
      <c r="S38" s="67"/>
      <c r="T38" s="67"/>
      <c r="U38" s="67"/>
    </row>
    <row r="39" spans="1:21" ht="114.75">
      <c r="A39" s="136"/>
      <c r="B39" s="136"/>
      <c r="C39" s="149" t="s">
        <v>1157</v>
      </c>
      <c r="D39" s="158" t="s">
        <v>685</v>
      </c>
      <c r="E39" s="156" t="s">
        <v>1158</v>
      </c>
      <c r="F39" s="162" t="s">
        <v>1138</v>
      </c>
      <c r="G39" s="156" t="s">
        <v>1109</v>
      </c>
      <c r="H39" s="156" t="s">
        <v>548</v>
      </c>
      <c r="I39" s="156" t="s">
        <v>255</v>
      </c>
      <c r="J39" s="3" t="s">
        <v>549</v>
      </c>
      <c r="K39" s="3" t="s">
        <v>246</v>
      </c>
      <c r="L39" s="67"/>
      <c r="M39" s="67"/>
      <c r="N39" s="3" t="s">
        <v>1159</v>
      </c>
      <c r="O39" s="14" t="s">
        <v>185</v>
      </c>
      <c r="P39" s="3" t="s">
        <v>1111</v>
      </c>
      <c r="Q39" s="67"/>
      <c r="R39" s="67"/>
      <c r="S39" s="67"/>
      <c r="T39" s="67"/>
      <c r="U39" s="67"/>
    </row>
    <row r="40" spans="1:21" ht="38.25">
      <c r="A40" s="136"/>
      <c r="B40" s="136"/>
      <c r="C40" s="136"/>
      <c r="D40" s="136"/>
      <c r="E40" s="136"/>
      <c r="F40" s="135"/>
      <c r="G40" s="136"/>
      <c r="H40" s="136"/>
      <c r="I40" s="136"/>
      <c r="J40" s="3" t="s">
        <v>393</v>
      </c>
      <c r="K40" s="3" t="s">
        <v>1160</v>
      </c>
      <c r="L40" s="67"/>
      <c r="M40" s="67"/>
      <c r="N40" s="3" t="s">
        <v>1161</v>
      </c>
      <c r="O40" s="14" t="s">
        <v>185</v>
      </c>
      <c r="P40" s="3" t="s">
        <v>1113</v>
      </c>
      <c r="Q40" s="67"/>
      <c r="R40" s="67"/>
      <c r="S40" s="67"/>
      <c r="T40" s="67"/>
      <c r="U40" s="67"/>
    </row>
    <row r="41" spans="1:21" ht="38.25">
      <c r="A41" s="136"/>
      <c r="B41" s="136"/>
      <c r="C41" s="136"/>
      <c r="D41" s="136"/>
      <c r="E41" s="136"/>
      <c r="F41" s="135"/>
      <c r="G41" s="136"/>
      <c r="H41" s="136"/>
      <c r="I41" s="136"/>
      <c r="J41" s="3" t="s">
        <v>349</v>
      </c>
      <c r="K41" s="3" t="s">
        <v>350</v>
      </c>
      <c r="L41" s="67"/>
      <c r="M41" s="67"/>
      <c r="N41" s="3" t="s">
        <v>1141</v>
      </c>
      <c r="O41" s="14" t="s">
        <v>185</v>
      </c>
      <c r="P41" s="3" t="s">
        <v>1113</v>
      </c>
      <c r="Q41" s="67"/>
      <c r="R41" s="67"/>
      <c r="S41" s="67"/>
      <c r="T41" s="67"/>
      <c r="U41" s="67"/>
    </row>
    <row r="42" spans="1:21" ht="38.25">
      <c r="A42" s="136"/>
      <c r="B42" s="136"/>
      <c r="C42" s="136"/>
      <c r="D42" s="136"/>
      <c r="E42" s="136"/>
      <c r="F42" s="135"/>
      <c r="G42" s="136"/>
      <c r="H42" s="136"/>
      <c r="I42" s="136"/>
      <c r="J42" s="3" t="s">
        <v>556</v>
      </c>
      <c r="K42" s="3" t="s">
        <v>354</v>
      </c>
      <c r="L42" s="67"/>
      <c r="M42" s="67"/>
      <c r="N42" s="3" t="s">
        <v>1162</v>
      </c>
      <c r="O42" s="14" t="s">
        <v>185</v>
      </c>
      <c r="P42" s="3" t="s">
        <v>1115</v>
      </c>
      <c r="Q42" s="67"/>
      <c r="R42" s="67"/>
      <c r="S42" s="67"/>
      <c r="T42" s="67"/>
      <c r="U42" s="67"/>
    </row>
    <row r="43" spans="1:21" ht="38.25">
      <c r="A43" s="136"/>
      <c r="B43" s="136"/>
      <c r="C43" s="136"/>
      <c r="D43" s="136"/>
      <c r="E43" s="136"/>
      <c r="F43" s="135"/>
      <c r="G43" s="136"/>
      <c r="H43" s="136"/>
      <c r="I43" s="136"/>
      <c r="J43" s="156" t="s">
        <v>417</v>
      </c>
      <c r="K43" s="3" t="s">
        <v>1163</v>
      </c>
      <c r="L43" s="67"/>
      <c r="M43" s="67"/>
      <c r="N43" s="3" t="s">
        <v>670</v>
      </c>
      <c r="O43" s="14" t="s">
        <v>185</v>
      </c>
      <c r="P43" s="3" t="s">
        <v>1164</v>
      </c>
      <c r="Q43" s="67"/>
      <c r="R43" s="67"/>
      <c r="S43" s="67"/>
      <c r="T43" s="67"/>
      <c r="U43" s="67"/>
    </row>
    <row r="44" spans="1:21" ht="25.5">
      <c r="A44" s="136"/>
      <c r="B44" s="136"/>
      <c r="C44" s="136"/>
      <c r="D44" s="136"/>
      <c r="E44" s="136"/>
      <c r="F44" s="135"/>
      <c r="G44" s="136"/>
      <c r="H44" s="136"/>
      <c r="I44" s="136"/>
      <c r="J44" s="137"/>
      <c r="K44" s="67" t="s">
        <v>1165</v>
      </c>
      <c r="L44" s="67"/>
      <c r="M44" s="67"/>
      <c r="N44" s="3" t="s">
        <v>543</v>
      </c>
      <c r="O44" s="14" t="s">
        <v>185</v>
      </c>
      <c r="P44" s="3" t="s">
        <v>1164</v>
      </c>
      <c r="Q44" s="67"/>
      <c r="R44" s="67"/>
      <c r="S44" s="67"/>
      <c r="T44" s="67"/>
      <c r="U44" s="67"/>
    </row>
    <row r="45" spans="1:21" ht="63.75">
      <c r="A45" s="136"/>
      <c r="B45" s="136"/>
      <c r="C45" s="136"/>
      <c r="D45" s="136"/>
      <c r="E45" s="136"/>
      <c r="F45" s="135"/>
      <c r="G45" s="136"/>
      <c r="H45" s="136"/>
      <c r="I45" s="136"/>
      <c r="J45" s="3" t="s">
        <v>1166</v>
      </c>
      <c r="K45" s="3" t="s">
        <v>357</v>
      </c>
      <c r="L45" s="67"/>
      <c r="M45" s="67"/>
      <c r="N45" s="3" t="s">
        <v>426</v>
      </c>
      <c r="O45" s="14" t="s">
        <v>185</v>
      </c>
      <c r="P45" s="3" t="s">
        <v>1167</v>
      </c>
      <c r="Q45" s="67"/>
      <c r="R45" s="67"/>
      <c r="S45" s="67"/>
      <c r="T45" s="67"/>
      <c r="U45" s="67"/>
    </row>
    <row r="46" spans="1:21" ht="127.5">
      <c r="A46" s="136"/>
      <c r="B46" s="136"/>
      <c r="C46" s="136"/>
      <c r="D46" s="136"/>
      <c r="E46" s="136"/>
      <c r="F46" s="135"/>
      <c r="G46" s="136"/>
      <c r="H46" s="136"/>
      <c r="I46" s="136"/>
      <c r="J46" s="3" t="s">
        <v>566</v>
      </c>
      <c r="K46" s="3" t="s">
        <v>1146</v>
      </c>
      <c r="L46" s="67"/>
      <c r="M46" s="67"/>
      <c r="N46" s="21">
        <v>0</v>
      </c>
      <c r="O46" s="14" t="s">
        <v>185</v>
      </c>
      <c r="P46" s="52" t="s">
        <v>1168</v>
      </c>
      <c r="Q46" s="67"/>
      <c r="R46" s="67"/>
      <c r="S46" s="67"/>
      <c r="T46" s="67"/>
      <c r="U46" s="67"/>
    </row>
    <row r="47" spans="1:21" ht="51">
      <c r="A47" s="136"/>
      <c r="B47" s="136"/>
      <c r="C47" s="136"/>
      <c r="D47" s="136"/>
      <c r="E47" s="136"/>
      <c r="F47" s="135"/>
      <c r="G47" s="136"/>
      <c r="H47" s="136"/>
      <c r="I47" s="136"/>
      <c r="J47" s="3" t="s">
        <v>362</v>
      </c>
      <c r="K47" s="3" t="s">
        <v>1123</v>
      </c>
      <c r="L47" s="67"/>
      <c r="M47" s="67"/>
      <c r="N47" s="3" t="s">
        <v>342</v>
      </c>
      <c r="O47" s="14" t="s">
        <v>185</v>
      </c>
      <c r="P47" s="50" t="s">
        <v>1124</v>
      </c>
      <c r="Q47" s="67"/>
      <c r="R47" s="67"/>
      <c r="S47" s="67"/>
      <c r="T47" s="67"/>
      <c r="U47" s="67"/>
    </row>
    <row r="48" spans="1:21" ht="63.75">
      <c r="A48" s="136"/>
      <c r="B48" s="136"/>
      <c r="C48" s="136"/>
      <c r="D48" s="136"/>
      <c r="E48" s="136"/>
      <c r="F48" s="135"/>
      <c r="G48" s="136"/>
      <c r="H48" s="136"/>
      <c r="I48" s="136"/>
      <c r="J48" s="3" t="s">
        <v>365</v>
      </c>
      <c r="K48" s="3" t="s">
        <v>570</v>
      </c>
      <c r="L48" s="67"/>
      <c r="M48" s="67"/>
      <c r="N48" s="21">
        <v>0</v>
      </c>
      <c r="O48" s="14" t="s">
        <v>185</v>
      </c>
      <c r="P48" s="3" t="s">
        <v>1125</v>
      </c>
      <c r="Q48" s="67"/>
      <c r="R48" s="67"/>
      <c r="S48" s="67"/>
      <c r="T48" s="67"/>
      <c r="U48" s="67"/>
    </row>
    <row r="49" spans="1:21" ht="25.5">
      <c r="A49" s="136"/>
      <c r="B49" s="136"/>
      <c r="C49" s="136"/>
      <c r="D49" s="136"/>
      <c r="E49" s="136"/>
      <c r="F49" s="135"/>
      <c r="G49" s="136"/>
      <c r="H49" s="136"/>
      <c r="I49" s="136"/>
      <c r="J49" s="3" t="s">
        <v>368</v>
      </c>
      <c r="K49" s="3" t="s">
        <v>572</v>
      </c>
      <c r="L49" s="67"/>
      <c r="M49" s="67"/>
      <c r="N49" s="3" t="s">
        <v>370</v>
      </c>
      <c r="O49" s="14" t="s">
        <v>185</v>
      </c>
      <c r="P49" s="10" t="s">
        <v>1149</v>
      </c>
      <c r="Q49" s="67"/>
      <c r="R49" s="67"/>
      <c r="S49" s="67"/>
      <c r="T49" s="67"/>
      <c r="U49" s="67"/>
    </row>
    <row r="50" spans="1:21" ht="63.75">
      <c r="A50" s="136"/>
      <c r="B50" s="136"/>
      <c r="C50" s="136"/>
      <c r="D50" s="136"/>
      <c r="E50" s="136"/>
      <c r="F50" s="135"/>
      <c r="G50" s="136"/>
      <c r="H50" s="136"/>
      <c r="I50" s="136"/>
      <c r="J50" s="3" t="s">
        <v>1169</v>
      </c>
      <c r="K50" s="3" t="s">
        <v>575</v>
      </c>
      <c r="L50" s="67"/>
      <c r="M50" s="67"/>
      <c r="N50" s="3" t="s">
        <v>837</v>
      </c>
      <c r="O50" s="14" t="s">
        <v>185</v>
      </c>
      <c r="P50" s="3" t="s">
        <v>1127</v>
      </c>
      <c r="Q50" s="67"/>
      <c r="R50" s="67"/>
      <c r="S50" s="67"/>
      <c r="T50" s="67"/>
      <c r="U50" s="67"/>
    </row>
    <row r="51" spans="1:21" ht="63.75">
      <c r="A51" s="136"/>
      <c r="B51" s="136"/>
      <c r="C51" s="136"/>
      <c r="D51" s="136"/>
      <c r="E51" s="136"/>
      <c r="F51" s="135"/>
      <c r="G51" s="136"/>
      <c r="H51" s="136"/>
      <c r="I51" s="136"/>
      <c r="J51" s="3" t="s">
        <v>659</v>
      </c>
      <c r="K51" s="3" t="s">
        <v>373</v>
      </c>
      <c r="L51" s="67"/>
      <c r="M51" s="67"/>
      <c r="N51" s="3" t="s">
        <v>579</v>
      </c>
      <c r="O51" s="14" t="s">
        <v>185</v>
      </c>
      <c r="P51" s="3" t="s">
        <v>1128</v>
      </c>
      <c r="Q51" s="67"/>
      <c r="R51" s="67"/>
      <c r="S51" s="67"/>
      <c r="T51" s="67"/>
      <c r="U51" s="67"/>
    </row>
    <row r="52" spans="1:21" ht="63.75">
      <c r="A52" s="136"/>
      <c r="B52" s="136"/>
      <c r="C52" s="136"/>
      <c r="D52" s="136"/>
      <c r="E52" s="136"/>
      <c r="F52" s="135"/>
      <c r="G52" s="136"/>
      <c r="H52" s="136"/>
      <c r="I52" s="136"/>
      <c r="J52" s="3" t="s">
        <v>581</v>
      </c>
      <c r="K52" s="3" t="s">
        <v>373</v>
      </c>
      <c r="L52" s="67"/>
      <c r="M52" s="67"/>
      <c r="N52" s="3" t="s">
        <v>579</v>
      </c>
      <c r="O52" s="14" t="s">
        <v>185</v>
      </c>
      <c r="P52" s="3" t="s">
        <v>1128</v>
      </c>
      <c r="Q52" s="67"/>
      <c r="R52" s="67"/>
      <c r="S52" s="67"/>
      <c r="T52" s="67"/>
      <c r="U52" s="67"/>
    </row>
    <row r="53" spans="1:21" ht="63.75">
      <c r="A53" s="136"/>
      <c r="B53" s="136"/>
      <c r="C53" s="136"/>
      <c r="D53" s="136"/>
      <c r="E53" s="136"/>
      <c r="F53" s="135"/>
      <c r="G53" s="136"/>
      <c r="H53" s="136"/>
      <c r="I53" s="136"/>
      <c r="J53" s="3" t="s">
        <v>1170</v>
      </c>
      <c r="K53" s="3" t="s">
        <v>1171</v>
      </c>
      <c r="L53" s="67"/>
      <c r="M53" s="67"/>
      <c r="N53" s="3" t="s">
        <v>381</v>
      </c>
      <c r="O53" s="14" t="s">
        <v>185</v>
      </c>
      <c r="P53" s="10" t="s">
        <v>1172</v>
      </c>
      <c r="Q53" s="67"/>
      <c r="R53" s="67"/>
      <c r="S53" s="67"/>
      <c r="T53" s="67"/>
      <c r="U53" s="67"/>
    </row>
    <row r="54" spans="1:21" ht="63.75">
      <c r="A54" s="136"/>
      <c r="B54" s="136"/>
      <c r="C54" s="136"/>
      <c r="D54" s="136"/>
      <c r="E54" s="136"/>
      <c r="F54" s="135"/>
      <c r="G54" s="136"/>
      <c r="H54" s="136"/>
      <c r="I54" s="136"/>
      <c r="J54" s="3" t="s">
        <v>383</v>
      </c>
      <c r="K54" s="3" t="s">
        <v>384</v>
      </c>
      <c r="L54" s="67"/>
      <c r="M54" s="67"/>
      <c r="N54" s="21">
        <v>0</v>
      </c>
      <c r="O54" s="14" t="s">
        <v>185</v>
      </c>
      <c r="P54" s="10" t="s">
        <v>1173</v>
      </c>
      <c r="Q54" s="67"/>
      <c r="R54" s="67"/>
      <c r="S54" s="67"/>
      <c r="T54" s="67"/>
      <c r="U54" s="67"/>
    </row>
    <row r="55" spans="1:21" ht="76.5">
      <c r="A55" s="136"/>
      <c r="B55" s="136"/>
      <c r="C55" s="136"/>
      <c r="D55" s="136"/>
      <c r="E55" s="136"/>
      <c r="F55" s="135"/>
      <c r="G55" s="136"/>
      <c r="H55" s="136"/>
      <c r="I55" s="136"/>
      <c r="J55" s="3" t="s">
        <v>385</v>
      </c>
      <c r="K55" s="3" t="s">
        <v>386</v>
      </c>
      <c r="L55" s="67"/>
      <c r="M55" s="67"/>
      <c r="N55" s="3" t="s">
        <v>587</v>
      </c>
      <c r="O55" s="14" t="s">
        <v>185</v>
      </c>
      <c r="P55" s="3" t="s">
        <v>1174</v>
      </c>
      <c r="Q55" s="67"/>
      <c r="R55" s="67"/>
      <c r="S55" s="67"/>
      <c r="T55" s="67"/>
      <c r="U55" s="67"/>
    </row>
    <row r="56" spans="1:21" ht="102">
      <c r="A56" s="136"/>
      <c r="B56" s="136"/>
      <c r="C56" s="137"/>
      <c r="D56" s="137"/>
      <c r="E56" s="137"/>
      <c r="F56" s="133"/>
      <c r="G56" s="137"/>
      <c r="H56" s="137"/>
      <c r="I56" s="137"/>
      <c r="J56" s="3" t="s">
        <v>408</v>
      </c>
      <c r="K56" s="3" t="s">
        <v>354</v>
      </c>
      <c r="L56" s="67"/>
      <c r="M56" s="67"/>
      <c r="N56" s="3" t="s">
        <v>409</v>
      </c>
      <c r="O56" s="14" t="s">
        <v>185</v>
      </c>
      <c r="P56" s="21" t="s">
        <v>1135</v>
      </c>
      <c r="Q56" s="67"/>
      <c r="R56" s="67"/>
      <c r="S56" s="67"/>
      <c r="T56" s="67"/>
      <c r="U56" s="67"/>
    </row>
    <row r="57" spans="1:21" ht="114.75">
      <c r="A57" s="136"/>
      <c r="B57" s="136"/>
      <c r="C57" s="149">
        <v>1145</v>
      </c>
      <c r="D57" s="163" t="s">
        <v>617</v>
      </c>
      <c r="E57" s="156" t="s">
        <v>1175</v>
      </c>
      <c r="F57" s="151" t="s">
        <v>1108</v>
      </c>
      <c r="G57" s="156" t="s">
        <v>1109</v>
      </c>
      <c r="H57" s="156" t="s">
        <v>1139</v>
      </c>
      <c r="I57" s="156" t="s">
        <v>434</v>
      </c>
      <c r="J57" s="3" t="s">
        <v>245</v>
      </c>
      <c r="K57" s="3" t="s">
        <v>246</v>
      </c>
      <c r="L57" s="67"/>
      <c r="M57" s="67"/>
      <c r="N57" s="3" t="s">
        <v>620</v>
      </c>
      <c r="O57" s="14" t="s">
        <v>185</v>
      </c>
      <c r="P57" s="3" t="s">
        <v>1176</v>
      </c>
      <c r="Q57" s="67"/>
      <c r="R57" s="67"/>
      <c r="S57" s="67"/>
      <c r="T57" s="67"/>
      <c r="U57" s="67"/>
    </row>
    <row r="58" spans="1:21" ht="38.25">
      <c r="A58" s="136"/>
      <c r="B58" s="136"/>
      <c r="C58" s="136"/>
      <c r="D58" s="136"/>
      <c r="E58" s="136"/>
      <c r="F58" s="136"/>
      <c r="G58" s="136"/>
      <c r="H58" s="136"/>
      <c r="I58" s="136"/>
      <c r="J58" s="3" t="s">
        <v>345</v>
      </c>
      <c r="K58" s="3" t="s">
        <v>1177</v>
      </c>
      <c r="L58" s="67"/>
      <c r="M58" s="67"/>
      <c r="N58" s="3" t="s">
        <v>543</v>
      </c>
      <c r="O58" s="14" t="s">
        <v>185</v>
      </c>
      <c r="P58" s="3" t="s">
        <v>1113</v>
      </c>
      <c r="Q58" s="67"/>
      <c r="R58" s="67"/>
      <c r="S58" s="67"/>
      <c r="T58" s="67"/>
      <c r="U58" s="67"/>
    </row>
    <row r="59" spans="1:21" ht="38.25">
      <c r="A59" s="136"/>
      <c r="B59" s="136"/>
      <c r="C59" s="136"/>
      <c r="D59" s="136"/>
      <c r="E59" s="136"/>
      <c r="F59" s="136"/>
      <c r="G59" s="136"/>
      <c r="H59" s="136"/>
      <c r="I59" s="136"/>
      <c r="J59" s="156" t="s">
        <v>349</v>
      </c>
      <c r="K59" s="3" t="s">
        <v>1178</v>
      </c>
      <c r="L59" s="67"/>
      <c r="M59" s="67"/>
      <c r="N59" s="3" t="s">
        <v>625</v>
      </c>
      <c r="O59" s="14" t="s">
        <v>185</v>
      </c>
      <c r="P59" s="3" t="s">
        <v>1113</v>
      </c>
      <c r="Q59" s="67"/>
      <c r="R59" s="67"/>
      <c r="S59" s="67"/>
      <c r="T59" s="67"/>
      <c r="U59" s="67"/>
    </row>
    <row r="60" spans="1:21" ht="38.25">
      <c r="A60" s="136"/>
      <c r="B60" s="136"/>
      <c r="C60" s="136"/>
      <c r="D60" s="136"/>
      <c r="E60" s="136"/>
      <c r="F60" s="136"/>
      <c r="G60" s="136"/>
      <c r="H60" s="136"/>
      <c r="I60" s="136"/>
      <c r="J60" s="137"/>
      <c r="K60" s="3" t="s">
        <v>1179</v>
      </c>
      <c r="L60" s="67"/>
      <c r="M60" s="67"/>
      <c r="N60" s="3" t="s">
        <v>625</v>
      </c>
      <c r="O60" s="14" t="s">
        <v>185</v>
      </c>
      <c r="P60" s="3" t="s">
        <v>1113</v>
      </c>
      <c r="Q60" s="67"/>
      <c r="R60" s="67"/>
      <c r="S60" s="67"/>
      <c r="T60" s="67"/>
      <c r="U60" s="67"/>
    </row>
    <row r="61" spans="1:21" ht="102">
      <c r="A61" s="136"/>
      <c r="B61" s="136"/>
      <c r="C61" s="136"/>
      <c r="D61" s="136"/>
      <c r="E61" s="136"/>
      <c r="F61" s="136"/>
      <c r="G61" s="136"/>
      <c r="H61" s="136"/>
      <c r="I61" s="136"/>
      <c r="J61" s="3" t="s">
        <v>1180</v>
      </c>
      <c r="K61" s="3" t="s">
        <v>1181</v>
      </c>
      <c r="L61" s="67"/>
      <c r="M61" s="67"/>
      <c r="N61" s="3" t="s">
        <v>1182</v>
      </c>
      <c r="O61" s="14" t="s">
        <v>185</v>
      </c>
      <c r="P61" s="3" t="s">
        <v>1183</v>
      </c>
      <c r="Q61" s="67"/>
      <c r="R61" s="67"/>
      <c r="S61" s="67"/>
      <c r="T61" s="67"/>
      <c r="U61" s="67"/>
    </row>
    <row r="62" spans="1:21" ht="38.25">
      <c r="A62" s="136"/>
      <c r="B62" s="136"/>
      <c r="C62" s="136"/>
      <c r="D62" s="136"/>
      <c r="E62" s="136"/>
      <c r="F62" s="136"/>
      <c r="G62" s="136"/>
      <c r="H62" s="136"/>
      <c r="I62" s="136"/>
      <c r="J62" s="156" t="s">
        <v>417</v>
      </c>
      <c r="K62" s="3" t="s">
        <v>1184</v>
      </c>
      <c r="L62" s="67"/>
      <c r="M62" s="67"/>
      <c r="N62" s="3" t="s">
        <v>543</v>
      </c>
      <c r="O62" s="14" t="s">
        <v>185</v>
      </c>
      <c r="P62" s="3" t="s">
        <v>1183</v>
      </c>
      <c r="Q62" s="67"/>
      <c r="R62" s="67"/>
      <c r="S62" s="67"/>
      <c r="T62" s="67"/>
      <c r="U62" s="67"/>
    </row>
    <row r="63" spans="1:21" ht="38.25">
      <c r="A63" s="136"/>
      <c r="B63" s="136"/>
      <c r="C63" s="136"/>
      <c r="D63" s="136"/>
      <c r="E63" s="136"/>
      <c r="F63" s="136"/>
      <c r="G63" s="136"/>
      <c r="H63" s="136"/>
      <c r="I63" s="136"/>
      <c r="J63" s="137"/>
      <c r="K63" s="3" t="s">
        <v>562</v>
      </c>
      <c r="L63" s="67"/>
      <c r="M63" s="67"/>
      <c r="N63" s="3" t="s">
        <v>543</v>
      </c>
      <c r="O63" s="14" t="s">
        <v>185</v>
      </c>
      <c r="P63" s="3" t="s">
        <v>1183</v>
      </c>
      <c r="Q63" s="67"/>
      <c r="R63" s="67"/>
      <c r="S63" s="67"/>
      <c r="T63" s="67"/>
      <c r="U63" s="67"/>
    </row>
    <row r="64" spans="1:21" ht="63.75">
      <c r="A64" s="136"/>
      <c r="B64" s="136"/>
      <c r="C64" s="136"/>
      <c r="D64" s="136"/>
      <c r="E64" s="136"/>
      <c r="F64" s="136"/>
      <c r="G64" s="136"/>
      <c r="H64" s="136"/>
      <c r="I64" s="136"/>
      <c r="J64" s="3" t="s">
        <v>1185</v>
      </c>
      <c r="K64" s="3" t="s">
        <v>357</v>
      </c>
      <c r="L64" s="67"/>
      <c r="M64" s="67"/>
      <c r="N64" s="3" t="s">
        <v>426</v>
      </c>
      <c r="O64" s="14" t="s">
        <v>185</v>
      </c>
      <c r="P64" s="3" t="s">
        <v>1120</v>
      </c>
      <c r="Q64" s="67"/>
      <c r="R64" s="67"/>
      <c r="S64" s="67"/>
      <c r="T64" s="67"/>
      <c r="U64" s="67"/>
    </row>
    <row r="65" spans="1:21" ht="127.5">
      <c r="A65" s="136"/>
      <c r="B65" s="136"/>
      <c r="C65" s="136"/>
      <c r="D65" s="136"/>
      <c r="E65" s="136"/>
      <c r="F65" s="136"/>
      <c r="G65" s="136"/>
      <c r="H65" s="136"/>
      <c r="I65" s="136"/>
      <c r="J65" s="3" t="s">
        <v>566</v>
      </c>
      <c r="K65" s="3" t="s">
        <v>1146</v>
      </c>
      <c r="L65" s="67"/>
      <c r="M65" s="67"/>
      <c r="N65" s="21">
        <v>0</v>
      </c>
      <c r="O65" s="14" t="s">
        <v>185</v>
      </c>
      <c r="P65" s="52" t="s">
        <v>1168</v>
      </c>
      <c r="Q65" s="67"/>
      <c r="R65" s="67"/>
      <c r="S65" s="67"/>
      <c r="T65" s="67"/>
      <c r="U65" s="67"/>
    </row>
    <row r="66" spans="1:21" ht="51">
      <c r="A66" s="136"/>
      <c r="B66" s="136"/>
      <c r="C66" s="136"/>
      <c r="D66" s="136"/>
      <c r="E66" s="136"/>
      <c r="F66" s="136"/>
      <c r="G66" s="136"/>
      <c r="H66" s="136"/>
      <c r="I66" s="136"/>
      <c r="J66" s="3" t="s">
        <v>362</v>
      </c>
      <c r="K66" s="3" t="s">
        <v>1123</v>
      </c>
      <c r="L66" s="67"/>
      <c r="M66" s="67"/>
      <c r="N66" s="3" t="s">
        <v>342</v>
      </c>
      <c r="O66" s="14" t="s">
        <v>185</v>
      </c>
      <c r="P66" s="52" t="s">
        <v>1124</v>
      </c>
      <c r="Q66" s="67"/>
      <c r="R66" s="67"/>
      <c r="S66" s="67"/>
      <c r="T66" s="67"/>
      <c r="U66" s="67"/>
    </row>
    <row r="67" spans="1:21" ht="63.75">
      <c r="A67" s="136"/>
      <c r="B67" s="136"/>
      <c r="C67" s="136"/>
      <c r="D67" s="136"/>
      <c r="E67" s="136"/>
      <c r="F67" s="136"/>
      <c r="G67" s="136"/>
      <c r="H67" s="136"/>
      <c r="I67" s="136"/>
      <c r="J67" s="3" t="s">
        <v>365</v>
      </c>
      <c r="K67" s="3" t="s">
        <v>1186</v>
      </c>
      <c r="L67" s="67"/>
      <c r="M67" s="67"/>
      <c r="N67" s="21">
        <v>0</v>
      </c>
      <c r="O67" s="14" t="s">
        <v>185</v>
      </c>
      <c r="P67" s="3" t="s">
        <v>1187</v>
      </c>
      <c r="Q67" s="67"/>
      <c r="R67" s="67"/>
      <c r="S67" s="67"/>
      <c r="T67" s="67"/>
      <c r="U67" s="67"/>
    </row>
    <row r="68" spans="1:21" ht="25.5">
      <c r="A68" s="136"/>
      <c r="B68" s="136"/>
      <c r="C68" s="136"/>
      <c r="D68" s="136"/>
      <c r="E68" s="136"/>
      <c r="F68" s="136"/>
      <c r="G68" s="136"/>
      <c r="H68" s="136"/>
      <c r="I68" s="136"/>
      <c r="J68" s="3" t="s">
        <v>368</v>
      </c>
      <c r="K68" s="3" t="s">
        <v>1188</v>
      </c>
      <c r="L68" s="67"/>
      <c r="M68" s="67"/>
      <c r="N68" s="3" t="s">
        <v>370</v>
      </c>
      <c r="O68" s="14" t="s">
        <v>185</v>
      </c>
      <c r="P68" s="10" t="s">
        <v>1189</v>
      </c>
      <c r="Q68" s="67"/>
      <c r="R68" s="67"/>
      <c r="S68" s="67"/>
      <c r="T68" s="67"/>
      <c r="U68" s="67"/>
    </row>
    <row r="69" spans="1:21" ht="63.75">
      <c r="A69" s="136"/>
      <c r="B69" s="136"/>
      <c r="C69" s="136"/>
      <c r="D69" s="136"/>
      <c r="E69" s="136"/>
      <c r="F69" s="136"/>
      <c r="G69" s="136"/>
      <c r="H69" s="136"/>
      <c r="I69" s="136"/>
      <c r="J69" s="3" t="s">
        <v>610</v>
      </c>
      <c r="K69" s="3" t="s">
        <v>575</v>
      </c>
      <c r="L69" s="67"/>
      <c r="M69" s="67"/>
      <c r="N69" s="3" t="s">
        <v>837</v>
      </c>
      <c r="O69" s="14" t="s">
        <v>185</v>
      </c>
      <c r="P69" s="3" t="s">
        <v>1127</v>
      </c>
      <c r="Q69" s="67"/>
      <c r="R69" s="67"/>
      <c r="S69" s="67"/>
      <c r="T69" s="67"/>
      <c r="U69" s="67"/>
    </row>
    <row r="70" spans="1:21" ht="63.75">
      <c r="A70" s="136"/>
      <c r="B70" s="136"/>
      <c r="C70" s="136"/>
      <c r="D70" s="136"/>
      <c r="E70" s="136"/>
      <c r="F70" s="136"/>
      <c r="G70" s="136"/>
      <c r="H70" s="136"/>
      <c r="I70" s="136"/>
      <c r="J70" s="3" t="s">
        <v>659</v>
      </c>
      <c r="K70" s="3" t="s">
        <v>373</v>
      </c>
      <c r="L70" s="67"/>
      <c r="M70" s="67"/>
      <c r="N70" s="3" t="s">
        <v>1190</v>
      </c>
      <c r="O70" s="14" t="s">
        <v>185</v>
      </c>
      <c r="P70" s="3" t="s">
        <v>1191</v>
      </c>
      <c r="Q70" s="67"/>
      <c r="R70" s="67"/>
      <c r="S70" s="67"/>
      <c r="T70" s="67"/>
      <c r="U70" s="67"/>
    </row>
    <row r="71" spans="1:21" ht="63.75">
      <c r="A71" s="136"/>
      <c r="B71" s="136"/>
      <c r="C71" s="136"/>
      <c r="D71" s="136"/>
      <c r="E71" s="136"/>
      <c r="F71" s="136"/>
      <c r="G71" s="136"/>
      <c r="H71" s="136"/>
      <c r="I71" s="136"/>
      <c r="J71" s="3" t="s">
        <v>581</v>
      </c>
      <c r="K71" s="3" t="s">
        <v>373</v>
      </c>
      <c r="L71" s="67"/>
      <c r="M71" s="67"/>
      <c r="N71" s="3" t="s">
        <v>1151</v>
      </c>
      <c r="O71" s="14" t="s">
        <v>185</v>
      </c>
      <c r="P71" s="3" t="s">
        <v>1191</v>
      </c>
      <c r="Q71" s="67"/>
      <c r="R71" s="67"/>
      <c r="S71" s="67"/>
      <c r="T71" s="67"/>
      <c r="U71" s="67"/>
    </row>
    <row r="72" spans="1:21" ht="63.75">
      <c r="A72" s="136"/>
      <c r="B72" s="136"/>
      <c r="C72" s="136"/>
      <c r="D72" s="136"/>
      <c r="E72" s="136"/>
      <c r="F72" s="136"/>
      <c r="G72" s="136"/>
      <c r="H72" s="136"/>
      <c r="I72" s="136"/>
      <c r="J72" s="3" t="s">
        <v>379</v>
      </c>
      <c r="K72" s="3" t="s">
        <v>1192</v>
      </c>
      <c r="L72" s="67"/>
      <c r="M72" s="67"/>
      <c r="N72" s="3" t="s">
        <v>381</v>
      </c>
      <c r="O72" s="14" t="s">
        <v>185</v>
      </c>
      <c r="P72" s="10" t="s">
        <v>1193</v>
      </c>
      <c r="Q72" s="67"/>
      <c r="R72" s="67"/>
      <c r="S72" s="67"/>
      <c r="T72" s="67"/>
      <c r="U72" s="67"/>
    </row>
    <row r="73" spans="1:21" ht="63.75">
      <c r="A73" s="136"/>
      <c r="B73" s="136"/>
      <c r="C73" s="136"/>
      <c r="D73" s="136"/>
      <c r="E73" s="136"/>
      <c r="F73" s="136"/>
      <c r="G73" s="136"/>
      <c r="H73" s="136"/>
      <c r="I73" s="136"/>
      <c r="J73" s="3" t="s">
        <v>1194</v>
      </c>
      <c r="K73" s="3" t="s">
        <v>1195</v>
      </c>
      <c r="L73" s="67"/>
      <c r="M73" s="67"/>
      <c r="N73" s="21">
        <v>0</v>
      </c>
      <c r="O73" s="14" t="s">
        <v>185</v>
      </c>
      <c r="P73" s="10" t="s">
        <v>1196</v>
      </c>
      <c r="Q73" s="67"/>
      <c r="R73" s="67"/>
      <c r="S73" s="67"/>
      <c r="T73" s="67"/>
      <c r="U73" s="67"/>
    </row>
    <row r="74" spans="1:21" ht="76.5">
      <c r="A74" s="136"/>
      <c r="B74" s="136"/>
      <c r="C74" s="136"/>
      <c r="D74" s="136"/>
      <c r="E74" s="136"/>
      <c r="F74" s="136"/>
      <c r="G74" s="136"/>
      <c r="H74" s="136"/>
      <c r="I74" s="136"/>
      <c r="J74" s="3" t="s">
        <v>385</v>
      </c>
      <c r="K74" s="3" t="s">
        <v>386</v>
      </c>
      <c r="L74" s="67"/>
      <c r="M74" s="67"/>
      <c r="N74" s="3" t="s">
        <v>587</v>
      </c>
      <c r="O74" s="14" t="s">
        <v>185</v>
      </c>
      <c r="P74" s="3" t="s">
        <v>1197</v>
      </c>
      <c r="Q74" s="67"/>
      <c r="R74" s="67"/>
      <c r="S74" s="67"/>
      <c r="T74" s="67"/>
      <c r="U74" s="67"/>
    </row>
    <row r="75" spans="1:21" ht="102">
      <c r="A75" s="136"/>
      <c r="B75" s="136"/>
      <c r="C75" s="137"/>
      <c r="D75" s="137"/>
      <c r="E75" s="137"/>
      <c r="F75" s="137"/>
      <c r="G75" s="137"/>
      <c r="H75" s="137"/>
      <c r="I75" s="137"/>
      <c r="J75" s="3" t="s">
        <v>408</v>
      </c>
      <c r="K75" s="3" t="s">
        <v>354</v>
      </c>
      <c r="L75" s="67"/>
      <c r="M75" s="67"/>
      <c r="N75" s="3" t="s">
        <v>409</v>
      </c>
      <c r="O75" s="14" t="s">
        <v>185</v>
      </c>
      <c r="P75" s="21" t="s">
        <v>1135</v>
      </c>
      <c r="Q75" s="67"/>
      <c r="R75" s="67"/>
      <c r="S75" s="67"/>
      <c r="T75" s="67"/>
      <c r="U75" s="67"/>
    </row>
    <row r="76" spans="1:21" ht="114.75">
      <c r="A76" s="136"/>
      <c r="B76" s="136"/>
      <c r="C76" s="149">
        <v>1134</v>
      </c>
      <c r="D76" s="163" t="s">
        <v>388</v>
      </c>
      <c r="E76" s="156" t="s">
        <v>1198</v>
      </c>
      <c r="F76" s="162" t="s">
        <v>1138</v>
      </c>
      <c r="G76" s="156" t="s">
        <v>1109</v>
      </c>
      <c r="H76" s="156" t="s">
        <v>1139</v>
      </c>
      <c r="I76" s="156" t="s">
        <v>434</v>
      </c>
      <c r="J76" s="3" t="s">
        <v>1199</v>
      </c>
      <c r="K76" s="3" t="s">
        <v>246</v>
      </c>
      <c r="L76" s="67"/>
      <c r="M76" s="67"/>
      <c r="N76" s="3" t="s">
        <v>1200</v>
      </c>
      <c r="O76" s="14" t="s">
        <v>185</v>
      </c>
      <c r="P76" s="3" t="s">
        <v>1201</v>
      </c>
      <c r="Q76" s="67"/>
      <c r="R76" s="67"/>
      <c r="S76" s="67"/>
      <c r="T76" s="67"/>
      <c r="U76" s="67"/>
    </row>
    <row r="77" spans="1:21" ht="38.25">
      <c r="A77" s="136"/>
      <c r="B77" s="136"/>
      <c r="C77" s="136"/>
      <c r="D77" s="136"/>
      <c r="E77" s="136"/>
      <c r="F77" s="135"/>
      <c r="G77" s="136"/>
      <c r="H77" s="136"/>
      <c r="I77" s="136"/>
      <c r="J77" s="3" t="s">
        <v>393</v>
      </c>
      <c r="K77" s="3" t="s">
        <v>1202</v>
      </c>
      <c r="L77" s="67"/>
      <c r="M77" s="67"/>
      <c r="N77" s="3" t="s">
        <v>1203</v>
      </c>
      <c r="O77" s="14" t="s">
        <v>185</v>
      </c>
      <c r="P77" s="3" t="s">
        <v>1113</v>
      </c>
      <c r="Q77" s="67"/>
      <c r="R77" s="67"/>
      <c r="S77" s="67"/>
      <c r="T77" s="67"/>
      <c r="U77" s="67"/>
    </row>
    <row r="78" spans="1:21" ht="38.25">
      <c r="A78" s="136"/>
      <c r="B78" s="136"/>
      <c r="C78" s="136"/>
      <c r="D78" s="136"/>
      <c r="E78" s="136"/>
      <c r="F78" s="135"/>
      <c r="G78" s="136"/>
      <c r="H78" s="136"/>
      <c r="I78" s="136"/>
      <c r="J78" s="3" t="s">
        <v>349</v>
      </c>
      <c r="K78" s="3" t="s">
        <v>350</v>
      </c>
      <c r="L78" s="67"/>
      <c r="M78" s="67"/>
      <c r="N78" s="3" t="s">
        <v>395</v>
      </c>
      <c r="O78" s="14" t="s">
        <v>185</v>
      </c>
      <c r="P78" s="3" t="s">
        <v>1113</v>
      </c>
      <c r="Q78" s="67"/>
      <c r="R78" s="67"/>
      <c r="S78" s="67"/>
      <c r="T78" s="67"/>
      <c r="U78" s="67"/>
    </row>
    <row r="79" spans="1:21" ht="63.75">
      <c r="A79" s="136"/>
      <c r="B79" s="136"/>
      <c r="C79" s="136"/>
      <c r="D79" s="136"/>
      <c r="E79" s="136"/>
      <c r="F79" s="135"/>
      <c r="G79" s="136"/>
      <c r="H79" s="136"/>
      <c r="I79" s="136"/>
      <c r="J79" s="3" t="s">
        <v>1204</v>
      </c>
      <c r="K79" s="3" t="s">
        <v>1205</v>
      </c>
      <c r="L79" s="67"/>
      <c r="M79" s="67"/>
      <c r="N79" s="3" t="s">
        <v>731</v>
      </c>
      <c r="O79" s="14" t="s">
        <v>185</v>
      </c>
      <c r="P79" s="3" t="s">
        <v>1120</v>
      </c>
      <c r="Q79" s="67"/>
      <c r="R79" s="67"/>
      <c r="S79" s="67"/>
      <c r="T79" s="67"/>
      <c r="U79" s="67"/>
    </row>
    <row r="80" spans="1:21" ht="38.25">
      <c r="A80" s="136"/>
      <c r="B80" s="136"/>
      <c r="C80" s="136"/>
      <c r="D80" s="136"/>
      <c r="E80" s="136"/>
      <c r="F80" s="135"/>
      <c r="G80" s="136"/>
      <c r="H80" s="136"/>
      <c r="I80" s="136"/>
      <c r="J80" s="3" t="s">
        <v>556</v>
      </c>
      <c r="K80" s="3" t="s">
        <v>354</v>
      </c>
      <c r="L80" s="67"/>
      <c r="M80" s="67"/>
      <c r="N80" s="3" t="s">
        <v>1162</v>
      </c>
      <c r="O80" s="14" t="s">
        <v>185</v>
      </c>
      <c r="P80" s="3" t="s">
        <v>1206</v>
      </c>
      <c r="Q80" s="67"/>
      <c r="R80" s="67"/>
      <c r="S80" s="67"/>
      <c r="T80" s="67"/>
      <c r="U80" s="67"/>
    </row>
    <row r="81" spans="1:21" ht="38.25">
      <c r="A81" s="136"/>
      <c r="B81" s="136"/>
      <c r="C81" s="136"/>
      <c r="D81" s="136"/>
      <c r="E81" s="136"/>
      <c r="F81" s="135"/>
      <c r="G81" s="136"/>
      <c r="H81" s="136"/>
      <c r="I81" s="136"/>
      <c r="J81" s="161" t="s">
        <v>417</v>
      </c>
      <c r="K81" s="3" t="s">
        <v>1207</v>
      </c>
      <c r="L81" s="67"/>
      <c r="M81" s="67"/>
      <c r="N81" s="3" t="s">
        <v>670</v>
      </c>
      <c r="O81" s="14" t="s">
        <v>185</v>
      </c>
      <c r="P81" s="3" t="s">
        <v>1208</v>
      </c>
      <c r="Q81" s="67"/>
      <c r="R81" s="67"/>
      <c r="S81" s="67"/>
      <c r="T81" s="67"/>
      <c r="U81" s="67"/>
    </row>
    <row r="82" spans="1:21" ht="25.5">
      <c r="A82" s="136"/>
      <c r="B82" s="136"/>
      <c r="C82" s="136"/>
      <c r="D82" s="136"/>
      <c r="E82" s="136"/>
      <c r="F82" s="135"/>
      <c r="G82" s="136"/>
      <c r="H82" s="136"/>
      <c r="I82" s="136"/>
      <c r="J82" s="137"/>
      <c r="K82" s="3" t="s">
        <v>1165</v>
      </c>
      <c r="L82" s="67"/>
      <c r="M82" s="67"/>
      <c r="N82" s="3" t="s">
        <v>634</v>
      </c>
      <c r="O82" s="14" t="s">
        <v>185</v>
      </c>
      <c r="P82" s="3" t="s">
        <v>1208</v>
      </c>
      <c r="Q82" s="67"/>
      <c r="R82" s="67"/>
      <c r="S82" s="67"/>
      <c r="T82" s="67"/>
      <c r="U82" s="67"/>
    </row>
    <row r="83" spans="1:21" ht="63.75">
      <c r="A83" s="136"/>
      <c r="B83" s="136"/>
      <c r="C83" s="136"/>
      <c r="D83" s="136"/>
      <c r="E83" s="136"/>
      <c r="F83" s="135"/>
      <c r="G83" s="136"/>
      <c r="H83" s="136"/>
      <c r="I83" s="136"/>
      <c r="J83" s="3" t="s">
        <v>1209</v>
      </c>
      <c r="K83" s="21" t="s">
        <v>1205</v>
      </c>
      <c r="L83" s="67"/>
      <c r="M83" s="67"/>
      <c r="N83" s="3" t="s">
        <v>426</v>
      </c>
      <c r="O83" s="14" t="s">
        <v>185</v>
      </c>
      <c r="P83" s="3" t="s">
        <v>1120</v>
      </c>
      <c r="Q83" s="67"/>
      <c r="R83" s="67"/>
      <c r="S83" s="67"/>
      <c r="T83" s="67"/>
      <c r="U83" s="67"/>
    </row>
    <row r="84" spans="1:21" ht="127.5">
      <c r="A84" s="136"/>
      <c r="B84" s="136"/>
      <c r="C84" s="136"/>
      <c r="D84" s="136"/>
      <c r="E84" s="136"/>
      <c r="F84" s="135"/>
      <c r="G84" s="136"/>
      <c r="H84" s="136"/>
      <c r="I84" s="136"/>
      <c r="J84" s="3" t="s">
        <v>566</v>
      </c>
      <c r="K84" s="3" t="s">
        <v>1146</v>
      </c>
      <c r="L84" s="67"/>
      <c r="M84" s="67"/>
      <c r="N84" s="21">
        <v>0</v>
      </c>
      <c r="O84" s="14" t="s">
        <v>185</v>
      </c>
      <c r="P84" s="52" t="s">
        <v>1168</v>
      </c>
      <c r="Q84" s="67"/>
      <c r="R84" s="67"/>
      <c r="S84" s="67"/>
      <c r="T84" s="67"/>
      <c r="U84" s="67"/>
    </row>
    <row r="85" spans="1:21" ht="51">
      <c r="A85" s="136"/>
      <c r="B85" s="136"/>
      <c r="C85" s="136"/>
      <c r="D85" s="136"/>
      <c r="E85" s="136"/>
      <c r="F85" s="135"/>
      <c r="G85" s="136"/>
      <c r="H85" s="136"/>
      <c r="I85" s="136"/>
      <c r="J85" s="3" t="s">
        <v>1210</v>
      </c>
      <c r="K85" s="3" t="s">
        <v>1123</v>
      </c>
      <c r="L85" s="67"/>
      <c r="M85" s="67"/>
      <c r="N85" s="3" t="s">
        <v>342</v>
      </c>
      <c r="O85" s="14" t="s">
        <v>185</v>
      </c>
      <c r="P85" s="52" t="s">
        <v>1124</v>
      </c>
      <c r="Q85" s="67"/>
      <c r="R85" s="67"/>
      <c r="S85" s="67"/>
      <c r="T85" s="67"/>
      <c r="U85" s="67"/>
    </row>
    <row r="86" spans="1:21" ht="89.25">
      <c r="A86" s="136"/>
      <c r="B86" s="136"/>
      <c r="C86" s="136"/>
      <c r="D86" s="136"/>
      <c r="E86" s="136"/>
      <c r="F86" s="135"/>
      <c r="G86" s="136"/>
      <c r="H86" s="136"/>
      <c r="I86" s="136"/>
      <c r="J86" s="3" t="s">
        <v>868</v>
      </c>
      <c r="K86" s="3" t="s">
        <v>403</v>
      </c>
      <c r="L86" s="67"/>
      <c r="M86" s="67"/>
      <c r="N86" s="3" t="s">
        <v>1211</v>
      </c>
      <c r="O86" s="14" t="s">
        <v>185</v>
      </c>
      <c r="P86" s="3" t="s">
        <v>1212</v>
      </c>
      <c r="Q86" s="67"/>
      <c r="R86" s="67"/>
      <c r="S86" s="67"/>
      <c r="T86" s="67"/>
      <c r="U86" s="67"/>
    </row>
    <row r="87" spans="1:21" ht="63.75">
      <c r="A87" s="136"/>
      <c r="B87" s="136"/>
      <c r="C87" s="136"/>
      <c r="D87" s="136"/>
      <c r="E87" s="136"/>
      <c r="F87" s="135"/>
      <c r="G87" s="136"/>
      <c r="H87" s="136"/>
      <c r="I87" s="136"/>
      <c r="J87" s="3" t="s">
        <v>365</v>
      </c>
      <c r="K87" s="3" t="s">
        <v>570</v>
      </c>
      <c r="L87" s="67"/>
      <c r="M87" s="67"/>
      <c r="N87" s="21">
        <v>0</v>
      </c>
      <c r="O87" s="14" t="s">
        <v>185</v>
      </c>
      <c r="P87" s="3" t="s">
        <v>1187</v>
      </c>
      <c r="Q87" s="67"/>
      <c r="R87" s="67"/>
      <c r="S87" s="67"/>
      <c r="T87" s="67"/>
      <c r="U87" s="67"/>
    </row>
    <row r="88" spans="1:21" ht="25.5">
      <c r="A88" s="136"/>
      <c r="B88" s="136"/>
      <c r="C88" s="136"/>
      <c r="D88" s="136"/>
      <c r="E88" s="136"/>
      <c r="F88" s="135"/>
      <c r="G88" s="136"/>
      <c r="H88" s="136"/>
      <c r="I88" s="136"/>
      <c r="J88" s="3" t="s">
        <v>368</v>
      </c>
      <c r="K88" s="3" t="s">
        <v>572</v>
      </c>
      <c r="L88" s="67"/>
      <c r="M88" s="67"/>
      <c r="N88" s="3" t="s">
        <v>370</v>
      </c>
      <c r="O88" s="14" t="s">
        <v>185</v>
      </c>
      <c r="P88" s="10" t="s">
        <v>1189</v>
      </c>
      <c r="Q88" s="67"/>
      <c r="R88" s="67"/>
      <c r="S88" s="67"/>
      <c r="T88" s="67"/>
      <c r="U88" s="67"/>
    </row>
    <row r="89" spans="1:21" ht="63.75">
      <c r="A89" s="136"/>
      <c r="B89" s="136"/>
      <c r="C89" s="136"/>
      <c r="D89" s="136"/>
      <c r="E89" s="136"/>
      <c r="F89" s="135"/>
      <c r="G89" s="136"/>
      <c r="H89" s="136"/>
      <c r="I89" s="136"/>
      <c r="J89" s="3" t="s">
        <v>610</v>
      </c>
      <c r="K89" s="3" t="s">
        <v>575</v>
      </c>
      <c r="L89" s="67"/>
      <c r="M89" s="67"/>
      <c r="N89" s="3" t="s">
        <v>837</v>
      </c>
      <c r="O89" s="14" t="s">
        <v>185</v>
      </c>
      <c r="P89" s="3" t="s">
        <v>1150</v>
      </c>
      <c r="Q89" s="67"/>
      <c r="R89" s="67"/>
      <c r="S89" s="67"/>
      <c r="T89" s="67"/>
      <c r="U89" s="67"/>
    </row>
    <row r="90" spans="1:21" ht="63.75">
      <c r="A90" s="136"/>
      <c r="B90" s="136"/>
      <c r="C90" s="136"/>
      <c r="D90" s="136"/>
      <c r="E90" s="136"/>
      <c r="F90" s="135"/>
      <c r="G90" s="136"/>
      <c r="H90" s="136"/>
      <c r="I90" s="136"/>
      <c r="J90" s="3" t="s">
        <v>659</v>
      </c>
      <c r="K90" s="3" t="s">
        <v>1213</v>
      </c>
      <c r="L90" s="67"/>
      <c r="M90" s="67"/>
      <c r="N90" s="3" t="s">
        <v>1214</v>
      </c>
      <c r="O90" s="14" t="s">
        <v>185</v>
      </c>
      <c r="P90" s="3" t="s">
        <v>1128</v>
      </c>
      <c r="Q90" s="67"/>
      <c r="R90" s="67"/>
      <c r="S90" s="67"/>
      <c r="T90" s="67"/>
      <c r="U90" s="67"/>
    </row>
    <row r="91" spans="1:21" ht="63.75">
      <c r="A91" s="136"/>
      <c r="B91" s="136"/>
      <c r="C91" s="136"/>
      <c r="D91" s="136"/>
      <c r="E91" s="136"/>
      <c r="F91" s="135"/>
      <c r="G91" s="136"/>
      <c r="H91" s="136"/>
      <c r="I91" s="136"/>
      <c r="J91" s="3" t="s">
        <v>581</v>
      </c>
      <c r="K91" s="3" t="s">
        <v>1213</v>
      </c>
      <c r="L91" s="67"/>
      <c r="M91" s="67"/>
      <c r="N91" s="3" t="s">
        <v>1214</v>
      </c>
      <c r="O91" s="14" t="s">
        <v>185</v>
      </c>
      <c r="P91" s="3" t="s">
        <v>1128</v>
      </c>
      <c r="Q91" s="67"/>
      <c r="R91" s="67"/>
      <c r="S91" s="67"/>
      <c r="T91" s="67"/>
      <c r="U91" s="67"/>
    </row>
    <row r="92" spans="1:21" ht="38.25">
      <c r="A92" s="136"/>
      <c r="B92" s="136"/>
      <c r="C92" s="136"/>
      <c r="D92" s="136"/>
      <c r="E92" s="136"/>
      <c r="F92" s="135"/>
      <c r="G92" s="136"/>
      <c r="H92" s="136"/>
      <c r="I92" s="136"/>
      <c r="J92" s="3" t="s">
        <v>379</v>
      </c>
      <c r="K92" s="3" t="s">
        <v>403</v>
      </c>
      <c r="L92" s="67"/>
      <c r="M92" s="67"/>
      <c r="N92" s="3" t="s">
        <v>381</v>
      </c>
      <c r="O92" s="14" t="s">
        <v>185</v>
      </c>
      <c r="P92" s="3" t="s">
        <v>1215</v>
      </c>
      <c r="Q92" s="67"/>
      <c r="R92" s="67"/>
      <c r="S92" s="67"/>
      <c r="T92" s="67"/>
      <c r="U92" s="67"/>
    </row>
    <row r="93" spans="1:21" ht="63.75">
      <c r="A93" s="136"/>
      <c r="B93" s="136"/>
      <c r="C93" s="136"/>
      <c r="D93" s="136"/>
      <c r="E93" s="136"/>
      <c r="F93" s="135"/>
      <c r="G93" s="136"/>
      <c r="H93" s="136"/>
      <c r="I93" s="136"/>
      <c r="J93" s="3" t="s">
        <v>383</v>
      </c>
      <c r="K93" s="3" t="s">
        <v>1216</v>
      </c>
      <c r="L93" s="67"/>
      <c r="M93" s="67"/>
      <c r="N93" s="21">
        <v>0</v>
      </c>
      <c r="O93" s="14" t="s">
        <v>185</v>
      </c>
      <c r="P93" s="10" t="s">
        <v>1217</v>
      </c>
      <c r="Q93" s="67"/>
      <c r="R93" s="67"/>
      <c r="S93" s="67"/>
      <c r="T93" s="67"/>
      <c r="U93" s="67"/>
    </row>
    <row r="94" spans="1:21" ht="76.5">
      <c r="A94" s="136"/>
      <c r="B94" s="136"/>
      <c r="C94" s="136"/>
      <c r="D94" s="136"/>
      <c r="E94" s="136"/>
      <c r="F94" s="135"/>
      <c r="G94" s="136"/>
      <c r="H94" s="136"/>
      <c r="I94" s="136"/>
      <c r="J94" s="3" t="s">
        <v>385</v>
      </c>
      <c r="K94" s="3" t="s">
        <v>1218</v>
      </c>
      <c r="L94" s="67"/>
      <c r="M94" s="67"/>
      <c r="N94" s="3" t="s">
        <v>587</v>
      </c>
      <c r="O94" s="14" t="s">
        <v>185</v>
      </c>
      <c r="P94" s="3" t="s">
        <v>1155</v>
      </c>
      <c r="Q94" s="67"/>
      <c r="R94" s="67"/>
      <c r="S94" s="67"/>
      <c r="T94" s="67"/>
      <c r="U94" s="67"/>
    </row>
    <row r="95" spans="1:21" ht="102">
      <c r="A95" s="136"/>
      <c r="B95" s="136"/>
      <c r="C95" s="137"/>
      <c r="D95" s="137"/>
      <c r="E95" s="137"/>
      <c r="F95" s="133"/>
      <c r="G95" s="137"/>
      <c r="H95" s="137"/>
      <c r="I95" s="137"/>
      <c r="J95" s="3" t="s">
        <v>408</v>
      </c>
      <c r="K95" s="3" t="s">
        <v>354</v>
      </c>
      <c r="L95" s="67"/>
      <c r="M95" s="67"/>
      <c r="N95" s="3" t="s">
        <v>409</v>
      </c>
      <c r="O95" s="14" t="s">
        <v>185</v>
      </c>
      <c r="P95" s="21" t="s">
        <v>1135</v>
      </c>
      <c r="Q95" s="67"/>
      <c r="R95" s="67"/>
      <c r="S95" s="67"/>
      <c r="T95" s="67"/>
      <c r="U95" s="67"/>
    </row>
    <row r="96" spans="1:21" ht="114.75">
      <c r="A96" s="136"/>
      <c r="B96" s="136"/>
      <c r="C96" s="149">
        <v>2511</v>
      </c>
      <c r="D96" s="158" t="s">
        <v>645</v>
      </c>
      <c r="E96" s="156" t="s">
        <v>1219</v>
      </c>
      <c r="F96" s="156" t="s">
        <v>1108</v>
      </c>
      <c r="G96" s="156" t="s">
        <v>1109</v>
      </c>
      <c r="H96" s="156" t="s">
        <v>548</v>
      </c>
      <c r="I96" s="156" t="s">
        <v>1220</v>
      </c>
      <c r="J96" s="3" t="s">
        <v>549</v>
      </c>
      <c r="K96" s="3" t="s">
        <v>246</v>
      </c>
      <c r="L96" s="67"/>
      <c r="M96" s="67"/>
      <c r="N96" s="3" t="s">
        <v>1221</v>
      </c>
      <c r="O96" s="14" t="s">
        <v>185</v>
      </c>
      <c r="P96" s="3" t="s">
        <v>1201</v>
      </c>
      <c r="Q96" s="67"/>
      <c r="R96" s="67"/>
      <c r="S96" s="67"/>
      <c r="T96" s="67"/>
      <c r="U96" s="67"/>
    </row>
    <row r="97" spans="1:21" ht="38.25">
      <c r="A97" s="136"/>
      <c r="B97" s="136"/>
      <c r="C97" s="136"/>
      <c r="D97" s="136"/>
      <c r="E97" s="136"/>
      <c r="F97" s="136"/>
      <c r="G97" s="136"/>
      <c r="H97" s="136"/>
      <c r="I97" s="136"/>
      <c r="J97" s="3" t="s">
        <v>393</v>
      </c>
      <c r="K97" s="3" t="s">
        <v>346</v>
      </c>
      <c r="L97" s="67"/>
      <c r="M97" s="67"/>
      <c r="N97" s="3" t="s">
        <v>1222</v>
      </c>
      <c r="O97" s="14" t="s">
        <v>185</v>
      </c>
      <c r="P97" s="3" t="s">
        <v>1113</v>
      </c>
      <c r="Q97" s="67"/>
      <c r="R97" s="67"/>
      <c r="S97" s="67"/>
      <c r="T97" s="67"/>
      <c r="U97" s="67"/>
    </row>
    <row r="98" spans="1:21" ht="38.25">
      <c r="A98" s="136"/>
      <c r="B98" s="136"/>
      <c r="C98" s="136"/>
      <c r="D98" s="136"/>
      <c r="E98" s="136"/>
      <c r="F98" s="136"/>
      <c r="G98" s="136"/>
      <c r="H98" s="136"/>
      <c r="I98" s="136"/>
      <c r="J98" s="3" t="s">
        <v>349</v>
      </c>
      <c r="K98" s="3" t="s">
        <v>350</v>
      </c>
      <c r="L98" s="67"/>
      <c r="M98" s="67"/>
      <c r="N98" s="3" t="s">
        <v>395</v>
      </c>
      <c r="O98" s="14" t="s">
        <v>185</v>
      </c>
      <c r="P98" s="3" t="s">
        <v>1113</v>
      </c>
      <c r="Q98" s="67"/>
      <c r="R98" s="67"/>
      <c r="S98" s="67"/>
      <c r="T98" s="67"/>
      <c r="U98" s="67"/>
    </row>
    <row r="99" spans="1:21" ht="63.75">
      <c r="A99" s="136"/>
      <c r="B99" s="136"/>
      <c r="C99" s="136"/>
      <c r="D99" s="136"/>
      <c r="E99" s="136"/>
      <c r="F99" s="136"/>
      <c r="G99" s="136"/>
      <c r="H99" s="136"/>
      <c r="I99" s="136"/>
      <c r="J99" s="3" t="s">
        <v>1204</v>
      </c>
      <c r="K99" s="3" t="s">
        <v>357</v>
      </c>
      <c r="L99" s="67"/>
      <c r="M99" s="67"/>
      <c r="N99" s="3" t="s">
        <v>731</v>
      </c>
      <c r="O99" s="14" t="s">
        <v>185</v>
      </c>
      <c r="P99" s="3" t="s">
        <v>1142</v>
      </c>
      <c r="Q99" s="67"/>
      <c r="R99" s="67"/>
      <c r="S99" s="67"/>
      <c r="T99" s="67"/>
      <c r="U99" s="67"/>
    </row>
    <row r="100" spans="1:21" ht="38.25">
      <c r="A100" s="136"/>
      <c r="B100" s="136"/>
      <c r="C100" s="136"/>
      <c r="D100" s="136"/>
      <c r="E100" s="136"/>
      <c r="F100" s="136"/>
      <c r="G100" s="136"/>
      <c r="H100" s="136"/>
      <c r="I100" s="136"/>
      <c r="J100" s="3" t="s">
        <v>556</v>
      </c>
      <c r="K100" s="3" t="s">
        <v>354</v>
      </c>
      <c r="L100" s="67"/>
      <c r="M100" s="67"/>
      <c r="N100" s="3" t="s">
        <v>1162</v>
      </c>
      <c r="O100" s="14" t="s">
        <v>185</v>
      </c>
      <c r="P100" s="3" t="s">
        <v>1206</v>
      </c>
      <c r="Q100" s="67"/>
      <c r="R100" s="67"/>
      <c r="S100" s="67"/>
      <c r="T100" s="67"/>
      <c r="U100" s="67"/>
    </row>
    <row r="101" spans="1:21" ht="38.25">
      <c r="A101" s="136"/>
      <c r="B101" s="136"/>
      <c r="C101" s="136"/>
      <c r="D101" s="136"/>
      <c r="E101" s="136"/>
      <c r="F101" s="136"/>
      <c r="G101" s="136"/>
      <c r="H101" s="136"/>
      <c r="I101" s="136"/>
      <c r="J101" s="156" t="s">
        <v>1006</v>
      </c>
      <c r="K101" s="3" t="s">
        <v>602</v>
      </c>
      <c r="L101" s="67"/>
      <c r="M101" s="67"/>
      <c r="N101" s="3" t="s">
        <v>670</v>
      </c>
      <c r="O101" s="14" t="s">
        <v>185</v>
      </c>
      <c r="P101" s="3" t="s">
        <v>1208</v>
      </c>
      <c r="Q101" s="67"/>
      <c r="R101" s="67"/>
      <c r="S101" s="67"/>
      <c r="T101" s="67"/>
      <c r="U101" s="67"/>
    </row>
    <row r="102" spans="1:21" ht="25.5">
      <c r="A102" s="136"/>
      <c r="B102" s="136"/>
      <c r="C102" s="136"/>
      <c r="D102" s="136"/>
      <c r="E102" s="136"/>
      <c r="F102" s="136"/>
      <c r="G102" s="136"/>
      <c r="H102" s="136"/>
      <c r="I102" s="136"/>
      <c r="J102" s="137"/>
      <c r="K102" s="3" t="s">
        <v>562</v>
      </c>
      <c r="L102" s="67"/>
      <c r="M102" s="67"/>
      <c r="N102" s="3" t="s">
        <v>560</v>
      </c>
      <c r="O102" s="14" t="s">
        <v>185</v>
      </c>
      <c r="P102" s="3" t="s">
        <v>1208</v>
      </c>
      <c r="Q102" s="67"/>
      <c r="R102" s="67"/>
      <c r="S102" s="67"/>
      <c r="T102" s="67"/>
      <c r="U102" s="67"/>
    </row>
    <row r="103" spans="1:21" ht="127.5">
      <c r="A103" s="136"/>
      <c r="B103" s="136"/>
      <c r="C103" s="136"/>
      <c r="D103" s="136"/>
      <c r="E103" s="136"/>
      <c r="F103" s="136"/>
      <c r="G103" s="136"/>
      <c r="H103" s="136"/>
      <c r="I103" s="136"/>
      <c r="J103" s="3" t="s">
        <v>566</v>
      </c>
      <c r="K103" s="3" t="s">
        <v>1146</v>
      </c>
      <c r="L103" s="67"/>
      <c r="M103" s="67"/>
      <c r="N103" s="21">
        <v>0</v>
      </c>
      <c r="O103" s="14" t="s">
        <v>185</v>
      </c>
      <c r="P103" s="3" t="s">
        <v>1223</v>
      </c>
      <c r="Q103" s="67"/>
      <c r="R103" s="67"/>
      <c r="S103" s="67"/>
      <c r="T103" s="67"/>
      <c r="U103" s="67"/>
    </row>
    <row r="104" spans="1:21" ht="51">
      <c r="A104" s="136"/>
      <c r="B104" s="136"/>
      <c r="C104" s="136"/>
      <c r="D104" s="136"/>
      <c r="E104" s="136"/>
      <c r="F104" s="136"/>
      <c r="G104" s="136"/>
      <c r="H104" s="136"/>
      <c r="I104" s="136"/>
      <c r="J104" s="3" t="s">
        <v>362</v>
      </c>
      <c r="K104" s="3" t="s">
        <v>1123</v>
      </c>
      <c r="L104" s="67"/>
      <c r="M104" s="67"/>
      <c r="N104" s="3" t="s">
        <v>342</v>
      </c>
      <c r="O104" s="14" t="s">
        <v>185</v>
      </c>
      <c r="P104" s="3" t="s">
        <v>1224</v>
      </c>
      <c r="Q104" s="67"/>
      <c r="R104" s="67"/>
      <c r="S104" s="67"/>
      <c r="T104" s="67"/>
      <c r="U104" s="67"/>
    </row>
    <row r="105" spans="1:21" ht="51">
      <c r="A105" s="136"/>
      <c r="B105" s="136"/>
      <c r="C105" s="136"/>
      <c r="D105" s="136"/>
      <c r="E105" s="136"/>
      <c r="F105" s="136"/>
      <c r="G105" s="136"/>
      <c r="H105" s="136"/>
      <c r="I105" s="136"/>
      <c r="J105" s="3" t="s">
        <v>365</v>
      </c>
      <c r="K105" s="3" t="s">
        <v>1225</v>
      </c>
      <c r="L105" s="67"/>
      <c r="M105" s="67"/>
      <c r="N105" s="21">
        <v>0</v>
      </c>
      <c r="O105" s="14" t="s">
        <v>185</v>
      </c>
      <c r="P105" s="3" t="s">
        <v>1187</v>
      </c>
      <c r="Q105" s="67"/>
      <c r="R105" s="67"/>
      <c r="S105" s="67"/>
      <c r="T105" s="67"/>
      <c r="U105" s="67"/>
    </row>
    <row r="106" spans="1:21" ht="25.5">
      <c r="A106" s="136"/>
      <c r="B106" s="136"/>
      <c r="C106" s="136"/>
      <c r="D106" s="136"/>
      <c r="E106" s="136"/>
      <c r="F106" s="136"/>
      <c r="G106" s="136"/>
      <c r="H106" s="136"/>
      <c r="I106" s="136"/>
      <c r="J106" s="3" t="s">
        <v>368</v>
      </c>
      <c r="K106" s="3" t="s">
        <v>572</v>
      </c>
      <c r="L106" s="67"/>
      <c r="M106" s="67"/>
      <c r="N106" s="3" t="s">
        <v>370</v>
      </c>
      <c r="O106" s="14" t="s">
        <v>185</v>
      </c>
      <c r="P106" s="10" t="s">
        <v>1189</v>
      </c>
      <c r="Q106" s="67"/>
      <c r="R106" s="67"/>
      <c r="S106" s="67"/>
      <c r="T106" s="67"/>
      <c r="U106" s="67"/>
    </row>
    <row r="107" spans="1:21" ht="63.75">
      <c r="A107" s="136"/>
      <c r="B107" s="136"/>
      <c r="C107" s="136"/>
      <c r="D107" s="136"/>
      <c r="E107" s="136"/>
      <c r="F107" s="136"/>
      <c r="G107" s="136"/>
      <c r="H107" s="136"/>
      <c r="I107" s="136"/>
      <c r="J107" s="21" t="s">
        <v>610</v>
      </c>
      <c r="K107" s="3" t="s">
        <v>575</v>
      </c>
      <c r="L107" s="67"/>
      <c r="M107" s="67"/>
      <c r="N107" s="3" t="s">
        <v>837</v>
      </c>
      <c r="O107" s="14" t="s">
        <v>185</v>
      </c>
      <c r="P107" s="3" t="s">
        <v>1150</v>
      </c>
      <c r="Q107" s="67"/>
      <c r="R107" s="67"/>
      <c r="S107" s="67"/>
      <c r="T107" s="67"/>
      <c r="U107" s="67"/>
    </row>
    <row r="108" spans="1:21" ht="63.75">
      <c r="A108" s="136"/>
      <c r="B108" s="136"/>
      <c r="C108" s="136"/>
      <c r="D108" s="136"/>
      <c r="E108" s="136"/>
      <c r="F108" s="136"/>
      <c r="G108" s="136"/>
      <c r="H108" s="136"/>
      <c r="I108" s="136"/>
      <c r="J108" s="3" t="s">
        <v>659</v>
      </c>
      <c r="K108" s="3" t="s">
        <v>1226</v>
      </c>
      <c r="L108" s="67"/>
      <c r="M108" s="67"/>
      <c r="N108" s="3" t="s">
        <v>579</v>
      </c>
      <c r="O108" s="14" t="s">
        <v>185</v>
      </c>
      <c r="P108" s="3" t="s">
        <v>1128</v>
      </c>
      <c r="Q108" s="67"/>
      <c r="R108" s="67"/>
      <c r="S108" s="67"/>
      <c r="T108" s="67"/>
      <c r="U108" s="67"/>
    </row>
    <row r="109" spans="1:21" ht="63.75">
      <c r="A109" s="136"/>
      <c r="B109" s="136"/>
      <c r="C109" s="136"/>
      <c r="D109" s="136"/>
      <c r="E109" s="136"/>
      <c r="F109" s="136"/>
      <c r="G109" s="136"/>
      <c r="H109" s="136"/>
      <c r="I109" s="136"/>
      <c r="J109" s="3" t="s">
        <v>581</v>
      </c>
      <c r="K109" s="3" t="s">
        <v>373</v>
      </c>
      <c r="L109" s="67"/>
      <c r="M109" s="67"/>
      <c r="N109" s="3" t="s">
        <v>579</v>
      </c>
      <c r="O109" s="14" t="s">
        <v>185</v>
      </c>
      <c r="P109" s="3" t="s">
        <v>1128</v>
      </c>
      <c r="Q109" s="67"/>
      <c r="R109" s="67"/>
      <c r="S109" s="67"/>
      <c r="T109" s="67"/>
      <c r="U109" s="67"/>
    </row>
    <row r="110" spans="1:21" ht="63.75">
      <c r="A110" s="136"/>
      <c r="B110" s="136"/>
      <c r="C110" s="136"/>
      <c r="D110" s="136"/>
      <c r="E110" s="136"/>
      <c r="F110" s="136"/>
      <c r="G110" s="136"/>
      <c r="H110" s="136"/>
      <c r="I110" s="136"/>
      <c r="J110" s="3" t="s">
        <v>1227</v>
      </c>
      <c r="K110" s="3" t="s">
        <v>1171</v>
      </c>
      <c r="L110" s="67"/>
      <c r="M110" s="67"/>
      <c r="N110" s="3" t="s">
        <v>381</v>
      </c>
      <c r="O110" s="14" t="s">
        <v>185</v>
      </c>
      <c r="P110" s="10" t="s">
        <v>1228</v>
      </c>
      <c r="Q110" s="67"/>
      <c r="R110" s="67"/>
      <c r="S110" s="67"/>
      <c r="T110" s="67"/>
      <c r="U110" s="67"/>
    </row>
    <row r="111" spans="1:21" ht="76.5">
      <c r="A111" s="136"/>
      <c r="B111" s="136"/>
      <c r="C111" s="136"/>
      <c r="D111" s="136"/>
      <c r="E111" s="136"/>
      <c r="F111" s="136"/>
      <c r="G111" s="136"/>
      <c r="H111" s="136"/>
      <c r="I111" s="136"/>
      <c r="J111" s="3" t="s">
        <v>383</v>
      </c>
      <c r="K111" s="3" t="s">
        <v>1229</v>
      </c>
      <c r="L111" s="67"/>
      <c r="M111" s="67"/>
      <c r="N111" s="21">
        <v>0</v>
      </c>
      <c r="O111" s="14" t="s">
        <v>185</v>
      </c>
      <c r="P111" s="10" t="s">
        <v>1230</v>
      </c>
      <c r="Q111" s="67"/>
      <c r="R111" s="67"/>
      <c r="S111" s="67"/>
      <c r="T111" s="67"/>
      <c r="U111" s="67"/>
    </row>
    <row r="112" spans="1:21" ht="76.5">
      <c r="A112" s="136"/>
      <c r="B112" s="136"/>
      <c r="C112" s="136"/>
      <c r="D112" s="136"/>
      <c r="E112" s="136"/>
      <c r="F112" s="136"/>
      <c r="G112" s="136"/>
      <c r="H112" s="136"/>
      <c r="I112" s="136"/>
      <c r="J112" s="3" t="s">
        <v>385</v>
      </c>
      <c r="K112" s="3" t="s">
        <v>386</v>
      </c>
      <c r="L112" s="67"/>
      <c r="M112" s="67"/>
      <c r="N112" s="3" t="s">
        <v>587</v>
      </c>
      <c r="O112" s="14" t="s">
        <v>185</v>
      </c>
      <c r="P112" s="3" t="s">
        <v>1155</v>
      </c>
      <c r="Q112" s="67"/>
      <c r="R112" s="67"/>
      <c r="S112" s="67"/>
      <c r="T112" s="67"/>
      <c r="U112" s="67"/>
    </row>
    <row r="113" spans="1:21" ht="102">
      <c r="A113" s="136"/>
      <c r="B113" s="136"/>
      <c r="C113" s="137"/>
      <c r="D113" s="137"/>
      <c r="E113" s="137"/>
      <c r="F113" s="137"/>
      <c r="G113" s="137"/>
      <c r="H113" s="137"/>
      <c r="I113" s="137"/>
      <c r="J113" s="72" t="s">
        <v>408</v>
      </c>
      <c r="K113" s="3" t="s">
        <v>354</v>
      </c>
      <c r="L113" s="67"/>
      <c r="M113" s="67"/>
      <c r="N113" s="3" t="s">
        <v>409</v>
      </c>
      <c r="O113" s="14" t="s">
        <v>185</v>
      </c>
      <c r="P113" s="21" t="s">
        <v>1135</v>
      </c>
      <c r="Q113" s="67"/>
      <c r="R113" s="67"/>
      <c r="S113" s="67"/>
      <c r="T113" s="67"/>
      <c r="U113" s="67"/>
    </row>
    <row r="114" spans="1:21" ht="114.75">
      <c r="A114" s="136"/>
      <c r="B114" s="136"/>
      <c r="C114" s="149">
        <v>1122</v>
      </c>
      <c r="D114" s="158" t="s">
        <v>664</v>
      </c>
      <c r="E114" s="156" t="s">
        <v>1231</v>
      </c>
      <c r="F114" s="149" t="s">
        <v>1108</v>
      </c>
      <c r="G114" s="149" t="s">
        <v>760</v>
      </c>
      <c r="H114" s="156" t="s">
        <v>548</v>
      </c>
      <c r="I114" s="156" t="s">
        <v>1232</v>
      </c>
      <c r="J114" s="3" t="s">
        <v>549</v>
      </c>
      <c r="K114" s="3" t="s">
        <v>246</v>
      </c>
      <c r="L114" s="67"/>
      <c r="M114" s="67"/>
      <c r="N114" s="3" t="s">
        <v>1233</v>
      </c>
      <c r="O114" s="14" t="s">
        <v>185</v>
      </c>
      <c r="P114" s="3" t="s">
        <v>1201</v>
      </c>
      <c r="Q114" s="67"/>
      <c r="R114" s="67"/>
      <c r="S114" s="67"/>
      <c r="T114" s="67"/>
      <c r="U114" s="67"/>
    </row>
    <row r="115" spans="1:21" ht="38.25">
      <c r="A115" s="136"/>
      <c r="B115" s="136"/>
      <c r="C115" s="136"/>
      <c r="D115" s="136"/>
      <c r="E115" s="136"/>
      <c r="F115" s="136"/>
      <c r="G115" s="136"/>
      <c r="H115" s="136"/>
      <c r="I115" s="136"/>
      <c r="J115" s="3" t="s">
        <v>1234</v>
      </c>
      <c r="K115" s="3" t="s">
        <v>1235</v>
      </c>
      <c r="L115" s="67"/>
      <c r="M115" s="67"/>
      <c r="N115" s="3" t="s">
        <v>1236</v>
      </c>
      <c r="O115" s="14" t="s">
        <v>185</v>
      </c>
      <c r="P115" s="3" t="s">
        <v>1237</v>
      </c>
      <c r="Q115" s="67"/>
      <c r="R115" s="67"/>
      <c r="S115" s="67"/>
      <c r="T115" s="67"/>
      <c r="U115" s="67"/>
    </row>
    <row r="116" spans="1:21" ht="38.25">
      <c r="A116" s="136"/>
      <c r="B116" s="136"/>
      <c r="C116" s="136"/>
      <c r="D116" s="136"/>
      <c r="E116" s="136"/>
      <c r="F116" s="136"/>
      <c r="G116" s="136"/>
      <c r="H116" s="136"/>
      <c r="I116" s="136"/>
      <c r="J116" s="3" t="s">
        <v>1238</v>
      </c>
      <c r="K116" s="3" t="s">
        <v>1239</v>
      </c>
      <c r="L116" s="67"/>
      <c r="M116" s="67"/>
      <c r="N116" s="3" t="s">
        <v>395</v>
      </c>
      <c r="O116" s="14" t="s">
        <v>185</v>
      </c>
      <c r="P116" s="3" t="s">
        <v>1240</v>
      </c>
      <c r="Q116" s="67"/>
      <c r="R116" s="67"/>
      <c r="S116" s="67"/>
      <c r="T116" s="67"/>
      <c r="U116" s="67"/>
    </row>
    <row r="117" spans="1:21" ht="114.75">
      <c r="A117" s="136"/>
      <c r="B117" s="136"/>
      <c r="C117" s="136"/>
      <c r="D117" s="136"/>
      <c r="E117" s="136"/>
      <c r="F117" s="136"/>
      <c r="G117" s="136"/>
      <c r="H117" s="136"/>
      <c r="I117" s="136"/>
      <c r="J117" s="3" t="s">
        <v>1204</v>
      </c>
      <c r="K117" s="3" t="s">
        <v>1205</v>
      </c>
      <c r="L117" s="67"/>
      <c r="M117" s="67"/>
      <c r="N117" s="3" t="s">
        <v>731</v>
      </c>
      <c r="O117" s="14" t="s">
        <v>185</v>
      </c>
      <c r="P117" s="3" t="s">
        <v>1241</v>
      </c>
      <c r="Q117" s="67"/>
      <c r="R117" s="67"/>
      <c r="S117" s="67"/>
      <c r="T117" s="67"/>
      <c r="U117" s="67"/>
    </row>
    <row r="118" spans="1:21" ht="51">
      <c r="A118" s="136"/>
      <c r="B118" s="136"/>
      <c r="C118" s="136"/>
      <c r="D118" s="136"/>
      <c r="E118" s="136"/>
      <c r="F118" s="136"/>
      <c r="G118" s="136"/>
      <c r="H118" s="136"/>
      <c r="I118" s="136"/>
      <c r="J118" s="3" t="s">
        <v>1242</v>
      </c>
      <c r="K118" s="3" t="s">
        <v>354</v>
      </c>
      <c r="L118" s="67"/>
      <c r="M118" s="67"/>
      <c r="N118" s="3" t="s">
        <v>1162</v>
      </c>
      <c r="O118" s="14" t="s">
        <v>185</v>
      </c>
      <c r="P118" s="3" t="s">
        <v>1206</v>
      </c>
      <c r="Q118" s="67"/>
      <c r="R118" s="67"/>
      <c r="S118" s="67"/>
      <c r="T118" s="67"/>
      <c r="U118" s="67"/>
    </row>
    <row r="119" spans="1:21" ht="38.25">
      <c r="A119" s="136"/>
      <c r="B119" s="136"/>
      <c r="C119" s="136"/>
      <c r="D119" s="136"/>
      <c r="E119" s="136"/>
      <c r="F119" s="136"/>
      <c r="G119" s="136"/>
      <c r="H119" s="136"/>
      <c r="I119" s="136"/>
      <c r="J119" s="156" t="s">
        <v>1006</v>
      </c>
      <c r="K119" s="3" t="s">
        <v>1207</v>
      </c>
      <c r="L119" s="67"/>
      <c r="M119" s="67"/>
      <c r="N119" s="3" t="s">
        <v>670</v>
      </c>
      <c r="O119" s="14" t="s">
        <v>185</v>
      </c>
      <c r="P119" s="21" t="s">
        <v>1243</v>
      </c>
      <c r="Q119" s="67"/>
      <c r="R119" s="67"/>
      <c r="S119" s="67"/>
      <c r="T119" s="67"/>
      <c r="U119" s="67"/>
    </row>
    <row r="120" spans="1:21" ht="25.5">
      <c r="A120" s="136"/>
      <c r="B120" s="136"/>
      <c r="C120" s="136"/>
      <c r="D120" s="136"/>
      <c r="E120" s="136"/>
      <c r="F120" s="136"/>
      <c r="G120" s="136"/>
      <c r="H120" s="136"/>
      <c r="I120" s="136"/>
      <c r="J120" s="137"/>
      <c r="K120" s="3" t="s">
        <v>562</v>
      </c>
      <c r="L120" s="67"/>
      <c r="M120" s="67"/>
      <c r="N120" s="3" t="s">
        <v>560</v>
      </c>
      <c r="O120" s="14" t="s">
        <v>185</v>
      </c>
      <c r="P120" s="3" t="s">
        <v>1244</v>
      </c>
      <c r="Q120" s="67"/>
      <c r="R120" s="67"/>
      <c r="S120" s="67"/>
      <c r="T120" s="67"/>
      <c r="U120" s="67"/>
    </row>
    <row r="121" spans="1:21" ht="127.5">
      <c r="A121" s="136"/>
      <c r="B121" s="136"/>
      <c r="C121" s="136"/>
      <c r="D121" s="136"/>
      <c r="E121" s="136"/>
      <c r="F121" s="136"/>
      <c r="G121" s="136"/>
      <c r="H121" s="136"/>
      <c r="I121" s="136"/>
      <c r="J121" s="3" t="s">
        <v>1245</v>
      </c>
      <c r="K121" s="3" t="s">
        <v>1146</v>
      </c>
      <c r="L121" s="67"/>
      <c r="M121" s="67"/>
      <c r="N121" s="21">
        <v>0</v>
      </c>
      <c r="O121" s="14" t="s">
        <v>185</v>
      </c>
      <c r="P121" s="3" t="s">
        <v>1223</v>
      </c>
      <c r="Q121" s="67"/>
      <c r="R121" s="67"/>
      <c r="S121" s="67"/>
      <c r="T121" s="67"/>
      <c r="U121" s="67"/>
    </row>
    <row r="122" spans="1:21" ht="51">
      <c r="A122" s="136"/>
      <c r="B122" s="136"/>
      <c r="C122" s="136"/>
      <c r="D122" s="136"/>
      <c r="E122" s="136"/>
      <c r="F122" s="136"/>
      <c r="G122" s="136"/>
      <c r="H122" s="136"/>
      <c r="I122" s="136"/>
      <c r="J122" s="3" t="s">
        <v>1210</v>
      </c>
      <c r="K122" s="3" t="s">
        <v>1246</v>
      </c>
      <c r="L122" s="67"/>
      <c r="M122" s="67"/>
      <c r="N122" s="3" t="s">
        <v>1247</v>
      </c>
      <c r="O122" s="14" t="s">
        <v>185</v>
      </c>
      <c r="P122" s="3" t="s">
        <v>1224</v>
      </c>
      <c r="Q122" s="67"/>
      <c r="R122" s="67"/>
      <c r="S122" s="67"/>
      <c r="T122" s="67"/>
      <c r="U122" s="67"/>
    </row>
    <row r="123" spans="1:21" ht="63.75">
      <c r="A123" s="136"/>
      <c r="B123" s="136"/>
      <c r="C123" s="136"/>
      <c r="D123" s="136"/>
      <c r="E123" s="136"/>
      <c r="F123" s="136"/>
      <c r="G123" s="136"/>
      <c r="H123" s="136"/>
      <c r="I123" s="136"/>
      <c r="J123" s="3" t="s">
        <v>1248</v>
      </c>
      <c r="K123" s="3" t="s">
        <v>570</v>
      </c>
      <c r="L123" s="67"/>
      <c r="M123" s="67"/>
      <c r="N123" s="21">
        <v>0</v>
      </c>
      <c r="O123" s="14" t="s">
        <v>185</v>
      </c>
      <c r="P123" s="3" t="s">
        <v>1249</v>
      </c>
      <c r="Q123" s="67"/>
      <c r="R123" s="67"/>
      <c r="S123" s="67"/>
      <c r="T123" s="67"/>
      <c r="U123" s="67"/>
    </row>
    <row r="124" spans="1:21" ht="25.5">
      <c r="A124" s="136"/>
      <c r="B124" s="136"/>
      <c r="C124" s="136"/>
      <c r="D124" s="136"/>
      <c r="E124" s="136"/>
      <c r="F124" s="136"/>
      <c r="G124" s="136"/>
      <c r="H124" s="136"/>
      <c r="I124" s="136"/>
      <c r="J124" s="3" t="s">
        <v>368</v>
      </c>
      <c r="K124" s="3" t="s">
        <v>1188</v>
      </c>
      <c r="L124" s="67"/>
      <c r="M124" s="67"/>
      <c r="N124" s="3" t="s">
        <v>370</v>
      </c>
      <c r="O124" s="14" t="s">
        <v>185</v>
      </c>
      <c r="P124" s="10" t="s">
        <v>1189</v>
      </c>
      <c r="Q124" s="67"/>
      <c r="R124" s="67"/>
      <c r="S124" s="67"/>
      <c r="T124" s="67"/>
      <c r="U124" s="67"/>
    </row>
    <row r="125" spans="1:21" ht="63.75">
      <c r="A125" s="136"/>
      <c r="B125" s="136"/>
      <c r="C125" s="136"/>
      <c r="D125" s="136"/>
      <c r="E125" s="136"/>
      <c r="F125" s="136"/>
      <c r="G125" s="136"/>
      <c r="H125" s="136"/>
      <c r="I125" s="136"/>
      <c r="J125" s="3" t="s">
        <v>610</v>
      </c>
      <c r="K125" s="3" t="s">
        <v>1250</v>
      </c>
      <c r="L125" s="67"/>
      <c r="M125" s="67"/>
      <c r="N125" s="3" t="s">
        <v>837</v>
      </c>
      <c r="O125" s="14" t="s">
        <v>185</v>
      </c>
      <c r="P125" s="3" t="s">
        <v>1150</v>
      </c>
      <c r="Q125" s="67"/>
      <c r="R125" s="67"/>
      <c r="S125" s="67"/>
      <c r="T125" s="67"/>
      <c r="U125" s="67"/>
    </row>
    <row r="126" spans="1:21" ht="63.75">
      <c r="A126" s="136"/>
      <c r="B126" s="136"/>
      <c r="C126" s="136"/>
      <c r="D126" s="136"/>
      <c r="E126" s="136"/>
      <c r="F126" s="136"/>
      <c r="G126" s="136"/>
      <c r="H126" s="136"/>
      <c r="I126" s="136"/>
      <c r="J126" s="3" t="s">
        <v>1251</v>
      </c>
      <c r="K126" s="3" t="s">
        <v>1213</v>
      </c>
      <c r="L126" s="67"/>
      <c r="M126" s="67"/>
      <c r="N126" s="3" t="s">
        <v>1151</v>
      </c>
      <c r="O126" s="14" t="s">
        <v>185</v>
      </c>
      <c r="P126" s="3" t="s">
        <v>1128</v>
      </c>
      <c r="Q126" s="67"/>
      <c r="R126" s="67"/>
      <c r="S126" s="67"/>
      <c r="T126" s="67"/>
      <c r="U126" s="67"/>
    </row>
    <row r="127" spans="1:21" ht="63.75">
      <c r="A127" s="136"/>
      <c r="B127" s="136"/>
      <c r="C127" s="136"/>
      <c r="D127" s="136"/>
      <c r="E127" s="136"/>
      <c r="F127" s="136"/>
      <c r="G127" s="136"/>
      <c r="H127" s="136"/>
      <c r="I127" s="136"/>
      <c r="J127" s="3" t="s">
        <v>1252</v>
      </c>
      <c r="K127" s="3" t="s">
        <v>1213</v>
      </c>
      <c r="L127" s="67"/>
      <c r="M127" s="67"/>
      <c r="N127" s="3" t="s">
        <v>1151</v>
      </c>
      <c r="O127" s="14" t="s">
        <v>185</v>
      </c>
      <c r="P127" s="3" t="s">
        <v>1128</v>
      </c>
      <c r="Q127" s="67"/>
      <c r="R127" s="67"/>
      <c r="S127" s="67"/>
      <c r="T127" s="67"/>
      <c r="U127" s="67"/>
    </row>
    <row r="128" spans="1:21" ht="63.75">
      <c r="A128" s="136"/>
      <c r="B128" s="136"/>
      <c r="C128" s="136"/>
      <c r="D128" s="136"/>
      <c r="E128" s="136"/>
      <c r="F128" s="136"/>
      <c r="G128" s="136"/>
      <c r="H128" s="136"/>
      <c r="I128" s="136"/>
      <c r="J128" s="3" t="s">
        <v>1227</v>
      </c>
      <c r="K128" s="3" t="s">
        <v>1253</v>
      </c>
      <c r="L128" s="67"/>
      <c r="M128" s="67"/>
      <c r="N128" s="3" t="s">
        <v>381</v>
      </c>
      <c r="O128" s="14" t="s">
        <v>185</v>
      </c>
      <c r="P128" s="10" t="s">
        <v>1254</v>
      </c>
      <c r="Q128" s="67"/>
      <c r="R128" s="67"/>
      <c r="S128" s="67"/>
      <c r="T128" s="67"/>
      <c r="U128" s="67"/>
    </row>
    <row r="129" spans="1:21" ht="63.75">
      <c r="A129" s="136"/>
      <c r="B129" s="136"/>
      <c r="C129" s="136"/>
      <c r="D129" s="136"/>
      <c r="E129" s="136"/>
      <c r="F129" s="136"/>
      <c r="G129" s="136"/>
      <c r="H129" s="136"/>
      <c r="I129" s="136"/>
      <c r="J129" s="3" t="s">
        <v>1255</v>
      </c>
      <c r="K129" s="3" t="s">
        <v>1256</v>
      </c>
      <c r="L129" s="67"/>
      <c r="M129" s="67"/>
      <c r="N129" s="21">
        <v>0</v>
      </c>
      <c r="O129" s="14" t="s">
        <v>185</v>
      </c>
      <c r="P129" s="10" t="s">
        <v>1257</v>
      </c>
      <c r="Q129" s="67"/>
      <c r="R129" s="67"/>
      <c r="S129" s="67"/>
      <c r="T129" s="67"/>
      <c r="U129" s="67"/>
    </row>
    <row r="130" spans="1:21" ht="89.25">
      <c r="A130" s="136"/>
      <c r="B130" s="136"/>
      <c r="C130" s="136"/>
      <c r="D130" s="136"/>
      <c r="E130" s="136"/>
      <c r="F130" s="136"/>
      <c r="G130" s="136"/>
      <c r="H130" s="136"/>
      <c r="I130" s="136"/>
      <c r="J130" s="3" t="s">
        <v>1258</v>
      </c>
      <c r="K130" s="3" t="s">
        <v>1218</v>
      </c>
      <c r="L130" s="67"/>
      <c r="M130" s="67"/>
      <c r="N130" s="3" t="s">
        <v>587</v>
      </c>
      <c r="O130" s="14" t="s">
        <v>185</v>
      </c>
      <c r="P130" s="3" t="s">
        <v>1155</v>
      </c>
      <c r="Q130" s="67"/>
      <c r="R130" s="67"/>
      <c r="S130" s="67"/>
      <c r="T130" s="67"/>
      <c r="U130" s="67"/>
    </row>
    <row r="131" spans="1:21" ht="102">
      <c r="A131" s="136"/>
      <c r="B131" s="137"/>
      <c r="C131" s="137"/>
      <c r="D131" s="137"/>
      <c r="E131" s="137"/>
      <c r="F131" s="137"/>
      <c r="G131" s="137"/>
      <c r="H131" s="137"/>
      <c r="I131" s="137"/>
      <c r="J131" s="3" t="s">
        <v>408</v>
      </c>
      <c r="K131" s="3" t="s">
        <v>354</v>
      </c>
      <c r="L131" s="67"/>
      <c r="M131" s="67"/>
      <c r="N131" s="3" t="s">
        <v>409</v>
      </c>
      <c r="O131" s="14" t="s">
        <v>185</v>
      </c>
      <c r="P131" s="21" t="s">
        <v>1135</v>
      </c>
      <c r="Q131" s="67"/>
      <c r="R131" s="67"/>
      <c r="S131" s="67"/>
      <c r="T131" s="67"/>
      <c r="U131" s="67"/>
    </row>
    <row r="132" spans="1:21" ht="38.25">
      <c r="A132" s="136"/>
      <c r="B132" s="156" t="s">
        <v>274</v>
      </c>
      <c r="C132" s="149">
        <v>1188</v>
      </c>
      <c r="D132" s="165" t="s">
        <v>8</v>
      </c>
      <c r="E132" s="156" t="s">
        <v>1259</v>
      </c>
      <c r="F132" s="156" t="s">
        <v>1260</v>
      </c>
      <c r="G132" s="156" t="s">
        <v>1261</v>
      </c>
      <c r="H132" s="156" t="s">
        <v>548</v>
      </c>
      <c r="I132" s="156" t="s">
        <v>255</v>
      </c>
      <c r="J132" s="3" t="s">
        <v>1262</v>
      </c>
      <c r="K132" s="3" t="s">
        <v>246</v>
      </c>
      <c r="L132" s="14">
        <v>1000</v>
      </c>
      <c r="M132" s="14">
        <v>5000</v>
      </c>
      <c r="N132" s="3" t="s">
        <v>342</v>
      </c>
      <c r="O132" s="14" t="s">
        <v>185</v>
      </c>
      <c r="P132" s="3" t="s">
        <v>1263</v>
      </c>
      <c r="Q132" s="67"/>
      <c r="R132" s="67"/>
      <c r="S132" s="67"/>
      <c r="T132" s="67"/>
      <c r="U132" s="67"/>
    </row>
    <row r="133" spans="1:21" ht="76.5">
      <c r="A133" s="136"/>
      <c r="B133" s="136"/>
      <c r="C133" s="136"/>
      <c r="D133" s="136"/>
      <c r="E133" s="136"/>
      <c r="F133" s="136"/>
      <c r="G133" s="136"/>
      <c r="H133" s="136"/>
      <c r="I133" s="136"/>
      <c r="J133" s="3" t="s">
        <v>1264</v>
      </c>
      <c r="K133" s="3" t="s">
        <v>1265</v>
      </c>
      <c r="L133" s="67"/>
      <c r="M133" s="67"/>
      <c r="N133" s="3" t="s">
        <v>1266</v>
      </c>
      <c r="O133" s="14" t="s">
        <v>185</v>
      </c>
      <c r="P133" s="3" t="s">
        <v>1267</v>
      </c>
      <c r="Q133" s="67"/>
      <c r="R133" s="67"/>
      <c r="S133" s="67"/>
      <c r="T133" s="67"/>
      <c r="U133" s="67"/>
    </row>
    <row r="134" spans="1:21" ht="63.75">
      <c r="A134" s="136"/>
      <c r="B134" s="136"/>
      <c r="C134" s="136"/>
      <c r="D134" s="136"/>
      <c r="E134" s="136"/>
      <c r="F134" s="136"/>
      <c r="G134" s="136"/>
      <c r="H134" s="136"/>
      <c r="I134" s="136"/>
      <c r="J134" s="3" t="s">
        <v>1268</v>
      </c>
      <c r="K134" s="3" t="s">
        <v>183</v>
      </c>
      <c r="L134" s="67"/>
      <c r="M134" s="67"/>
      <c r="N134" s="3" t="s">
        <v>722</v>
      </c>
      <c r="O134" s="14" t="s">
        <v>185</v>
      </c>
      <c r="P134" s="3" t="s">
        <v>1267</v>
      </c>
      <c r="Q134" s="67"/>
      <c r="R134" s="67"/>
      <c r="S134" s="67"/>
      <c r="T134" s="67"/>
      <c r="U134" s="67"/>
    </row>
    <row r="135" spans="1:21" ht="89.25">
      <c r="A135" s="136"/>
      <c r="B135" s="136"/>
      <c r="C135" s="137"/>
      <c r="D135" s="137"/>
      <c r="E135" s="137"/>
      <c r="F135" s="137"/>
      <c r="G135" s="137"/>
      <c r="H135" s="137"/>
      <c r="I135" s="137"/>
      <c r="J135" s="3" t="s">
        <v>1269</v>
      </c>
      <c r="K135" s="3" t="s">
        <v>1270</v>
      </c>
      <c r="L135" s="67"/>
      <c r="M135" s="67"/>
      <c r="N135" s="3" t="s">
        <v>510</v>
      </c>
      <c r="O135" s="14" t="s">
        <v>185</v>
      </c>
      <c r="P135" s="3" t="s">
        <v>1267</v>
      </c>
      <c r="Q135" s="67"/>
      <c r="R135" s="67"/>
      <c r="S135" s="67"/>
      <c r="T135" s="67"/>
      <c r="U135" s="67"/>
    </row>
    <row r="136" spans="1:21" ht="38.25">
      <c r="A136" s="136"/>
      <c r="B136" s="136"/>
      <c r="C136" s="149">
        <v>1193</v>
      </c>
      <c r="D136" s="163" t="s">
        <v>275</v>
      </c>
      <c r="E136" s="156" t="s">
        <v>1271</v>
      </c>
      <c r="F136" s="156" t="s">
        <v>1108</v>
      </c>
      <c r="G136" s="156" t="s">
        <v>1109</v>
      </c>
      <c r="H136" s="164" t="s">
        <v>548</v>
      </c>
      <c r="I136" s="156" t="s">
        <v>255</v>
      </c>
      <c r="J136" s="3" t="s">
        <v>999</v>
      </c>
      <c r="K136" s="3" t="s">
        <v>1034</v>
      </c>
      <c r="L136" s="14">
        <v>500</v>
      </c>
      <c r="M136" s="14">
        <v>1000</v>
      </c>
      <c r="N136" s="3" t="s">
        <v>342</v>
      </c>
      <c r="O136" s="14" t="s">
        <v>185</v>
      </c>
      <c r="P136" s="3" t="s">
        <v>1263</v>
      </c>
      <c r="Q136" s="67"/>
      <c r="R136" s="67"/>
      <c r="S136" s="67"/>
      <c r="T136" s="67"/>
      <c r="U136" s="67"/>
    </row>
    <row r="137" spans="1:21" ht="38.25">
      <c r="A137" s="136"/>
      <c r="B137" s="136"/>
      <c r="C137" s="136"/>
      <c r="D137" s="136"/>
      <c r="E137" s="136"/>
      <c r="F137" s="136"/>
      <c r="G137" s="136"/>
      <c r="H137" s="136"/>
      <c r="I137" s="136"/>
      <c r="J137" s="3" t="s">
        <v>1272</v>
      </c>
      <c r="K137" s="3" t="s">
        <v>1273</v>
      </c>
      <c r="L137" s="14"/>
      <c r="M137" s="14"/>
      <c r="N137" s="3" t="s">
        <v>1266</v>
      </c>
      <c r="O137" s="14" t="s">
        <v>185</v>
      </c>
      <c r="P137" s="3" t="s">
        <v>1267</v>
      </c>
      <c r="Q137" s="67"/>
      <c r="R137" s="67"/>
      <c r="S137" s="67"/>
      <c r="T137" s="67"/>
      <c r="U137" s="67"/>
    </row>
    <row r="138" spans="1:21" ht="63.75">
      <c r="A138" s="136"/>
      <c r="B138" s="136"/>
      <c r="C138" s="136"/>
      <c r="D138" s="136"/>
      <c r="E138" s="136"/>
      <c r="F138" s="136"/>
      <c r="G138" s="136"/>
      <c r="H138" s="136"/>
      <c r="I138" s="136"/>
      <c r="J138" s="3" t="s">
        <v>1274</v>
      </c>
      <c r="K138" s="3" t="s">
        <v>183</v>
      </c>
      <c r="L138" s="14"/>
      <c r="M138" s="14"/>
      <c r="N138" s="3" t="s">
        <v>1266</v>
      </c>
      <c r="O138" s="14" t="s">
        <v>185</v>
      </c>
      <c r="P138" s="3" t="s">
        <v>1275</v>
      </c>
      <c r="Q138" s="67"/>
      <c r="R138" s="67"/>
      <c r="S138" s="67"/>
      <c r="T138" s="67"/>
      <c r="U138" s="67"/>
    </row>
    <row r="139" spans="1:21" ht="89.25">
      <c r="A139" s="136"/>
      <c r="B139" s="136"/>
      <c r="C139" s="137"/>
      <c r="D139" s="137"/>
      <c r="E139" s="137"/>
      <c r="F139" s="137"/>
      <c r="G139" s="137"/>
      <c r="H139" s="137"/>
      <c r="I139" s="137"/>
      <c r="J139" s="3" t="s">
        <v>1276</v>
      </c>
      <c r="K139" s="21" t="s">
        <v>1277</v>
      </c>
      <c r="L139" s="14"/>
      <c r="M139" s="14"/>
      <c r="N139" s="3" t="s">
        <v>510</v>
      </c>
      <c r="O139" s="14" t="s">
        <v>185</v>
      </c>
      <c r="P139" s="3" t="s">
        <v>1275</v>
      </c>
      <c r="Q139" s="67"/>
      <c r="R139" s="67"/>
      <c r="S139" s="67"/>
      <c r="T139" s="67"/>
      <c r="U139" s="67"/>
    </row>
    <row r="140" spans="1:21" ht="38.25">
      <c r="A140" s="136"/>
      <c r="B140" s="136"/>
      <c r="C140" s="149">
        <v>1166</v>
      </c>
      <c r="D140" s="158" t="s">
        <v>412</v>
      </c>
      <c r="E140" s="156" t="s">
        <v>1278</v>
      </c>
      <c r="F140" s="162" t="s">
        <v>1108</v>
      </c>
      <c r="G140" s="156" t="s">
        <v>760</v>
      </c>
      <c r="H140" s="156" t="s">
        <v>548</v>
      </c>
      <c r="I140" s="156" t="s">
        <v>255</v>
      </c>
      <c r="J140" s="3" t="s">
        <v>999</v>
      </c>
      <c r="K140" s="3" t="s">
        <v>1034</v>
      </c>
      <c r="L140" s="14">
        <v>1000</v>
      </c>
      <c r="M140" s="14">
        <v>5000</v>
      </c>
      <c r="N140" s="3" t="s">
        <v>247</v>
      </c>
      <c r="O140" s="14" t="s">
        <v>185</v>
      </c>
      <c r="P140" s="3" t="s">
        <v>1263</v>
      </c>
      <c r="Q140" s="67"/>
      <c r="R140" s="67"/>
      <c r="S140" s="67"/>
      <c r="T140" s="67"/>
      <c r="U140" s="67"/>
    </row>
    <row r="141" spans="1:21" ht="63.75">
      <c r="A141" s="136"/>
      <c r="B141" s="136"/>
      <c r="C141" s="136"/>
      <c r="D141" s="136"/>
      <c r="E141" s="136"/>
      <c r="F141" s="135"/>
      <c r="G141" s="136"/>
      <c r="H141" s="136"/>
      <c r="I141" s="136"/>
      <c r="J141" s="3" t="s">
        <v>1272</v>
      </c>
      <c r="K141" s="3" t="s">
        <v>1279</v>
      </c>
      <c r="L141" s="67"/>
      <c r="M141" s="67"/>
      <c r="N141" s="3" t="s">
        <v>247</v>
      </c>
      <c r="O141" s="14" t="s">
        <v>185</v>
      </c>
      <c r="P141" s="3" t="s">
        <v>1267</v>
      </c>
      <c r="Q141" s="67"/>
      <c r="R141" s="67"/>
      <c r="S141" s="67"/>
      <c r="T141" s="67"/>
      <c r="U141" s="67"/>
    </row>
    <row r="142" spans="1:21" ht="63.75">
      <c r="A142" s="136"/>
      <c r="B142" s="136"/>
      <c r="C142" s="136"/>
      <c r="D142" s="136"/>
      <c r="E142" s="136"/>
      <c r="F142" s="135"/>
      <c r="G142" s="136"/>
      <c r="H142" s="136"/>
      <c r="I142" s="136"/>
      <c r="J142" s="3" t="s">
        <v>1280</v>
      </c>
      <c r="K142" s="3" t="s">
        <v>183</v>
      </c>
      <c r="L142" s="67"/>
      <c r="M142" s="67"/>
      <c r="N142" s="3" t="s">
        <v>247</v>
      </c>
      <c r="O142" s="14" t="s">
        <v>185</v>
      </c>
      <c r="P142" s="3" t="s">
        <v>1275</v>
      </c>
      <c r="Q142" s="67"/>
      <c r="R142" s="67"/>
      <c r="S142" s="67"/>
      <c r="T142" s="67"/>
      <c r="U142" s="67"/>
    </row>
    <row r="143" spans="1:21" ht="89.25">
      <c r="A143" s="136"/>
      <c r="B143" s="137"/>
      <c r="C143" s="137"/>
      <c r="D143" s="137"/>
      <c r="E143" s="137"/>
      <c r="F143" s="133"/>
      <c r="G143" s="137"/>
      <c r="H143" s="137"/>
      <c r="I143" s="137"/>
      <c r="J143" s="3" t="s">
        <v>1281</v>
      </c>
      <c r="K143" s="3" t="s">
        <v>1282</v>
      </c>
      <c r="L143" s="67"/>
      <c r="M143" s="67"/>
      <c r="N143" s="3" t="s">
        <v>510</v>
      </c>
      <c r="O143" s="14" t="s">
        <v>185</v>
      </c>
      <c r="P143" s="3" t="s">
        <v>1275</v>
      </c>
      <c r="Q143" s="67"/>
      <c r="R143" s="67"/>
      <c r="S143" s="67"/>
      <c r="T143" s="67"/>
      <c r="U143" s="67"/>
    </row>
    <row r="144" spans="1:21" ht="127.5">
      <c r="A144" s="136"/>
      <c r="B144" s="156" t="s">
        <v>26</v>
      </c>
      <c r="C144" s="149">
        <v>1355</v>
      </c>
      <c r="D144" s="158" t="s">
        <v>44</v>
      </c>
      <c r="E144" s="156" t="s">
        <v>1283</v>
      </c>
      <c r="F144" s="156" t="s">
        <v>1108</v>
      </c>
      <c r="G144" s="156" t="s">
        <v>1109</v>
      </c>
      <c r="H144" s="156" t="s">
        <v>1284</v>
      </c>
      <c r="I144" s="156" t="s">
        <v>434</v>
      </c>
      <c r="J144" s="3" t="s">
        <v>549</v>
      </c>
      <c r="K144" s="3" t="s">
        <v>1285</v>
      </c>
      <c r="L144" s="67"/>
      <c r="M144" s="67"/>
      <c r="N144" s="3" t="s">
        <v>1286</v>
      </c>
      <c r="O144" s="14" t="s">
        <v>185</v>
      </c>
      <c r="P144" s="3" t="s">
        <v>1287</v>
      </c>
      <c r="Q144" s="3"/>
      <c r="R144" s="3"/>
      <c r="S144" s="3"/>
      <c r="T144" s="67"/>
      <c r="U144" s="67"/>
    </row>
    <row r="145" spans="1:21" ht="38.25">
      <c r="A145" s="136"/>
      <c r="B145" s="136"/>
      <c r="C145" s="136"/>
      <c r="D145" s="136"/>
      <c r="E145" s="136"/>
      <c r="F145" s="136"/>
      <c r="G145" s="136"/>
      <c r="H145" s="136"/>
      <c r="I145" s="136"/>
      <c r="J145" s="3" t="s">
        <v>452</v>
      </c>
      <c r="K145" s="3" t="s">
        <v>354</v>
      </c>
      <c r="L145" s="67"/>
      <c r="M145" s="67"/>
      <c r="N145" s="3" t="s">
        <v>1162</v>
      </c>
      <c r="O145" s="14" t="s">
        <v>185</v>
      </c>
      <c r="P145" s="3" t="s">
        <v>1288</v>
      </c>
      <c r="Q145" s="67"/>
      <c r="R145" s="67"/>
      <c r="S145" s="67"/>
      <c r="T145" s="67"/>
      <c r="U145" s="67"/>
    </row>
    <row r="146" spans="1:21" ht="114.75">
      <c r="A146" s="136"/>
      <c r="B146" s="136"/>
      <c r="C146" s="136"/>
      <c r="D146" s="136"/>
      <c r="E146" s="136"/>
      <c r="F146" s="136"/>
      <c r="G146" s="136"/>
      <c r="H146" s="136"/>
      <c r="I146" s="136"/>
      <c r="J146" s="3" t="s">
        <v>1289</v>
      </c>
      <c r="K146" s="3" t="s">
        <v>328</v>
      </c>
      <c r="L146" s="67"/>
      <c r="M146" s="67"/>
      <c r="N146" s="21">
        <v>0</v>
      </c>
      <c r="O146" s="14" t="s">
        <v>185</v>
      </c>
      <c r="P146" s="3" t="s">
        <v>1290</v>
      </c>
      <c r="Q146" s="67"/>
      <c r="R146" s="67"/>
      <c r="S146" s="67"/>
      <c r="T146" s="67"/>
      <c r="U146" s="67"/>
    </row>
    <row r="147" spans="1:21" ht="89.25">
      <c r="A147" s="136"/>
      <c r="B147" s="136"/>
      <c r="C147" s="136"/>
      <c r="D147" s="136"/>
      <c r="E147" s="136"/>
      <c r="F147" s="136"/>
      <c r="G147" s="136"/>
      <c r="H147" s="136"/>
      <c r="I147" s="136"/>
      <c r="J147" s="3" t="s">
        <v>1291</v>
      </c>
      <c r="K147" s="3" t="s">
        <v>328</v>
      </c>
      <c r="L147" s="67"/>
      <c r="M147" s="67"/>
      <c r="N147" s="21">
        <v>0</v>
      </c>
      <c r="O147" s="14" t="s">
        <v>185</v>
      </c>
      <c r="P147" s="3" t="s">
        <v>1290</v>
      </c>
      <c r="Q147" s="67"/>
      <c r="R147" s="67"/>
      <c r="S147" s="67"/>
      <c r="T147" s="67"/>
      <c r="U147" s="67"/>
    </row>
    <row r="148" spans="1:21" ht="63.75">
      <c r="A148" s="136"/>
      <c r="B148" s="136"/>
      <c r="C148" s="136"/>
      <c r="D148" s="136"/>
      <c r="E148" s="136"/>
      <c r="F148" s="136"/>
      <c r="G148" s="136"/>
      <c r="H148" s="136"/>
      <c r="I148" s="136"/>
      <c r="J148" s="3" t="s">
        <v>459</v>
      </c>
      <c r="K148" s="3" t="s">
        <v>1292</v>
      </c>
      <c r="L148" s="67"/>
      <c r="M148" s="67"/>
      <c r="N148" s="3" t="s">
        <v>1162</v>
      </c>
      <c r="O148" s="14" t="s">
        <v>185</v>
      </c>
      <c r="P148" s="3" t="s">
        <v>1293</v>
      </c>
      <c r="Q148" s="67"/>
      <c r="R148" s="67"/>
      <c r="S148" s="67"/>
      <c r="T148" s="67"/>
      <c r="U148" s="67"/>
    </row>
    <row r="149" spans="1:21" ht="51">
      <c r="A149" s="136"/>
      <c r="B149" s="136"/>
      <c r="C149" s="136"/>
      <c r="D149" s="136"/>
      <c r="E149" s="136"/>
      <c r="F149" s="136"/>
      <c r="G149" s="136"/>
      <c r="H149" s="136"/>
      <c r="I149" s="136"/>
      <c r="J149" s="3" t="s">
        <v>1294</v>
      </c>
      <c r="K149" s="3" t="s">
        <v>463</v>
      </c>
      <c r="L149" s="67"/>
      <c r="M149" s="67"/>
      <c r="N149" s="3" t="s">
        <v>426</v>
      </c>
      <c r="O149" s="14" t="s">
        <v>185</v>
      </c>
      <c r="P149" s="3" t="s">
        <v>1295</v>
      </c>
      <c r="Q149" s="67"/>
      <c r="R149" s="67"/>
      <c r="S149" s="67"/>
      <c r="T149" s="67"/>
      <c r="U149" s="67"/>
    </row>
    <row r="150" spans="1:21" ht="63.75">
      <c r="A150" s="136"/>
      <c r="B150" s="136"/>
      <c r="C150" s="136"/>
      <c r="D150" s="136"/>
      <c r="E150" s="136"/>
      <c r="F150" s="136"/>
      <c r="G150" s="136"/>
      <c r="H150" s="136"/>
      <c r="I150" s="136"/>
      <c r="J150" s="3" t="s">
        <v>659</v>
      </c>
      <c r="K150" s="3" t="s">
        <v>373</v>
      </c>
      <c r="L150" s="67"/>
      <c r="M150" s="67"/>
      <c r="N150" s="3" t="s">
        <v>579</v>
      </c>
      <c r="O150" s="14" t="s">
        <v>185</v>
      </c>
      <c r="P150" s="3" t="s">
        <v>1296</v>
      </c>
      <c r="Q150" s="67"/>
      <c r="R150" s="67"/>
      <c r="S150" s="67"/>
      <c r="T150" s="67"/>
      <c r="U150" s="67"/>
    </row>
    <row r="151" spans="1:21" ht="63.75">
      <c r="A151" s="136"/>
      <c r="B151" s="136"/>
      <c r="C151" s="136"/>
      <c r="D151" s="136"/>
      <c r="E151" s="136"/>
      <c r="F151" s="136"/>
      <c r="G151" s="136"/>
      <c r="H151" s="136"/>
      <c r="I151" s="136"/>
      <c r="J151" s="3" t="s">
        <v>581</v>
      </c>
      <c r="K151" s="3" t="s">
        <v>373</v>
      </c>
      <c r="L151" s="67"/>
      <c r="M151" s="67"/>
      <c r="N151" s="3" t="s">
        <v>579</v>
      </c>
      <c r="O151" s="14" t="s">
        <v>185</v>
      </c>
      <c r="P151" s="3" t="s">
        <v>1296</v>
      </c>
      <c r="Q151" s="67"/>
      <c r="R151" s="67"/>
      <c r="S151" s="67"/>
      <c r="T151" s="67"/>
      <c r="U151" s="67"/>
    </row>
    <row r="152" spans="1:21" ht="63.75">
      <c r="A152" s="136"/>
      <c r="B152" s="136"/>
      <c r="C152" s="136"/>
      <c r="D152" s="136"/>
      <c r="E152" s="136"/>
      <c r="F152" s="136"/>
      <c r="G152" s="136"/>
      <c r="H152" s="136"/>
      <c r="I152" s="136"/>
      <c r="J152" s="3" t="s">
        <v>365</v>
      </c>
      <c r="K152" s="3" t="s">
        <v>1186</v>
      </c>
      <c r="L152" s="67"/>
      <c r="M152" s="67"/>
      <c r="N152" s="21">
        <v>0</v>
      </c>
      <c r="O152" s="14" t="s">
        <v>185</v>
      </c>
      <c r="P152" s="3" t="s">
        <v>1297</v>
      </c>
      <c r="Q152" s="67"/>
      <c r="R152" s="67"/>
      <c r="S152" s="67"/>
      <c r="T152" s="67"/>
      <c r="U152" s="67"/>
    </row>
    <row r="153" spans="1:21" ht="25.5">
      <c r="A153" s="136"/>
      <c r="B153" s="136"/>
      <c r="C153" s="136"/>
      <c r="D153" s="136"/>
      <c r="E153" s="136"/>
      <c r="F153" s="136"/>
      <c r="G153" s="136"/>
      <c r="H153" s="136"/>
      <c r="I153" s="136"/>
      <c r="J153" s="3" t="s">
        <v>368</v>
      </c>
      <c r="K153" s="3" t="s">
        <v>572</v>
      </c>
      <c r="L153" s="67"/>
      <c r="M153" s="67"/>
      <c r="N153" s="3" t="s">
        <v>370</v>
      </c>
      <c r="O153" s="14" t="s">
        <v>185</v>
      </c>
      <c r="P153" s="10" t="s">
        <v>1189</v>
      </c>
      <c r="Q153" s="67"/>
      <c r="R153" s="67"/>
      <c r="S153" s="67"/>
      <c r="T153" s="67"/>
      <c r="U153" s="67"/>
    </row>
    <row r="154" spans="1:21" ht="165.75">
      <c r="A154" s="136"/>
      <c r="B154" s="136"/>
      <c r="C154" s="137"/>
      <c r="D154" s="137"/>
      <c r="E154" s="137"/>
      <c r="F154" s="137"/>
      <c r="G154" s="137"/>
      <c r="H154" s="137"/>
      <c r="I154" s="137"/>
      <c r="J154" s="3" t="s">
        <v>1298</v>
      </c>
      <c r="K154" s="3" t="s">
        <v>1299</v>
      </c>
      <c r="L154" s="67"/>
      <c r="M154" s="67"/>
      <c r="N154" s="3" t="s">
        <v>247</v>
      </c>
      <c r="O154" s="14" t="s">
        <v>185</v>
      </c>
      <c r="P154" s="3" t="s">
        <v>1300</v>
      </c>
      <c r="Q154" s="67"/>
      <c r="R154" s="67"/>
      <c r="S154" s="67"/>
      <c r="T154" s="67"/>
      <c r="U154" s="67"/>
    </row>
    <row r="155" spans="1:21" ht="114.75">
      <c r="A155" s="136"/>
      <c r="B155" s="136"/>
      <c r="C155" s="149">
        <v>1308</v>
      </c>
      <c r="D155" s="158" t="s">
        <v>1301</v>
      </c>
      <c r="E155" s="156" t="s">
        <v>1302</v>
      </c>
      <c r="F155" s="156" t="s">
        <v>1303</v>
      </c>
      <c r="G155" s="156" t="s">
        <v>760</v>
      </c>
      <c r="H155" s="156" t="s">
        <v>548</v>
      </c>
      <c r="I155" s="156" t="s">
        <v>255</v>
      </c>
      <c r="J155" s="3" t="s">
        <v>245</v>
      </c>
      <c r="K155" s="3" t="s">
        <v>1304</v>
      </c>
      <c r="L155" s="14">
        <v>200</v>
      </c>
      <c r="M155" s="14">
        <v>250</v>
      </c>
      <c r="N155" s="3" t="s">
        <v>1203</v>
      </c>
      <c r="O155" s="14" t="s">
        <v>256</v>
      </c>
      <c r="P155" s="3" t="s">
        <v>1305</v>
      </c>
      <c r="Q155" s="73" t="s">
        <v>1306</v>
      </c>
      <c r="R155" s="69" t="s">
        <v>259</v>
      </c>
      <c r="S155" s="3" t="s">
        <v>1307</v>
      </c>
      <c r="T155" s="21" t="str">
        <f>CONCATENATE(Masuri!A4, " , ", Masuri!A5, " , ", Masuri!A6, " , ", Masuri!A8, " , ", Masuri!A10, " , ", Masuri!A11, " , ", Masuri!A15, " , ",  Masuri!A34)</f>
        <v>M2 , M3 , M4 , M5 , M7 , M8 , M12 , M31</v>
      </c>
      <c r="U155" s="67"/>
    </row>
    <row r="156" spans="1:21" ht="38.25">
      <c r="A156" s="136"/>
      <c r="B156" s="136"/>
      <c r="C156" s="136"/>
      <c r="D156" s="136"/>
      <c r="E156" s="136"/>
      <c r="F156" s="136"/>
      <c r="G156" s="136"/>
      <c r="H156" s="136"/>
      <c r="I156" s="136"/>
      <c r="J156" s="3" t="s">
        <v>476</v>
      </c>
      <c r="K156" s="3" t="s">
        <v>1308</v>
      </c>
      <c r="L156" s="67"/>
      <c r="M156" s="67"/>
      <c r="N156" s="3" t="s">
        <v>1266</v>
      </c>
      <c r="O156" s="14" t="s">
        <v>185</v>
      </c>
      <c r="P156" s="3" t="s">
        <v>1309</v>
      </c>
      <c r="Q156" s="67"/>
      <c r="R156" s="67"/>
      <c r="S156" s="67"/>
      <c r="T156" s="67"/>
      <c r="U156" s="67"/>
    </row>
    <row r="157" spans="1:21" ht="89.25">
      <c r="A157" s="136"/>
      <c r="B157" s="136"/>
      <c r="C157" s="136"/>
      <c r="D157" s="136"/>
      <c r="E157" s="136"/>
      <c r="F157" s="136"/>
      <c r="G157" s="136"/>
      <c r="H157" s="136"/>
      <c r="I157" s="136"/>
      <c r="J157" s="3" t="s">
        <v>919</v>
      </c>
      <c r="K157" s="3" t="s">
        <v>183</v>
      </c>
      <c r="L157" s="67"/>
      <c r="M157" s="67"/>
      <c r="N157" s="3" t="s">
        <v>1310</v>
      </c>
      <c r="O157" s="14" t="s">
        <v>185</v>
      </c>
      <c r="P157" s="3" t="s">
        <v>1311</v>
      </c>
      <c r="Q157" s="67"/>
      <c r="R157" s="67"/>
      <c r="S157" s="67"/>
      <c r="T157" s="67"/>
      <c r="U157" s="67"/>
    </row>
    <row r="158" spans="1:21" ht="25.5">
      <c r="A158" s="136"/>
      <c r="B158" s="136"/>
      <c r="C158" s="136"/>
      <c r="D158" s="136"/>
      <c r="E158" s="136"/>
      <c r="F158" s="136"/>
      <c r="G158" s="136"/>
      <c r="H158" s="136"/>
      <c r="I158" s="136"/>
      <c r="J158" s="3" t="s">
        <v>491</v>
      </c>
      <c r="K158" s="3" t="s">
        <v>1075</v>
      </c>
      <c r="L158" s="67"/>
      <c r="M158" s="67"/>
      <c r="N158" s="3" t="s">
        <v>493</v>
      </c>
      <c r="O158" s="14" t="s">
        <v>185</v>
      </c>
      <c r="P158" s="3" t="s">
        <v>1312</v>
      </c>
      <c r="Q158" s="67"/>
      <c r="R158" s="67"/>
      <c r="S158" s="67"/>
      <c r="T158" s="67"/>
      <c r="U158" s="67"/>
    </row>
    <row r="159" spans="1:21" ht="38.25">
      <c r="A159" s="136"/>
      <c r="B159" s="136"/>
      <c r="C159" s="137"/>
      <c r="D159" s="137"/>
      <c r="E159" s="137"/>
      <c r="F159" s="137"/>
      <c r="G159" s="137"/>
      <c r="H159" s="137"/>
      <c r="I159" s="137"/>
      <c r="J159" s="3" t="s">
        <v>495</v>
      </c>
      <c r="K159" s="3" t="s">
        <v>968</v>
      </c>
      <c r="L159" s="67"/>
      <c r="M159" s="67"/>
      <c r="N159" s="3" t="s">
        <v>201</v>
      </c>
      <c r="O159" s="14" t="s">
        <v>185</v>
      </c>
      <c r="P159" s="3" t="s">
        <v>1313</v>
      </c>
      <c r="Q159" s="67"/>
      <c r="R159" s="67"/>
      <c r="S159" s="67"/>
      <c r="T159" s="67"/>
      <c r="U159" s="67"/>
    </row>
    <row r="160" spans="1:21" ht="51">
      <c r="A160" s="136"/>
      <c r="B160" s="136"/>
      <c r="C160" s="149">
        <v>1323</v>
      </c>
      <c r="D160" s="158" t="s">
        <v>487</v>
      </c>
      <c r="E160" s="156" t="s">
        <v>1314</v>
      </c>
      <c r="F160" s="156" t="s">
        <v>1108</v>
      </c>
      <c r="G160" s="156" t="s">
        <v>1109</v>
      </c>
      <c r="H160" s="156" t="s">
        <v>548</v>
      </c>
      <c r="I160" s="156" t="s">
        <v>1232</v>
      </c>
      <c r="J160" s="3" t="s">
        <v>999</v>
      </c>
      <c r="K160" s="3" t="s">
        <v>1315</v>
      </c>
      <c r="L160" s="67"/>
      <c r="M160" s="67"/>
      <c r="N160" s="3" t="s">
        <v>1316</v>
      </c>
      <c r="O160" s="14" t="s">
        <v>185</v>
      </c>
      <c r="P160" s="3" t="s">
        <v>1317</v>
      </c>
      <c r="Q160" s="67"/>
      <c r="R160" s="67"/>
      <c r="S160" s="67"/>
      <c r="T160" s="67"/>
      <c r="U160" s="67"/>
    </row>
    <row r="161" spans="1:21" ht="38.25">
      <c r="A161" s="136"/>
      <c r="B161" s="136"/>
      <c r="C161" s="136"/>
      <c r="D161" s="136"/>
      <c r="E161" s="136"/>
      <c r="F161" s="136"/>
      <c r="G161" s="136"/>
      <c r="H161" s="136"/>
      <c r="I161" s="136"/>
      <c r="J161" s="3" t="s">
        <v>476</v>
      </c>
      <c r="K161" s="3" t="s">
        <v>477</v>
      </c>
      <c r="L161" s="67"/>
      <c r="M161" s="67"/>
      <c r="N161" s="3" t="s">
        <v>692</v>
      </c>
      <c r="O161" s="14" t="s">
        <v>185</v>
      </c>
      <c r="P161" s="3" t="s">
        <v>1318</v>
      </c>
      <c r="Q161" s="67"/>
      <c r="R161" s="67"/>
      <c r="S161" s="67"/>
      <c r="T161" s="67"/>
      <c r="U161" s="67"/>
    </row>
    <row r="162" spans="1:21" ht="51">
      <c r="A162" s="136"/>
      <c r="B162" s="136"/>
      <c r="C162" s="136"/>
      <c r="D162" s="136"/>
      <c r="E162" s="136"/>
      <c r="F162" s="136"/>
      <c r="G162" s="136"/>
      <c r="H162" s="136"/>
      <c r="I162" s="136"/>
      <c r="J162" s="3" t="s">
        <v>1072</v>
      </c>
      <c r="K162" s="3" t="s">
        <v>183</v>
      </c>
      <c r="L162" s="67"/>
      <c r="M162" s="67"/>
      <c r="N162" s="3" t="s">
        <v>1319</v>
      </c>
      <c r="O162" s="14" t="s">
        <v>185</v>
      </c>
      <c r="P162" s="3" t="s">
        <v>1320</v>
      </c>
      <c r="Q162" s="67"/>
      <c r="R162" s="67"/>
      <c r="S162" s="67"/>
      <c r="T162" s="67"/>
      <c r="U162" s="67"/>
    </row>
    <row r="163" spans="1:21" ht="25.5">
      <c r="A163" s="136"/>
      <c r="B163" s="136"/>
      <c r="C163" s="136"/>
      <c r="D163" s="136"/>
      <c r="E163" s="136"/>
      <c r="F163" s="136"/>
      <c r="G163" s="136"/>
      <c r="H163" s="136"/>
      <c r="I163" s="136"/>
      <c r="J163" s="3" t="s">
        <v>491</v>
      </c>
      <c r="K163" s="3" t="s">
        <v>1075</v>
      </c>
      <c r="L163" s="67"/>
      <c r="M163" s="67"/>
      <c r="N163" s="3" t="s">
        <v>493</v>
      </c>
      <c r="O163" s="14" t="s">
        <v>185</v>
      </c>
      <c r="P163" s="3" t="s">
        <v>1321</v>
      </c>
      <c r="Q163" s="67"/>
      <c r="R163" s="67"/>
      <c r="S163" s="67"/>
      <c r="T163" s="67"/>
      <c r="U163" s="67"/>
    </row>
    <row r="164" spans="1:21" ht="25.5">
      <c r="A164" s="136"/>
      <c r="B164" s="136"/>
      <c r="C164" s="137"/>
      <c r="D164" s="137"/>
      <c r="E164" s="137"/>
      <c r="F164" s="137"/>
      <c r="G164" s="137"/>
      <c r="H164" s="137"/>
      <c r="I164" s="137"/>
      <c r="J164" s="3" t="s">
        <v>495</v>
      </c>
      <c r="K164" s="3" t="s">
        <v>200</v>
      </c>
      <c r="L164" s="67"/>
      <c r="M164" s="67"/>
      <c r="N164" s="3" t="s">
        <v>201</v>
      </c>
      <c r="O164" s="14" t="s">
        <v>185</v>
      </c>
      <c r="P164" s="3" t="s">
        <v>1322</v>
      </c>
      <c r="Q164" s="67"/>
      <c r="R164" s="67"/>
      <c r="S164" s="67"/>
      <c r="T164" s="67"/>
      <c r="U164" s="67"/>
    </row>
    <row r="165" spans="1:21" ht="114.75">
      <c r="A165" s="136"/>
      <c r="B165" s="136"/>
      <c r="C165" s="14">
        <v>1321</v>
      </c>
      <c r="D165" s="4" t="s">
        <v>16</v>
      </c>
      <c r="E165" s="3" t="s">
        <v>1323</v>
      </c>
      <c r="F165" s="3" t="s">
        <v>244</v>
      </c>
      <c r="G165" s="3" t="s">
        <v>1324</v>
      </c>
      <c r="H165" s="69" t="s">
        <v>1014</v>
      </c>
      <c r="I165" s="3" t="s">
        <v>181</v>
      </c>
      <c r="J165" s="3" t="s">
        <v>1325</v>
      </c>
      <c r="K165" s="67"/>
      <c r="L165" s="67"/>
      <c r="M165" s="67"/>
      <c r="N165" s="67"/>
      <c r="O165" s="14" t="s">
        <v>185</v>
      </c>
      <c r="P165" s="74" t="s">
        <v>1326</v>
      </c>
      <c r="Q165" s="67"/>
      <c r="R165" s="67"/>
      <c r="S165" s="67"/>
      <c r="T165" s="67"/>
      <c r="U165" s="67"/>
    </row>
    <row r="166" spans="1:21" ht="165.75">
      <c r="A166" s="136"/>
      <c r="B166" s="136"/>
      <c r="C166" s="149">
        <v>1324</v>
      </c>
      <c r="D166" s="158" t="s">
        <v>470</v>
      </c>
      <c r="E166" s="156" t="s">
        <v>1327</v>
      </c>
      <c r="F166" s="156" t="s">
        <v>1108</v>
      </c>
      <c r="G166" s="156" t="s">
        <v>1328</v>
      </c>
      <c r="H166" s="156" t="s">
        <v>548</v>
      </c>
      <c r="I166" s="156" t="s">
        <v>1220</v>
      </c>
      <c r="J166" s="3" t="s">
        <v>999</v>
      </c>
      <c r="K166" s="3" t="s">
        <v>1034</v>
      </c>
      <c r="L166" s="49">
        <v>50</v>
      </c>
      <c r="M166" s="49">
        <v>100</v>
      </c>
      <c r="N166" s="3" t="s">
        <v>1316</v>
      </c>
      <c r="O166" s="41" t="s">
        <v>256</v>
      </c>
      <c r="P166" s="3" t="s">
        <v>1329</v>
      </c>
      <c r="Q166" s="73" t="s">
        <v>1306</v>
      </c>
      <c r="R166" s="3" t="s">
        <v>259</v>
      </c>
      <c r="S166" s="3" t="s">
        <v>1330</v>
      </c>
      <c r="T166" s="3" t="str">
        <f>CONCATENATE(Masuri!A4, " , ", Masuri!A5, " , ", Masuri!A6, " , ", Masuri!A8, " , ", Masuri!A10, " , ", Masuri!A11, " , ", Masuri!A15, " , ",  Masuri!A34)</f>
        <v>M2 , M3 , M4 , M5 , M7 , M8 , M12 , M31</v>
      </c>
      <c r="U166" s="67"/>
    </row>
    <row r="167" spans="1:21" ht="63.75">
      <c r="A167" s="136"/>
      <c r="B167" s="136"/>
      <c r="C167" s="136"/>
      <c r="D167" s="136"/>
      <c r="E167" s="136"/>
      <c r="F167" s="136"/>
      <c r="G167" s="136"/>
      <c r="H167" s="136"/>
      <c r="I167" s="136"/>
      <c r="J167" s="3" t="s">
        <v>1331</v>
      </c>
      <c r="K167" s="3" t="s">
        <v>477</v>
      </c>
      <c r="L167" s="67"/>
      <c r="M167" s="67"/>
      <c r="N167" s="3" t="s">
        <v>1332</v>
      </c>
      <c r="O167" s="14" t="s">
        <v>185</v>
      </c>
      <c r="P167" s="3" t="s">
        <v>1333</v>
      </c>
      <c r="Q167" s="3"/>
      <c r="R167" s="3"/>
      <c r="S167" s="3"/>
      <c r="T167" s="67"/>
      <c r="U167" s="67"/>
    </row>
    <row r="168" spans="1:21" ht="102">
      <c r="A168" s="136"/>
      <c r="B168" s="136"/>
      <c r="C168" s="136"/>
      <c r="D168" s="136"/>
      <c r="E168" s="136"/>
      <c r="F168" s="136"/>
      <c r="G168" s="136"/>
      <c r="H168" s="136"/>
      <c r="I168" s="136"/>
      <c r="J168" s="3" t="s">
        <v>1334</v>
      </c>
      <c r="K168" s="3" t="s">
        <v>183</v>
      </c>
      <c r="L168" s="67"/>
      <c r="M168" s="67"/>
      <c r="N168" s="3" t="s">
        <v>1335</v>
      </c>
      <c r="O168" s="14" t="s">
        <v>185</v>
      </c>
      <c r="P168" s="3" t="s">
        <v>1336</v>
      </c>
      <c r="Q168" s="67"/>
      <c r="R168" s="67"/>
      <c r="S168" s="67"/>
      <c r="T168" s="67"/>
      <c r="U168" s="67"/>
    </row>
    <row r="169" spans="1:21" ht="38.25">
      <c r="A169" s="136"/>
      <c r="B169" s="136"/>
      <c r="C169" s="136"/>
      <c r="D169" s="136"/>
      <c r="E169" s="136"/>
      <c r="F169" s="136"/>
      <c r="G169" s="136"/>
      <c r="H169" s="136"/>
      <c r="I169" s="136"/>
      <c r="J169" s="3" t="s">
        <v>1337</v>
      </c>
      <c r="K169" s="3" t="s">
        <v>1075</v>
      </c>
      <c r="L169" s="67"/>
      <c r="M169" s="67"/>
      <c r="N169" s="3" t="s">
        <v>493</v>
      </c>
      <c r="O169" s="14" t="s">
        <v>185</v>
      </c>
      <c r="P169" s="52" t="s">
        <v>1338</v>
      </c>
      <c r="Q169" s="67"/>
      <c r="R169" s="67"/>
      <c r="S169" s="67"/>
      <c r="T169" s="67"/>
      <c r="U169" s="67"/>
    </row>
    <row r="170" spans="1:21" ht="63.75">
      <c r="A170" s="136"/>
      <c r="B170" s="136"/>
      <c r="C170" s="137"/>
      <c r="D170" s="137"/>
      <c r="E170" s="137"/>
      <c r="F170" s="137"/>
      <c r="G170" s="137"/>
      <c r="H170" s="137"/>
      <c r="I170" s="137"/>
      <c r="J170" s="3" t="s">
        <v>1339</v>
      </c>
      <c r="K170" s="3" t="s">
        <v>482</v>
      </c>
      <c r="L170" s="67"/>
      <c r="M170" s="67"/>
      <c r="N170" s="3" t="s">
        <v>670</v>
      </c>
      <c r="O170" s="14" t="s">
        <v>185</v>
      </c>
      <c r="P170" s="3" t="s">
        <v>1340</v>
      </c>
      <c r="Q170" s="67"/>
      <c r="R170" s="67"/>
      <c r="S170" s="67"/>
      <c r="T170" s="67"/>
      <c r="U170" s="67"/>
    </row>
    <row r="171" spans="1:21" ht="51">
      <c r="A171" s="136"/>
      <c r="B171" s="136"/>
      <c r="C171" s="149">
        <v>1335</v>
      </c>
      <c r="D171" s="158" t="s">
        <v>1341</v>
      </c>
      <c r="E171" s="156" t="s">
        <v>1342</v>
      </c>
      <c r="F171" s="156" t="s">
        <v>1108</v>
      </c>
      <c r="G171" s="156" t="s">
        <v>1109</v>
      </c>
      <c r="H171" s="156" t="s">
        <v>1284</v>
      </c>
      <c r="I171" s="156" t="s">
        <v>434</v>
      </c>
      <c r="J171" s="3" t="s">
        <v>245</v>
      </c>
      <c r="K171" s="3" t="s">
        <v>1034</v>
      </c>
      <c r="L171" s="67"/>
      <c r="M171" s="67"/>
      <c r="N171" s="3" t="s">
        <v>247</v>
      </c>
      <c r="O171" s="14" t="s">
        <v>185</v>
      </c>
      <c r="P171" s="52" t="s">
        <v>1343</v>
      </c>
      <c r="Q171" s="67"/>
      <c r="R171" s="67"/>
      <c r="S171" s="67"/>
      <c r="T171" s="67"/>
      <c r="U171" s="67"/>
    </row>
    <row r="172" spans="1:21" ht="38.25">
      <c r="A172" s="136"/>
      <c r="B172" s="136"/>
      <c r="C172" s="136"/>
      <c r="D172" s="136"/>
      <c r="E172" s="136"/>
      <c r="F172" s="136"/>
      <c r="G172" s="136"/>
      <c r="H172" s="136"/>
      <c r="I172" s="136"/>
      <c r="J172" s="3" t="s">
        <v>1344</v>
      </c>
      <c r="K172" s="3" t="s">
        <v>889</v>
      </c>
      <c r="L172" s="67"/>
      <c r="M172" s="67"/>
      <c r="N172" s="3" t="s">
        <v>247</v>
      </c>
      <c r="O172" s="14" t="s">
        <v>185</v>
      </c>
      <c r="P172" s="52" t="s">
        <v>1345</v>
      </c>
      <c r="Q172" s="67"/>
      <c r="R172" s="67"/>
      <c r="S172" s="67"/>
      <c r="T172" s="67"/>
      <c r="U172" s="67"/>
    </row>
    <row r="173" spans="1:21" ht="51">
      <c r="A173" s="136"/>
      <c r="B173" s="136"/>
      <c r="C173" s="136"/>
      <c r="D173" s="136"/>
      <c r="E173" s="136"/>
      <c r="F173" s="136"/>
      <c r="G173" s="136"/>
      <c r="H173" s="136"/>
      <c r="I173" s="136"/>
      <c r="J173" s="3" t="s">
        <v>417</v>
      </c>
      <c r="K173" s="3" t="s">
        <v>1346</v>
      </c>
      <c r="L173" s="67"/>
      <c r="M173" s="67"/>
      <c r="N173" s="3" t="s">
        <v>1161</v>
      </c>
      <c r="O173" s="14" t="s">
        <v>185</v>
      </c>
      <c r="P173" s="52" t="s">
        <v>1347</v>
      </c>
      <c r="Q173" s="67"/>
      <c r="R173" s="67"/>
      <c r="S173" s="67"/>
      <c r="T173" s="67"/>
      <c r="U173" s="67"/>
    </row>
    <row r="174" spans="1:21" ht="51">
      <c r="A174" s="136"/>
      <c r="B174" s="136"/>
      <c r="C174" s="136"/>
      <c r="D174" s="136"/>
      <c r="E174" s="136"/>
      <c r="F174" s="136"/>
      <c r="G174" s="136"/>
      <c r="H174" s="136"/>
      <c r="I174" s="136"/>
      <c r="J174" s="3" t="s">
        <v>1348</v>
      </c>
      <c r="K174" s="3" t="s">
        <v>1349</v>
      </c>
      <c r="L174" s="67"/>
      <c r="M174" s="67"/>
      <c r="N174" s="3" t="s">
        <v>1350</v>
      </c>
      <c r="O174" s="14" t="s">
        <v>185</v>
      </c>
      <c r="P174" s="52" t="s">
        <v>1351</v>
      </c>
      <c r="Q174" s="67"/>
      <c r="R174" s="67"/>
      <c r="S174" s="67"/>
      <c r="T174" s="67"/>
      <c r="U174" s="67"/>
    </row>
    <row r="175" spans="1:21" ht="51">
      <c r="A175" s="137"/>
      <c r="B175" s="137"/>
      <c r="C175" s="137"/>
      <c r="D175" s="137"/>
      <c r="E175" s="137"/>
      <c r="F175" s="137"/>
      <c r="G175" s="137"/>
      <c r="H175" s="137"/>
      <c r="I175" s="137"/>
      <c r="J175" s="3" t="s">
        <v>316</v>
      </c>
      <c r="K175" s="3" t="s">
        <v>1352</v>
      </c>
      <c r="L175" s="67"/>
      <c r="M175" s="67"/>
      <c r="N175" s="3" t="s">
        <v>1353</v>
      </c>
      <c r="O175" s="14" t="s">
        <v>185</v>
      </c>
      <c r="P175" s="52" t="s">
        <v>1354</v>
      </c>
      <c r="Q175" s="67"/>
      <c r="R175" s="67"/>
      <c r="S175" s="67"/>
      <c r="T175" s="67"/>
      <c r="U175" s="67"/>
    </row>
  </sheetData>
  <mergeCells count="117">
    <mergeCell ref="H171:H175"/>
    <mergeCell ref="I171:I175"/>
    <mergeCell ref="C171:C175"/>
    <mergeCell ref="D171:D175"/>
    <mergeCell ref="E171:E175"/>
    <mergeCell ref="F171:F175"/>
    <mergeCell ref="G171:G175"/>
    <mergeCell ref="A3:A175"/>
    <mergeCell ref="D3:D20"/>
    <mergeCell ref="E3:E20"/>
    <mergeCell ref="F3:F20"/>
    <mergeCell ref="G3:G20"/>
    <mergeCell ref="G21:G38"/>
    <mergeCell ref="G57:G75"/>
    <mergeCell ref="B144:B175"/>
    <mergeCell ref="C144:C154"/>
    <mergeCell ref="C155:C159"/>
    <mergeCell ref="C160:C164"/>
    <mergeCell ref="D144:D154"/>
    <mergeCell ref="E144:E154"/>
    <mergeCell ref="F144:F154"/>
    <mergeCell ref="G144:G154"/>
    <mergeCell ref="D155:D159"/>
    <mergeCell ref="E155:E159"/>
    <mergeCell ref="F155:F159"/>
    <mergeCell ref="G155:G159"/>
    <mergeCell ref="H144:H154"/>
    <mergeCell ref="I144:I154"/>
    <mergeCell ref="H155:H159"/>
    <mergeCell ref="I155:I159"/>
    <mergeCell ref="B3:B131"/>
    <mergeCell ref="C76:C95"/>
    <mergeCell ref="C96:C113"/>
    <mergeCell ref="C114:C131"/>
    <mergeCell ref="C166:C170"/>
    <mergeCell ref="D166:D170"/>
    <mergeCell ref="E166:E170"/>
    <mergeCell ref="F166:F170"/>
    <mergeCell ref="G166:G170"/>
    <mergeCell ref="D160:D164"/>
    <mergeCell ref="E160:E164"/>
    <mergeCell ref="F160:F164"/>
    <mergeCell ref="G160:G164"/>
    <mergeCell ref="H160:H164"/>
    <mergeCell ref="I160:I164"/>
    <mergeCell ref="H166:H170"/>
    <mergeCell ref="I166:I170"/>
    <mergeCell ref="H132:H135"/>
    <mergeCell ref="I132:I135"/>
    <mergeCell ref="H136:H139"/>
    <mergeCell ref="I136:I139"/>
    <mergeCell ref="B132:B143"/>
    <mergeCell ref="C132:C135"/>
    <mergeCell ref="C136:C139"/>
    <mergeCell ref="C140:C143"/>
    <mergeCell ref="D132:D135"/>
    <mergeCell ref="E132:E135"/>
    <mergeCell ref="F132:F135"/>
    <mergeCell ref="G132:G135"/>
    <mergeCell ref="D136:D139"/>
    <mergeCell ref="E136:E139"/>
    <mergeCell ref="F136:F139"/>
    <mergeCell ref="G136:G139"/>
    <mergeCell ref="D140:D143"/>
    <mergeCell ref="E140:E143"/>
    <mergeCell ref="F140:F143"/>
    <mergeCell ref="G140:G143"/>
    <mergeCell ref="H140:H143"/>
    <mergeCell ref="I140:I143"/>
    <mergeCell ref="H96:H113"/>
    <mergeCell ref="I96:I113"/>
    <mergeCell ref="J101:J102"/>
    <mergeCell ref="J119:J120"/>
    <mergeCell ref="C3:C20"/>
    <mergeCell ref="C39:C56"/>
    <mergeCell ref="D76:D95"/>
    <mergeCell ref="E76:E95"/>
    <mergeCell ref="F76:F95"/>
    <mergeCell ref="G76:G95"/>
    <mergeCell ref="D96:D113"/>
    <mergeCell ref="E96:E113"/>
    <mergeCell ref="F96:F113"/>
    <mergeCell ref="G96:G113"/>
    <mergeCell ref="D114:D131"/>
    <mergeCell ref="E114:E131"/>
    <mergeCell ref="F114:F131"/>
    <mergeCell ref="G114:G131"/>
    <mergeCell ref="H114:H131"/>
    <mergeCell ref="I114:I131"/>
    <mergeCell ref="D39:D56"/>
    <mergeCell ref="E39:E56"/>
    <mergeCell ref="F39:F56"/>
    <mergeCell ref="G39:G56"/>
    <mergeCell ref="H39:H56"/>
    <mergeCell ref="I39:I56"/>
    <mergeCell ref="J43:J44"/>
    <mergeCell ref="C57:C75"/>
    <mergeCell ref="D57:D75"/>
    <mergeCell ref="H3:H20"/>
    <mergeCell ref="I3:I20"/>
    <mergeCell ref="J7:J8"/>
    <mergeCell ref="C21:C38"/>
    <mergeCell ref="D21:D38"/>
    <mergeCell ref="E21:E38"/>
    <mergeCell ref="F21:F38"/>
    <mergeCell ref="H21:H38"/>
    <mergeCell ref="I21:I38"/>
    <mergeCell ref="J26:J27"/>
    <mergeCell ref="J62:J63"/>
    <mergeCell ref="J81:J82"/>
    <mergeCell ref="E57:E75"/>
    <mergeCell ref="F57:F75"/>
    <mergeCell ref="H57:H75"/>
    <mergeCell ref="I57:I75"/>
    <mergeCell ref="J59:J60"/>
    <mergeCell ref="H76:H95"/>
    <mergeCell ref="I76:I95"/>
  </mergeCells>
  <conditionalFormatting sqref="A2:U175">
    <cfRule type="containsBlanks" dxfId="23" priority="1">
      <formula>LEN(TRIM(A2))=0</formula>
    </cfRule>
  </conditionalFormatting>
  <conditionalFormatting sqref="O2">
    <cfRule type="containsText" dxfId="22" priority="2" operator="containsText" text="Da">
      <formula>NOT(ISERROR(SEARCH(("Da"),(O2))))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00FF"/>
    <outlinePr summaryBelow="0" summaryRight="0"/>
  </sheetPr>
  <dimension ref="A1:U62"/>
  <sheetViews>
    <sheetView workbookViewId="0"/>
  </sheetViews>
  <sheetFormatPr defaultColWidth="12.5703125" defaultRowHeight="15.75" customHeight="1"/>
  <cols>
    <col min="16" max="16" width="64" customWidth="1"/>
  </cols>
  <sheetData>
    <row r="1" spans="1:21" ht="12.75">
      <c r="A1" s="70" t="s">
        <v>7</v>
      </c>
      <c r="P1" s="1"/>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191.25">
      <c r="A3" s="156" t="s">
        <v>1355</v>
      </c>
      <c r="B3" s="156" t="s">
        <v>175</v>
      </c>
      <c r="C3" s="3" t="s">
        <v>1356</v>
      </c>
      <c r="D3" s="3" t="s">
        <v>1357</v>
      </c>
      <c r="E3" s="3" t="s">
        <v>1358</v>
      </c>
      <c r="F3" s="3" t="s">
        <v>244</v>
      </c>
      <c r="G3" s="3" t="s">
        <v>1359</v>
      </c>
      <c r="H3" s="3" t="s">
        <v>1014</v>
      </c>
      <c r="I3" s="3" t="s">
        <v>1360</v>
      </c>
      <c r="J3" s="3" t="s">
        <v>1361</v>
      </c>
      <c r="K3" s="1"/>
      <c r="L3" s="1"/>
      <c r="M3" s="1"/>
      <c r="N3" s="1"/>
      <c r="O3" s="14" t="s">
        <v>185</v>
      </c>
      <c r="P3" s="3" t="s">
        <v>1362</v>
      </c>
      <c r="Q3" s="1"/>
      <c r="R3" s="1"/>
      <c r="S3" s="1"/>
      <c r="T3" s="1"/>
      <c r="U3" s="1"/>
    </row>
    <row r="4" spans="1:21" ht="25.5">
      <c r="A4" s="136"/>
      <c r="B4" s="136"/>
      <c r="C4" s="156" t="s">
        <v>1363</v>
      </c>
      <c r="D4" s="156" t="s">
        <v>1364</v>
      </c>
      <c r="E4" s="156" t="s">
        <v>1365</v>
      </c>
      <c r="F4" s="156" t="s">
        <v>1108</v>
      </c>
      <c r="G4" s="156" t="s">
        <v>1366</v>
      </c>
      <c r="H4" s="156" t="s">
        <v>548</v>
      </c>
      <c r="I4" s="156" t="s">
        <v>255</v>
      </c>
      <c r="J4" s="3" t="s">
        <v>1367</v>
      </c>
      <c r="K4" s="3" t="s">
        <v>183</v>
      </c>
      <c r="L4" s="14">
        <v>30</v>
      </c>
      <c r="M4" s="1"/>
      <c r="N4" s="3" t="s">
        <v>597</v>
      </c>
      <c r="O4" s="14" t="s">
        <v>185</v>
      </c>
      <c r="P4" s="3" t="s">
        <v>1368</v>
      </c>
      <c r="Q4" s="1"/>
      <c r="R4" s="1"/>
      <c r="S4" s="1"/>
      <c r="T4" s="1"/>
      <c r="U4" s="1"/>
    </row>
    <row r="5" spans="1:21" ht="127.5">
      <c r="A5" s="136"/>
      <c r="B5" s="136"/>
      <c r="C5" s="136"/>
      <c r="D5" s="136"/>
      <c r="E5" s="136"/>
      <c r="F5" s="136"/>
      <c r="G5" s="136"/>
      <c r="H5" s="136"/>
      <c r="I5" s="136"/>
      <c r="J5" s="3" t="s">
        <v>1369</v>
      </c>
      <c r="K5" s="3" t="s">
        <v>1370</v>
      </c>
      <c r="L5" s="1"/>
      <c r="M5" s="1"/>
      <c r="N5" s="3" t="s">
        <v>1371</v>
      </c>
      <c r="O5" s="14" t="s">
        <v>185</v>
      </c>
      <c r="P5" s="75" t="s">
        <v>1372</v>
      </c>
      <c r="Q5" s="1"/>
      <c r="R5" s="1"/>
      <c r="S5" s="1"/>
      <c r="T5" s="1"/>
      <c r="U5" s="1"/>
    </row>
    <row r="6" spans="1:21" ht="127.5">
      <c r="A6" s="136"/>
      <c r="B6" s="136"/>
      <c r="C6" s="136"/>
      <c r="D6" s="136"/>
      <c r="E6" s="136"/>
      <c r="F6" s="136"/>
      <c r="G6" s="136"/>
      <c r="H6" s="136"/>
      <c r="I6" s="136"/>
      <c r="J6" s="3" t="s">
        <v>1373</v>
      </c>
      <c r="K6" s="3" t="s">
        <v>1374</v>
      </c>
      <c r="L6" s="1"/>
      <c r="M6" s="1"/>
      <c r="N6" s="3" t="s">
        <v>193</v>
      </c>
      <c r="O6" s="14" t="s">
        <v>185</v>
      </c>
      <c r="P6" s="75" t="s">
        <v>1372</v>
      </c>
      <c r="Q6" s="1"/>
      <c r="R6" s="1"/>
      <c r="S6" s="1"/>
      <c r="T6" s="1"/>
      <c r="U6" s="1"/>
    </row>
    <row r="7" spans="1:21" ht="127.5">
      <c r="A7" s="136"/>
      <c r="B7" s="136"/>
      <c r="C7" s="136"/>
      <c r="D7" s="136"/>
      <c r="E7" s="136"/>
      <c r="F7" s="136"/>
      <c r="G7" s="136"/>
      <c r="H7" s="136"/>
      <c r="I7" s="136"/>
      <c r="J7" s="3" t="s">
        <v>1375</v>
      </c>
      <c r="K7" s="3" t="s">
        <v>1376</v>
      </c>
      <c r="L7" s="1"/>
      <c r="M7" s="1"/>
      <c r="N7" s="3" t="s">
        <v>1377</v>
      </c>
      <c r="O7" s="14" t="s">
        <v>185</v>
      </c>
      <c r="P7" s="75" t="s">
        <v>1378</v>
      </c>
      <c r="Q7" s="1"/>
      <c r="R7" s="1"/>
      <c r="S7" s="1"/>
      <c r="T7" s="1"/>
      <c r="U7" s="1"/>
    </row>
    <row r="8" spans="1:21" ht="127.5">
      <c r="A8" s="136"/>
      <c r="B8" s="136"/>
      <c r="C8" s="136"/>
      <c r="D8" s="136"/>
      <c r="E8" s="136"/>
      <c r="F8" s="136"/>
      <c r="G8" s="136"/>
      <c r="H8" s="136"/>
      <c r="I8" s="136"/>
      <c r="J8" s="3" t="s">
        <v>1379</v>
      </c>
      <c r="K8" s="3" t="s">
        <v>1380</v>
      </c>
      <c r="L8" s="1"/>
      <c r="M8" s="1"/>
      <c r="N8" s="3" t="s">
        <v>788</v>
      </c>
      <c r="O8" s="14" t="s">
        <v>185</v>
      </c>
      <c r="P8" s="75" t="s">
        <v>1372</v>
      </c>
      <c r="Q8" s="1"/>
      <c r="R8" s="1"/>
      <c r="S8" s="1"/>
      <c r="T8" s="1"/>
      <c r="U8" s="1"/>
    </row>
    <row r="9" spans="1:21" ht="38.25">
      <c r="A9" s="136"/>
      <c r="B9" s="136"/>
      <c r="C9" s="136"/>
      <c r="D9" s="136"/>
      <c r="E9" s="136"/>
      <c r="F9" s="136"/>
      <c r="G9" s="136"/>
      <c r="H9" s="136"/>
      <c r="I9" s="136"/>
      <c r="J9" s="3" t="s">
        <v>1381</v>
      </c>
      <c r="K9" s="3" t="s">
        <v>1370</v>
      </c>
      <c r="L9" s="1"/>
      <c r="M9" s="1"/>
      <c r="N9" s="3" t="s">
        <v>788</v>
      </c>
      <c r="O9" s="14" t="s">
        <v>185</v>
      </c>
      <c r="P9" s="3" t="s">
        <v>1382</v>
      </c>
      <c r="Q9" s="1"/>
      <c r="R9" s="1"/>
      <c r="S9" s="1"/>
      <c r="T9" s="1"/>
      <c r="U9" s="1"/>
    </row>
    <row r="10" spans="1:21" ht="127.5">
      <c r="A10" s="136"/>
      <c r="B10" s="136"/>
      <c r="C10" s="137"/>
      <c r="D10" s="137"/>
      <c r="E10" s="137"/>
      <c r="F10" s="137"/>
      <c r="G10" s="137"/>
      <c r="H10" s="137"/>
      <c r="I10" s="137"/>
      <c r="J10" s="3" t="s">
        <v>1383</v>
      </c>
      <c r="K10" s="3" t="s">
        <v>1384</v>
      </c>
      <c r="L10" s="1"/>
      <c r="M10" s="1"/>
      <c r="N10" s="3" t="s">
        <v>1385</v>
      </c>
      <c r="O10" s="14" t="s">
        <v>185</v>
      </c>
      <c r="P10" s="75" t="s">
        <v>1372</v>
      </c>
      <c r="Q10" s="1"/>
      <c r="R10" s="1"/>
      <c r="S10" s="1"/>
      <c r="T10" s="1"/>
      <c r="U10" s="1"/>
    </row>
    <row r="11" spans="1:21" ht="25.5">
      <c r="A11" s="136"/>
      <c r="B11" s="136"/>
      <c r="C11" s="149">
        <v>6410</v>
      </c>
      <c r="D11" s="166" t="s">
        <v>1386</v>
      </c>
      <c r="E11" s="156" t="s">
        <v>1387</v>
      </c>
      <c r="F11" s="156" t="s">
        <v>1108</v>
      </c>
      <c r="G11" s="156" t="s">
        <v>1366</v>
      </c>
      <c r="H11" s="156" t="s">
        <v>472</v>
      </c>
      <c r="I11" s="156" t="s">
        <v>434</v>
      </c>
      <c r="J11" s="3" t="s">
        <v>1388</v>
      </c>
      <c r="K11" s="3" t="s">
        <v>183</v>
      </c>
      <c r="L11" s="1"/>
      <c r="M11" s="1"/>
      <c r="N11" s="3" t="s">
        <v>1389</v>
      </c>
      <c r="O11" s="14" t="s">
        <v>185</v>
      </c>
      <c r="P11" s="3" t="s">
        <v>1368</v>
      </c>
      <c r="Q11" s="1"/>
      <c r="R11" s="1"/>
      <c r="S11" s="1"/>
      <c r="T11" s="1"/>
      <c r="U11" s="1"/>
    </row>
    <row r="12" spans="1:21" ht="127.5">
      <c r="A12" s="136"/>
      <c r="B12" s="136"/>
      <c r="C12" s="136"/>
      <c r="D12" s="136"/>
      <c r="E12" s="136"/>
      <c r="F12" s="136"/>
      <c r="G12" s="136"/>
      <c r="H12" s="136"/>
      <c r="I12" s="136"/>
      <c r="J12" s="3" t="s">
        <v>1390</v>
      </c>
      <c r="K12" s="3" t="s">
        <v>1391</v>
      </c>
      <c r="L12" s="1"/>
      <c r="M12" s="1"/>
      <c r="N12" s="3" t="s">
        <v>1371</v>
      </c>
      <c r="O12" s="14" t="s">
        <v>185</v>
      </c>
      <c r="P12" s="75" t="s">
        <v>1372</v>
      </c>
      <c r="Q12" s="1"/>
      <c r="R12" s="1"/>
      <c r="S12" s="1"/>
      <c r="T12" s="1"/>
      <c r="U12" s="1"/>
    </row>
    <row r="13" spans="1:21" ht="127.5">
      <c r="A13" s="136"/>
      <c r="B13" s="136"/>
      <c r="C13" s="136"/>
      <c r="D13" s="136"/>
      <c r="E13" s="136"/>
      <c r="F13" s="136"/>
      <c r="G13" s="136"/>
      <c r="H13" s="136"/>
      <c r="I13" s="136"/>
      <c r="J13" s="3" t="s">
        <v>1392</v>
      </c>
      <c r="K13" s="3" t="s">
        <v>1393</v>
      </c>
      <c r="L13" s="1"/>
      <c r="M13" s="1"/>
      <c r="N13" s="3" t="s">
        <v>543</v>
      </c>
      <c r="O13" s="14" t="s">
        <v>185</v>
      </c>
      <c r="P13" s="75" t="s">
        <v>1372</v>
      </c>
      <c r="Q13" s="1"/>
      <c r="R13" s="1"/>
      <c r="S13" s="1"/>
      <c r="T13" s="1"/>
      <c r="U13" s="1"/>
    </row>
    <row r="14" spans="1:21" ht="127.5">
      <c r="A14" s="136"/>
      <c r="B14" s="136"/>
      <c r="C14" s="136"/>
      <c r="D14" s="136"/>
      <c r="E14" s="136"/>
      <c r="F14" s="136"/>
      <c r="G14" s="136"/>
      <c r="H14" s="136"/>
      <c r="I14" s="136"/>
      <c r="J14" s="3" t="s">
        <v>1394</v>
      </c>
      <c r="K14" s="3" t="s">
        <v>1395</v>
      </c>
      <c r="L14" s="1"/>
      <c r="M14" s="1"/>
      <c r="N14" s="3" t="s">
        <v>217</v>
      </c>
      <c r="O14" s="14" t="s">
        <v>185</v>
      </c>
      <c r="P14" s="75" t="s">
        <v>1372</v>
      </c>
      <c r="Q14" s="1"/>
      <c r="R14" s="1"/>
      <c r="S14" s="1"/>
      <c r="T14" s="1"/>
      <c r="U14" s="1"/>
    </row>
    <row r="15" spans="1:21" ht="127.5">
      <c r="A15" s="136"/>
      <c r="B15" s="136"/>
      <c r="C15" s="136"/>
      <c r="D15" s="136"/>
      <c r="E15" s="136"/>
      <c r="F15" s="136"/>
      <c r="G15" s="136"/>
      <c r="H15" s="136"/>
      <c r="I15" s="136"/>
      <c r="J15" s="3" t="s">
        <v>1396</v>
      </c>
      <c r="K15" s="3" t="s">
        <v>1397</v>
      </c>
      <c r="L15" s="1"/>
      <c r="M15" s="1"/>
      <c r="N15" s="3" t="s">
        <v>788</v>
      </c>
      <c r="O15" s="14" t="s">
        <v>185</v>
      </c>
      <c r="P15" s="75" t="s">
        <v>1372</v>
      </c>
      <c r="Q15" s="1"/>
      <c r="R15" s="1"/>
      <c r="S15" s="1"/>
      <c r="T15" s="1"/>
      <c r="U15" s="1"/>
    </row>
    <row r="16" spans="1:21" ht="127.5">
      <c r="A16" s="136"/>
      <c r="B16" s="136"/>
      <c r="C16" s="136"/>
      <c r="D16" s="136"/>
      <c r="E16" s="136"/>
      <c r="F16" s="136"/>
      <c r="G16" s="136"/>
      <c r="H16" s="136"/>
      <c r="I16" s="136"/>
      <c r="J16" s="3" t="s">
        <v>1398</v>
      </c>
      <c r="K16" s="3" t="s">
        <v>1397</v>
      </c>
      <c r="L16" s="1"/>
      <c r="M16" s="1"/>
      <c r="N16" s="3" t="s">
        <v>520</v>
      </c>
      <c r="O16" s="14" t="s">
        <v>185</v>
      </c>
      <c r="P16" s="75" t="s">
        <v>1372</v>
      </c>
      <c r="Q16" s="1"/>
      <c r="R16" s="1"/>
      <c r="S16" s="1"/>
      <c r="T16" s="1"/>
      <c r="U16" s="1"/>
    </row>
    <row r="17" spans="1:21" ht="127.5">
      <c r="A17" s="136"/>
      <c r="B17" s="136"/>
      <c r="C17" s="136"/>
      <c r="D17" s="136"/>
      <c r="E17" s="136"/>
      <c r="F17" s="136"/>
      <c r="G17" s="136"/>
      <c r="H17" s="136"/>
      <c r="I17" s="136"/>
      <c r="J17" s="3" t="s">
        <v>1399</v>
      </c>
      <c r="K17" s="3" t="s">
        <v>1397</v>
      </c>
      <c r="L17" s="1"/>
      <c r="M17" s="1"/>
      <c r="N17" s="3" t="s">
        <v>788</v>
      </c>
      <c r="O17" s="14" t="s">
        <v>185</v>
      </c>
      <c r="P17" s="75" t="s">
        <v>1372</v>
      </c>
      <c r="Q17" s="1"/>
      <c r="R17" s="1"/>
      <c r="S17" s="1"/>
      <c r="T17" s="1"/>
      <c r="U17" s="1"/>
    </row>
    <row r="18" spans="1:21" ht="63.75">
      <c r="A18" s="136"/>
      <c r="B18" s="136"/>
      <c r="C18" s="136"/>
      <c r="D18" s="136"/>
      <c r="E18" s="136"/>
      <c r="F18" s="136"/>
      <c r="G18" s="136"/>
      <c r="H18" s="136"/>
      <c r="I18" s="136"/>
      <c r="J18" s="3" t="s">
        <v>1400</v>
      </c>
      <c r="K18" s="3" t="s">
        <v>1380</v>
      </c>
      <c r="L18" s="1"/>
      <c r="M18" s="1"/>
      <c r="N18" s="3" t="s">
        <v>788</v>
      </c>
      <c r="O18" s="14" t="s">
        <v>185</v>
      </c>
      <c r="P18" s="3" t="s">
        <v>1401</v>
      </c>
      <c r="Q18" s="1"/>
      <c r="R18" s="1"/>
      <c r="S18" s="1"/>
      <c r="T18" s="1"/>
      <c r="U18" s="1"/>
    </row>
    <row r="19" spans="1:21" ht="25.5">
      <c r="A19" s="136"/>
      <c r="B19" s="137"/>
      <c r="C19" s="137"/>
      <c r="D19" s="137"/>
      <c r="E19" s="137"/>
      <c r="F19" s="137"/>
      <c r="G19" s="137"/>
      <c r="H19" s="137"/>
      <c r="I19" s="137"/>
      <c r="J19" s="3" t="s">
        <v>1402</v>
      </c>
      <c r="K19" s="3" t="s">
        <v>263</v>
      </c>
      <c r="L19" s="1"/>
      <c r="M19" s="1"/>
      <c r="N19" s="3" t="s">
        <v>1371</v>
      </c>
      <c r="O19" s="14" t="s">
        <v>185</v>
      </c>
      <c r="P19" s="3" t="s">
        <v>1403</v>
      </c>
      <c r="Q19" s="1"/>
      <c r="R19" s="1"/>
      <c r="S19" s="1"/>
      <c r="T19" s="1"/>
      <c r="U19" s="1"/>
    </row>
    <row r="20" spans="1:21" ht="89.25">
      <c r="A20" s="136"/>
      <c r="B20" s="156" t="s">
        <v>64</v>
      </c>
      <c r="C20" s="14">
        <v>4091</v>
      </c>
      <c r="D20" s="4" t="s">
        <v>1404</v>
      </c>
      <c r="E20" s="3" t="s">
        <v>1405</v>
      </c>
      <c r="F20" s="3" t="s">
        <v>244</v>
      </c>
      <c r="G20" s="3" t="s">
        <v>1406</v>
      </c>
      <c r="H20" s="3" t="s">
        <v>1014</v>
      </c>
      <c r="I20" s="3" t="s">
        <v>1015</v>
      </c>
      <c r="J20" s="3" t="s">
        <v>1016</v>
      </c>
      <c r="K20" s="1"/>
      <c r="L20" s="1"/>
      <c r="M20" s="1"/>
      <c r="N20" s="1"/>
      <c r="O20" s="14" t="s">
        <v>185</v>
      </c>
      <c r="P20" s="3" t="s">
        <v>1407</v>
      </c>
      <c r="Q20" s="1"/>
      <c r="R20" s="1"/>
      <c r="S20" s="1"/>
      <c r="T20" s="1"/>
      <c r="U20" s="1"/>
    </row>
    <row r="21" spans="1:21" ht="114.75">
      <c r="A21" s="136"/>
      <c r="B21" s="136"/>
      <c r="C21" s="149">
        <v>4097</v>
      </c>
      <c r="D21" s="166" t="s">
        <v>1408</v>
      </c>
      <c r="E21" s="156" t="s">
        <v>1409</v>
      </c>
      <c r="F21" s="156" t="s">
        <v>1108</v>
      </c>
      <c r="G21" s="156" t="s">
        <v>1366</v>
      </c>
      <c r="H21" s="156" t="s">
        <v>548</v>
      </c>
      <c r="I21" s="156" t="s">
        <v>1410</v>
      </c>
      <c r="J21" s="3" t="s">
        <v>999</v>
      </c>
      <c r="K21" s="69" t="s">
        <v>1034</v>
      </c>
      <c r="L21" s="1"/>
      <c r="M21" s="1"/>
      <c r="N21" s="3" t="s">
        <v>1411</v>
      </c>
      <c r="O21" s="14" t="s">
        <v>185</v>
      </c>
      <c r="P21" s="75" t="s">
        <v>1412</v>
      </c>
      <c r="Q21" s="1"/>
      <c r="R21" s="1"/>
      <c r="S21" s="1"/>
      <c r="T21" s="1"/>
      <c r="U21" s="1"/>
    </row>
    <row r="22" spans="1:21" ht="38.25">
      <c r="A22" s="136"/>
      <c r="B22" s="136"/>
      <c r="C22" s="136"/>
      <c r="D22" s="136"/>
      <c r="E22" s="136"/>
      <c r="F22" s="136"/>
      <c r="G22" s="136"/>
      <c r="H22" s="136"/>
      <c r="I22" s="136"/>
      <c r="J22" s="3" t="s">
        <v>1003</v>
      </c>
      <c r="K22" s="3" t="s">
        <v>889</v>
      </c>
      <c r="L22" s="1"/>
      <c r="M22" s="1"/>
      <c r="N22" s="3" t="s">
        <v>1411</v>
      </c>
      <c r="O22" s="14" t="s">
        <v>185</v>
      </c>
      <c r="P22" s="3" t="s">
        <v>1368</v>
      </c>
      <c r="Q22" s="1"/>
      <c r="R22" s="1"/>
      <c r="S22" s="1"/>
      <c r="T22" s="1"/>
      <c r="U22" s="1"/>
    </row>
    <row r="23" spans="1:21" ht="127.5">
      <c r="A23" s="136"/>
      <c r="B23" s="136"/>
      <c r="C23" s="136"/>
      <c r="D23" s="136"/>
      <c r="E23" s="136"/>
      <c r="F23" s="136"/>
      <c r="G23" s="136"/>
      <c r="H23" s="136"/>
      <c r="I23" s="136"/>
      <c r="J23" s="3" t="s">
        <v>1413</v>
      </c>
      <c r="K23" s="3" t="s">
        <v>1414</v>
      </c>
      <c r="L23" s="1"/>
      <c r="M23" s="1"/>
      <c r="N23" s="3" t="s">
        <v>1371</v>
      </c>
      <c r="O23" s="14" t="s">
        <v>185</v>
      </c>
      <c r="P23" s="75" t="s">
        <v>1372</v>
      </c>
      <c r="Q23" s="1"/>
      <c r="R23" s="1"/>
      <c r="S23" s="1"/>
      <c r="T23" s="1"/>
      <c r="U23" s="1"/>
    </row>
    <row r="24" spans="1:21" ht="38.25">
      <c r="A24" s="136"/>
      <c r="B24" s="136"/>
      <c r="C24" s="136"/>
      <c r="D24" s="136"/>
      <c r="E24" s="136"/>
      <c r="F24" s="136"/>
      <c r="G24" s="136"/>
      <c r="H24" s="136"/>
      <c r="I24" s="136"/>
      <c r="J24" s="3" t="s">
        <v>1415</v>
      </c>
      <c r="K24" s="3" t="s">
        <v>1416</v>
      </c>
      <c r="L24" s="1"/>
      <c r="M24" s="1"/>
      <c r="N24" s="3" t="s">
        <v>1417</v>
      </c>
      <c r="O24" s="14" t="s">
        <v>185</v>
      </c>
      <c r="P24" s="3" t="s">
        <v>1401</v>
      </c>
      <c r="Q24" s="1"/>
      <c r="R24" s="1"/>
      <c r="S24" s="1"/>
      <c r="T24" s="1"/>
      <c r="U24" s="1"/>
    </row>
    <row r="25" spans="1:21" ht="127.5">
      <c r="A25" s="136"/>
      <c r="B25" s="136"/>
      <c r="C25" s="137"/>
      <c r="D25" s="137"/>
      <c r="E25" s="137"/>
      <c r="F25" s="137"/>
      <c r="G25" s="137"/>
      <c r="H25" s="137"/>
      <c r="I25" s="137"/>
      <c r="J25" s="3" t="s">
        <v>1418</v>
      </c>
      <c r="K25" s="3" t="s">
        <v>787</v>
      </c>
      <c r="L25" s="1"/>
      <c r="M25" s="1"/>
      <c r="N25" s="21">
        <v>0</v>
      </c>
      <c r="O25" s="14" t="s">
        <v>185</v>
      </c>
      <c r="P25" s="75" t="s">
        <v>1372</v>
      </c>
      <c r="Q25" s="1"/>
      <c r="R25" s="1"/>
      <c r="S25" s="1"/>
      <c r="T25" s="1"/>
      <c r="U25" s="1"/>
    </row>
    <row r="26" spans="1:21" ht="114.75">
      <c r="A26" s="136"/>
      <c r="B26" s="136"/>
      <c r="C26" s="149">
        <v>1758</v>
      </c>
      <c r="D26" s="158" t="s">
        <v>1419</v>
      </c>
      <c r="E26" s="156" t="s">
        <v>1420</v>
      </c>
      <c r="F26" s="156" t="s">
        <v>1108</v>
      </c>
      <c r="G26" s="156" t="s">
        <v>1109</v>
      </c>
      <c r="H26" s="156" t="s">
        <v>472</v>
      </c>
      <c r="I26" s="156" t="s">
        <v>434</v>
      </c>
      <c r="J26" s="3" t="s">
        <v>1199</v>
      </c>
      <c r="K26" s="3" t="s">
        <v>1034</v>
      </c>
      <c r="L26" s="1"/>
      <c r="M26" s="1"/>
      <c r="N26" s="3" t="s">
        <v>1411</v>
      </c>
      <c r="O26" s="14" t="s">
        <v>185</v>
      </c>
      <c r="P26" s="75" t="s">
        <v>1412</v>
      </c>
      <c r="Q26" s="1"/>
      <c r="R26" s="1"/>
      <c r="S26" s="1"/>
      <c r="T26" s="1"/>
      <c r="U26" s="1"/>
    </row>
    <row r="27" spans="1:21" ht="51">
      <c r="A27" s="136"/>
      <c r="B27" s="136"/>
      <c r="C27" s="136"/>
      <c r="D27" s="136"/>
      <c r="E27" s="136"/>
      <c r="F27" s="136"/>
      <c r="G27" s="136"/>
      <c r="H27" s="136"/>
      <c r="I27" s="136"/>
      <c r="J27" s="3" t="s">
        <v>1006</v>
      </c>
      <c r="K27" s="3" t="s">
        <v>1421</v>
      </c>
      <c r="L27" s="1"/>
      <c r="M27" s="1"/>
      <c r="N27" s="3" t="s">
        <v>1422</v>
      </c>
      <c r="O27" s="14" t="s">
        <v>185</v>
      </c>
      <c r="P27" s="3" t="s">
        <v>1423</v>
      </c>
      <c r="Q27" s="1"/>
      <c r="R27" s="1"/>
      <c r="S27" s="1"/>
      <c r="T27" s="1"/>
      <c r="U27" s="1"/>
    </row>
    <row r="28" spans="1:21" ht="51">
      <c r="A28" s="136"/>
      <c r="B28" s="136"/>
      <c r="C28" s="136"/>
      <c r="D28" s="136"/>
      <c r="E28" s="136"/>
      <c r="F28" s="136"/>
      <c r="G28" s="136"/>
      <c r="H28" s="136"/>
      <c r="I28" s="136"/>
      <c r="J28" s="3" t="s">
        <v>1003</v>
      </c>
      <c r="K28" s="69" t="s">
        <v>183</v>
      </c>
      <c r="L28" s="1"/>
      <c r="M28" s="1"/>
      <c r="N28" s="3" t="s">
        <v>1422</v>
      </c>
      <c r="O28" s="14" t="s">
        <v>185</v>
      </c>
      <c r="P28" s="3" t="s">
        <v>1424</v>
      </c>
      <c r="Q28" s="1"/>
      <c r="R28" s="1"/>
      <c r="S28" s="1"/>
      <c r="T28" s="1"/>
      <c r="U28" s="1"/>
    </row>
    <row r="29" spans="1:21" ht="127.5">
      <c r="A29" s="136"/>
      <c r="B29" s="136"/>
      <c r="C29" s="136"/>
      <c r="D29" s="136"/>
      <c r="E29" s="136"/>
      <c r="F29" s="136"/>
      <c r="G29" s="136"/>
      <c r="H29" s="136"/>
      <c r="I29" s="136"/>
      <c r="J29" s="3" t="s">
        <v>1398</v>
      </c>
      <c r="K29" s="3" t="s">
        <v>1425</v>
      </c>
      <c r="L29" s="1"/>
      <c r="M29" s="1"/>
      <c r="N29" s="3" t="s">
        <v>520</v>
      </c>
      <c r="O29" s="14" t="s">
        <v>185</v>
      </c>
      <c r="P29" s="75" t="s">
        <v>1372</v>
      </c>
      <c r="Q29" s="1"/>
      <c r="R29" s="1"/>
      <c r="S29" s="1"/>
      <c r="T29" s="1"/>
      <c r="U29" s="1"/>
    </row>
    <row r="30" spans="1:21" ht="127.5">
      <c r="A30" s="136"/>
      <c r="B30" s="136"/>
      <c r="C30" s="136"/>
      <c r="D30" s="136"/>
      <c r="E30" s="136"/>
      <c r="F30" s="136"/>
      <c r="G30" s="136"/>
      <c r="H30" s="136"/>
      <c r="I30" s="136"/>
      <c r="J30" s="3" t="s">
        <v>1426</v>
      </c>
      <c r="K30" s="3" t="s">
        <v>1376</v>
      </c>
      <c r="L30" s="1"/>
      <c r="M30" s="1"/>
      <c r="N30" s="3" t="s">
        <v>788</v>
      </c>
      <c r="O30" s="14" t="s">
        <v>185</v>
      </c>
      <c r="P30" s="75" t="s">
        <v>1372</v>
      </c>
      <c r="Q30" s="1"/>
      <c r="R30" s="1"/>
      <c r="S30" s="1"/>
      <c r="T30" s="1"/>
      <c r="U30" s="1"/>
    </row>
    <row r="31" spans="1:21" ht="153">
      <c r="A31" s="136"/>
      <c r="B31" s="136"/>
      <c r="C31" s="136"/>
      <c r="D31" s="136"/>
      <c r="E31" s="136"/>
      <c r="F31" s="136"/>
      <c r="G31" s="136"/>
      <c r="H31" s="136"/>
      <c r="I31" s="136"/>
      <c r="J31" s="151" t="s">
        <v>1427</v>
      </c>
      <c r="K31" s="3" t="s">
        <v>1428</v>
      </c>
      <c r="L31" s="1"/>
      <c r="M31" s="1"/>
      <c r="N31" s="3" t="s">
        <v>560</v>
      </c>
      <c r="O31" s="14" t="s">
        <v>185</v>
      </c>
      <c r="P31" s="3" t="s">
        <v>1429</v>
      </c>
      <c r="Q31" s="1"/>
      <c r="R31" s="1"/>
      <c r="S31" s="1"/>
      <c r="T31" s="1"/>
      <c r="U31" s="1"/>
    </row>
    <row r="32" spans="1:21" ht="143.25" customHeight="1">
      <c r="A32" s="136"/>
      <c r="B32" s="136"/>
      <c r="C32" s="137"/>
      <c r="D32" s="137"/>
      <c r="E32" s="137"/>
      <c r="F32" s="137"/>
      <c r="G32" s="137"/>
      <c r="H32" s="137"/>
      <c r="I32" s="137"/>
      <c r="J32" s="137"/>
      <c r="K32" s="3" t="s">
        <v>1430</v>
      </c>
      <c r="L32" s="1"/>
      <c r="M32" s="1"/>
      <c r="N32" s="21">
        <v>100</v>
      </c>
      <c r="O32" s="14" t="s">
        <v>185</v>
      </c>
      <c r="P32" s="3" t="s">
        <v>1429</v>
      </c>
      <c r="Q32" s="1"/>
      <c r="R32" s="1"/>
      <c r="S32" s="1"/>
      <c r="T32" s="1"/>
      <c r="U32" s="1"/>
    </row>
    <row r="33" spans="1:21" ht="114.75">
      <c r="A33" s="136"/>
      <c r="B33" s="136"/>
      <c r="C33" s="149">
        <v>6948</v>
      </c>
      <c r="D33" s="158" t="s">
        <v>1431</v>
      </c>
      <c r="E33" s="156" t="s">
        <v>1432</v>
      </c>
      <c r="F33" s="156" t="s">
        <v>1433</v>
      </c>
      <c r="G33" s="156" t="s">
        <v>1366</v>
      </c>
      <c r="H33" s="156" t="s">
        <v>472</v>
      </c>
      <c r="I33" s="156" t="s">
        <v>434</v>
      </c>
      <c r="J33" s="3" t="s">
        <v>549</v>
      </c>
      <c r="K33" s="3" t="s">
        <v>1434</v>
      </c>
      <c r="L33" s="14">
        <v>150</v>
      </c>
      <c r="M33" s="14">
        <v>200</v>
      </c>
      <c r="N33" s="3" t="s">
        <v>1435</v>
      </c>
      <c r="O33" s="14" t="s">
        <v>185</v>
      </c>
      <c r="P33" s="75" t="s">
        <v>1412</v>
      </c>
      <c r="Q33" s="1"/>
      <c r="R33" s="1"/>
      <c r="S33" s="1"/>
      <c r="T33" s="1"/>
      <c r="U33" s="1"/>
    </row>
    <row r="34" spans="1:21" ht="38.25">
      <c r="A34" s="136"/>
      <c r="B34" s="136"/>
      <c r="C34" s="136"/>
      <c r="D34" s="136"/>
      <c r="E34" s="136"/>
      <c r="F34" s="136"/>
      <c r="G34" s="136"/>
      <c r="H34" s="136"/>
      <c r="I34" s="136"/>
      <c r="J34" s="3" t="s">
        <v>182</v>
      </c>
      <c r="K34" s="3" t="s">
        <v>889</v>
      </c>
      <c r="L34" s="1"/>
      <c r="M34" s="1"/>
      <c r="N34" s="3" t="s">
        <v>247</v>
      </c>
      <c r="O34" s="14" t="s">
        <v>185</v>
      </c>
      <c r="P34" s="3" t="s">
        <v>1424</v>
      </c>
      <c r="Q34" s="1"/>
      <c r="R34" s="1"/>
      <c r="S34" s="1"/>
      <c r="T34" s="1"/>
      <c r="U34" s="1"/>
    </row>
    <row r="35" spans="1:21" ht="38.25">
      <c r="A35" s="136"/>
      <c r="B35" s="136"/>
      <c r="C35" s="136"/>
      <c r="D35" s="136"/>
      <c r="E35" s="136"/>
      <c r="F35" s="136"/>
      <c r="G35" s="136"/>
      <c r="H35" s="136"/>
      <c r="I35" s="136"/>
      <c r="J35" s="3" t="s">
        <v>417</v>
      </c>
      <c r="K35" s="3" t="s">
        <v>477</v>
      </c>
      <c r="L35" s="1"/>
      <c r="M35" s="1"/>
      <c r="N35" s="3" t="s">
        <v>247</v>
      </c>
      <c r="O35" s="14" t="s">
        <v>185</v>
      </c>
      <c r="P35" s="3" t="s">
        <v>1423</v>
      </c>
      <c r="Q35" s="1"/>
      <c r="R35" s="1"/>
      <c r="S35" s="1"/>
      <c r="T35" s="1"/>
      <c r="U35" s="1"/>
    </row>
    <row r="36" spans="1:21" ht="127.5">
      <c r="A36" s="136"/>
      <c r="B36" s="136"/>
      <c r="C36" s="136"/>
      <c r="D36" s="136"/>
      <c r="E36" s="136"/>
      <c r="F36" s="136"/>
      <c r="G36" s="136"/>
      <c r="H36" s="136"/>
      <c r="I36" s="136"/>
      <c r="J36" s="3" t="s">
        <v>1436</v>
      </c>
      <c r="K36" s="3" t="s">
        <v>1437</v>
      </c>
      <c r="L36" s="1"/>
      <c r="M36" s="1"/>
      <c r="N36" s="3" t="s">
        <v>597</v>
      </c>
      <c r="O36" s="14" t="s">
        <v>185</v>
      </c>
      <c r="P36" s="75" t="s">
        <v>1372</v>
      </c>
      <c r="Q36" s="1"/>
      <c r="R36" s="1"/>
      <c r="S36" s="1"/>
      <c r="T36" s="1"/>
      <c r="U36" s="1"/>
    </row>
    <row r="37" spans="1:21" ht="25.5">
      <c r="A37" s="136"/>
      <c r="B37" s="136"/>
      <c r="C37" s="136"/>
      <c r="D37" s="136"/>
      <c r="E37" s="136"/>
      <c r="F37" s="136"/>
      <c r="G37" s="136"/>
      <c r="H37" s="136"/>
      <c r="I37" s="136"/>
      <c r="J37" s="3" t="s">
        <v>1438</v>
      </c>
      <c r="K37" s="3" t="s">
        <v>787</v>
      </c>
      <c r="L37" s="1"/>
      <c r="M37" s="1"/>
      <c r="N37" s="3" t="s">
        <v>788</v>
      </c>
      <c r="O37" s="14" t="s">
        <v>185</v>
      </c>
      <c r="P37" s="3" t="s">
        <v>1439</v>
      </c>
      <c r="Q37" s="1"/>
      <c r="R37" s="1"/>
      <c r="S37" s="1"/>
      <c r="T37" s="1"/>
      <c r="U37" s="1"/>
    </row>
    <row r="38" spans="1:21" ht="127.5">
      <c r="A38" s="136"/>
      <c r="B38" s="136"/>
      <c r="C38" s="136"/>
      <c r="D38" s="136"/>
      <c r="E38" s="136"/>
      <c r="F38" s="136"/>
      <c r="G38" s="136"/>
      <c r="H38" s="136"/>
      <c r="I38" s="136"/>
      <c r="J38" s="3" t="s">
        <v>1440</v>
      </c>
      <c r="K38" s="3" t="s">
        <v>1441</v>
      </c>
      <c r="L38" s="1"/>
      <c r="M38" s="1"/>
      <c r="N38" s="3" t="s">
        <v>788</v>
      </c>
      <c r="O38" s="14" t="s">
        <v>185</v>
      </c>
      <c r="P38" s="75" t="s">
        <v>1372</v>
      </c>
      <c r="Q38" s="1"/>
      <c r="R38" s="1"/>
      <c r="S38" s="1"/>
      <c r="T38" s="1"/>
      <c r="U38" s="1"/>
    </row>
    <row r="39" spans="1:21" ht="127.5">
      <c r="A39" s="136"/>
      <c r="B39" s="136"/>
      <c r="C39" s="137"/>
      <c r="D39" s="137"/>
      <c r="E39" s="137"/>
      <c r="F39" s="137"/>
      <c r="G39" s="137"/>
      <c r="H39" s="137"/>
      <c r="I39" s="137"/>
      <c r="J39" s="3" t="s">
        <v>1442</v>
      </c>
      <c r="K39" s="3" t="s">
        <v>1443</v>
      </c>
      <c r="L39" s="1"/>
      <c r="M39" s="1"/>
      <c r="N39" s="3" t="s">
        <v>523</v>
      </c>
      <c r="O39" s="14" t="s">
        <v>185</v>
      </c>
      <c r="P39" s="75" t="s">
        <v>1444</v>
      </c>
      <c r="Q39" s="1"/>
      <c r="R39" s="1"/>
      <c r="S39" s="1"/>
      <c r="T39" s="1"/>
      <c r="U39" s="1"/>
    </row>
    <row r="40" spans="1:21" ht="114.75">
      <c r="A40" s="136"/>
      <c r="B40" s="136"/>
      <c r="C40" s="149">
        <v>2093</v>
      </c>
      <c r="D40" s="158" t="s">
        <v>1445</v>
      </c>
      <c r="E40" s="156" t="s">
        <v>1446</v>
      </c>
      <c r="F40" s="156" t="s">
        <v>1108</v>
      </c>
      <c r="G40" s="156" t="s">
        <v>1366</v>
      </c>
      <c r="H40" s="156" t="s">
        <v>548</v>
      </c>
      <c r="I40" s="156" t="s">
        <v>255</v>
      </c>
      <c r="J40" s="3" t="s">
        <v>999</v>
      </c>
      <c r="K40" s="3" t="s">
        <v>1034</v>
      </c>
      <c r="L40" s="14">
        <v>20</v>
      </c>
      <c r="M40" s="14">
        <v>30</v>
      </c>
      <c r="N40" s="3" t="s">
        <v>1447</v>
      </c>
      <c r="O40" s="14" t="s">
        <v>185</v>
      </c>
      <c r="P40" s="75" t="s">
        <v>1412</v>
      </c>
      <c r="Q40" s="1"/>
      <c r="R40" s="1"/>
      <c r="S40" s="1"/>
      <c r="T40" s="1"/>
      <c r="U40" s="1"/>
    </row>
    <row r="41" spans="1:21" ht="51">
      <c r="A41" s="136"/>
      <c r="B41" s="136"/>
      <c r="C41" s="136"/>
      <c r="D41" s="136"/>
      <c r="E41" s="136"/>
      <c r="F41" s="136"/>
      <c r="G41" s="136"/>
      <c r="H41" s="136"/>
      <c r="I41" s="136"/>
      <c r="J41" s="3" t="s">
        <v>1003</v>
      </c>
      <c r="K41" s="3" t="s">
        <v>889</v>
      </c>
      <c r="L41" s="1"/>
      <c r="M41" s="1"/>
      <c r="N41" s="3" t="s">
        <v>1422</v>
      </c>
      <c r="O41" s="14" t="s">
        <v>185</v>
      </c>
      <c r="P41" s="3" t="s">
        <v>1424</v>
      </c>
      <c r="Q41" s="1"/>
      <c r="R41" s="1"/>
      <c r="S41" s="1"/>
      <c r="T41" s="1"/>
      <c r="U41" s="1"/>
    </row>
    <row r="42" spans="1:21" ht="127.5">
      <c r="A42" s="136"/>
      <c r="B42" s="136"/>
      <c r="C42" s="136"/>
      <c r="D42" s="136"/>
      <c r="E42" s="136"/>
      <c r="F42" s="136"/>
      <c r="G42" s="136"/>
      <c r="H42" s="136"/>
      <c r="I42" s="136"/>
      <c r="J42" s="3" t="s">
        <v>1413</v>
      </c>
      <c r="K42" s="3" t="s">
        <v>1416</v>
      </c>
      <c r="L42" s="1"/>
      <c r="M42" s="1"/>
      <c r="N42" s="3" t="s">
        <v>1371</v>
      </c>
      <c r="O42" s="14" t="s">
        <v>185</v>
      </c>
      <c r="P42" s="75" t="s">
        <v>1444</v>
      </c>
      <c r="Q42" s="1"/>
      <c r="R42" s="1"/>
      <c r="S42" s="1"/>
      <c r="T42" s="1"/>
      <c r="U42" s="1"/>
    </row>
    <row r="43" spans="1:21" ht="38.25">
      <c r="A43" s="136"/>
      <c r="B43" s="136"/>
      <c r="C43" s="136"/>
      <c r="D43" s="136"/>
      <c r="E43" s="136"/>
      <c r="F43" s="136"/>
      <c r="G43" s="136"/>
      <c r="H43" s="136"/>
      <c r="I43" s="136"/>
      <c r="J43" s="3" t="s">
        <v>1448</v>
      </c>
      <c r="K43" s="3" t="s">
        <v>1416</v>
      </c>
      <c r="L43" s="1"/>
      <c r="M43" s="1"/>
      <c r="N43" s="3" t="s">
        <v>788</v>
      </c>
      <c r="O43" s="14" t="s">
        <v>185</v>
      </c>
      <c r="P43" s="3" t="s">
        <v>1439</v>
      </c>
      <c r="Q43" s="1"/>
      <c r="R43" s="1"/>
      <c r="S43" s="1"/>
      <c r="T43" s="1"/>
      <c r="U43" s="1"/>
    </row>
    <row r="44" spans="1:21" ht="127.5">
      <c r="A44" s="136"/>
      <c r="B44" s="136"/>
      <c r="C44" s="137"/>
      <c r="D44" s="137"/>
      <c r="E44" s="137"/>
      <c r="F44" s="137"/>
      <c r="G44" s="137"/>
      <c r="H44" s="137"/>
      <c r="I44" s="137"/>
      <c r="J44" s="3" t="s">
        <v>1449</v>
      </c>
      <c r="K44" s="3" t="s">
        <v>1450</v>
      </c>
      <c r="L44" s="1"/>
      <c r="M44" s="1"/>
      <c r="N44" s="21">
        <v>0</v>
      </c>
      <c r="O44" s="14" t="s">
        <v>185</v>
      </c>
      <c r="P44" s="75" t="s">
        <v>1444</v>
      </c>
      <c r="Q44" s="1"/>
      <c r="R44" s="1"/>
      <c r="S44" s="1"/>
      <c r="T44" s="1"/>
      <c r="U44" s="1"/>
    </row>
    <row r="45" spans="1:21" ht="114.75">
      <c r="A45" s="136"/>
      <c r="B45" s="136"/>
      <c r="C45" s="149">
        <v>1477</v>
      </c>
      <c r="D45" s="158" t="s">
        <v>1451</v>
      </c>
      <c r="E45" s="156" t="s">
        <v>1452</v>
      </c>
      <c r="F45" s="156" t="s">
        <v>1108</v>
      </c>
      <c r="G45" s="156" t="s">
        <v>1366</v>
      </c>
      <c r="H45" s="156" t="s">
        <v>548</v>
      </c>
      <c r="I45" s="156" t="s">
        <v>1453</v>
      </c>
      <c r="J45" s="3" t="s">
        <v>999</v>
      </c>
      <c r="K45" s="3" t="s">
        <v>1034</v>
      </c>
      <c r="L45" s="1"/>
      <c r="M45" s="1"/>
      <c r="N45" s="3" t="s">
        <v>1422</v>
      </c>
      <c r="O45" s="14" t="s">
        <v>185</v>
      </c>
      <c r="P45" s="75" t="s">
        <v>1412</v>
      </c>
      <c r="Q45" s="1"/>
      <c r="R45" s="1"/>
      <c r="S45" s="1"/>
      <c r="T45" s="1"/>
      <c r="U45" s="1"/>
    </row>
    <row r="46" spans="1:21" ht="51">
      <c r="A46" s="136"/>
      <c r="B46" s="136"/>
      <c r="C46" s="136"/>
      <c r="D46" s="136"/>
      <c r="E46" s="136"/>
      <c r="F46" s="136"/>
      <c r="G46" s="136"/>
      <c r="H46" s="136"/>
      <c r="I46" s="136"/>
      <c r="J46" s="3" t="s">
        <v>1003</v>
      </c>
      <c r="K46" s="3" t="s">
        <v>889</v>
      </c>
      <c r="L46" s="1"/>
      <c r="M46" s="1"/>
      <c r="N46" s="3" t="s">
        <v>1422</v>
      </c>
      <c r="O46" s="14" t="s">
        <v>185</v>
      </c>
      <c r="P46" s="3" t="s">
        <v>1424</v>
      </c>
      <c r="Q46" s="1"/>
      <c r="R46" s="1"/>
      <c r="S46" s="1"/>
      <c r="T46" s="1"/>
      <c r="U46" s="1"/>
    </row>
    <row r="47" spans="1:21" ht="127.5">
      <c r="A47" s="136"/>
      <c r="B47" s="136"/>
      <c r="C47" s="136"/>
      <c r="D47" s="136"/>
      <c r="E47" s="136"/>
      <c r="F47" s="136"/>
      <c r="G47" s="136"/>
      <c r="H47" s="136"/>
      <c r="I47" s="136"/>
      <c r="J47" s="3" t="s">
        <v>1454</v>
      </c>
      <c r="K47" s="3" t="s">
        <v>1450</v>
      </c>
      <c r="L47" s="1"/>
      <c r="M47" s="1"/>
      <c r="N47" s="3" t="s">
        <v>1371</v>
      </c>
      <c r="O47" s="14" t="s">
        <v>185</v>
      </c>
      <c r="P47" s="75" t="s">
        <v>1444</v>
      </c>
      <c r="Q47" s="1"/>
      <c r="R47" s="1"/>
      <c r="S47" s="1"/>
      <c r="T47" s="1"/>
      <c r="U47" s="1"/>
    </row>
    <row r="48" spans="1:21" ht="38.25">
      <c r="A48" s="136"/>
      <c r="B48" s="136"/>
      <c r="C48" s="136"/>
      <c r="D48" s="136"/>
      <c r="E48" s="136"/>
      <c r="F48" s="136"/>
      <c r="G48" s="136"/>
      <c r="H48" s="136"/>
      <c r="I48" s="136"/>
      <c r="J48" s="3" t="s">
        <v>1455</v>
      </c>
      <c r="K48" s="3" t="s">
        <v>1450</v>
      </c>
      <c r="L48" s="1"/>
      <c r="M48" s="1"/>
      <c r="N48" s="3" t="s">
        <v>788</v>
      </c>
      <c r="O48" s="14" t="s">
        <v>185</v>
      </c>
      <c r="P48" s="3" t="s">
        <v>1439</v>
      </c>
      <c r="Q48" s="1"/>
      <c r="R48" s="1"/>
      <c r="S48" s="1"/>
      <c r="T48" s="1"/>
      <c r="U48" s="1"/>
    </row>
    <row r="49" spans="1:21" ht="127.5">
      <c r="A49" s="136"/>
      <c r="B49" s="137"/>
      <c r="C49" s="137"/>
      <c r="D49" s="137"/>
      <c r="E49" s="137"/>
      <c r="F49" s="137"/>
      <c r="G49" s="137"/>
      <c r="H49" s="137"/>
      <c r="I49" s="137"/>
      <c r="J49" s="3" t="s">
        <v>1456</v>
      </c>
      <c r="K49" s="3" t="s">
        <v>1450</v>
      </c>
      <c r="L49" s="1"/>
      <c r="M49" s="1"/>
      <c r="N49" s="21">
        <v>0</v>
      </c>
      <c r="O49" s="14" t="s">
        <v>185</v>
      </c>
      <c r="P49" s="75" t="s">
        <v>1457</v>
      </c>
      <c r="Q49" s="1"/>
      <c r="R49" s="1"/>
      <c r="S49" s="1"/>
      <c r="T49" s="1"/>
      <c r="U49" s="1"/>
    </row>
    <row r="50" spans="1:21" ht="63.75">
      <c r="A50" s="136"/>
      <c r="B50" s="156" t="s">
        <v>274</v>
      </c>
      <c r="C50" s="149">
        <v>1193</v>
      </c>
      <c r="D50" s="158" t="s">
        <v>275</v>
      </c>
      <c r="E50" s="156" t="s">
        <v>1458</v>
      </c>
      <c r="F50" s="156" t="s">
        <v>1108</v>
      </c>
      <c r="G50" s="156" t="s">
        <v>1366</v>
      </c>
      <c r="H50" s="156" t="s">
        <v>180</v>
      </c>
      <c r="I50" s="156" t="s">
        <v>1459</v>
      </c>
      <c r="J50" s="3" t="s">
        <v>245</v>
      </c>
      <c r="K50" s="3" t="s">
        <v>246</v>
      </c>
      <c r="L50" s="49">
        <v>10</v>
      </c>
      <c r="M50" s="49">
        <v>15</v>
      </c>
      <c r="N50" s="3" t="s">
        <v>247</v>
      </c>
      <c r="O50" s="14" t="s">
        <v>185</v>
      </c>
      <c r="P50" s="3" t="s">
        <v>1460</v>
      </c>
      <c r="Q50" s="1"/>
      <c r="R50" s="1"/>
      <c r="S50" s="1"/>
      <c r="T50" s="1"/>
      <c r="U50" s="1"/>
    </row>
    <row r="51" spans="1:21" ht="51">
      <c r="A51" s="136"/>
      <c r="B51" s="136"/>
      <c r="C51" s="136"/>
      <c r="D51" s="136"/>
      <c r="E51" s="136"/>
      <c r="F51" s="136"/>
      <c r="G51" s="136"/>
      <c r="H51" s="136"/>
      <c r="I51" s="136"/>
      <c r="J51" s="3" t="s">
        <v>393</v>
      </c>
      <c r="K51" s="3" t="s">
        <v>1461</v>
      </c>
      <c r="L51" s="1"/>
      <c r="M51" s="1"/>
      <c r="N51" s="3" t="s">
        <v>247</v>
      </c>
      <c r="O51" s="14" t="s">
        <v>185</v>
      </c>
      <c r="P51" s="3" t="s">
        <v>1462</v>
      </c>
      <c r="Q51" s="1"/>
      <c r="R51" s="1"/>
      <c r="S51" s="1"/>
      <c r="T51" s="1"/>
      <c r="U51" s="1"/>
    </row>
    <row r="52" spans="1:21" ht="89.25">
      <c r="A52" s="136"/>
      <c r="B52" s="136"/>
      <c r="C52" s="136"/>
      <c r="D52" s="136"/>
      <c r="E52" s="136"/>
      <c r="F52" s="136"/>
      <c r="G52" s="136"/>
      <c r="H52" s="136"/>
      <c r="I52" s="136"/>
      <c r="J52" s="3" t="s">
        <v>182</v>
      </c>
      <c r="K52" s="3" t="s">
        <v>1463</v>
      </c>
      <c r="L52" s="1"/>
      <c r="M52" s="1"/>
      <c r="N52" s="3" t="s">
        <v>247</v>
      </c>
      <c r="O52" s="14" t="s">
        <v>185</v>
      </c>
      <c r="P52" s="3" t="s">
        <v>1424</v>
      </c>
      <c r="Q52" s="1"/>
      <c r="R52" s="1"/>
      <c r="S52" s="1"/>
      <c r="T52" s="1"/>
      <c r="U52" s="1"/>
    </row>
    <row r="53" spans="1:21" ht="76.5">
      <c r="A53" s="136"/>
      <c r="B53" s="136"/>
      <c r="C53" s="136"/>
      <c r="D53" s="136"/>
      <c r="E53" s="136"/>
      <c r="F53" s="136"/>
      <c r="G53" s="136"/>
      <c r="H53" s="136"/>
      <c r="I53" s="136"/>
      <c r="J53" s="3" t="s">
        <v>417</v>
      </c>
      <c r="K53" s="3" t="s">
        <v>1464</v>
      </c>
      <c r="L53" s="1"/>
      <c r="M53" s="1"/>
      <c r="N53" s="3" t="s">
        <v>247</v>
      </c>
      <c r="O53" s="14" t="s">
        <v>185</v>
      </c>
      <c r="P53" s="3" t="s">
        <v>1465</v>
      </c>
      <c r="Q53" s="1"/>
      <c r="R53" s="1"/>
      <c r="S53" s="1"/>
      <c r="T53" s="1"/>
      <c r="U53" s="1"/>
    </row>
    <row r="54" spans="1:21" ht="63.75">
      <c r="A54" s="136"/>
      <c r="B54" s="136"/>
      <c r="C54" s="136"/>
      <c r="D54" s="136"/>
      <c r="E54" s="136"/>
      <c r="F54" s="136"/>
      <c r="G54" s="136"/>
      <c r="H54" s="136"/>
      <c r="I54" s="136"/>
      <c r="J54" s="3" t="s">
        <v>1466</v>
      </c>
      <c r="K54" s="3" t="s">
        <v>1467</v>
      </c>
      <c r="L54" s="1"/>
      <c r="M54" s="1"/>
      <c r="N54" s="3" t="s">
        <v>1468</v>
      </c>
      <c r="O54" s="14" t="s">
        <v>185</v>
      </c>
      <c r="P54" s="3" t="s">
        <v>1465</v>
      </c>
      <c r="Q54" s="1"/>
      <c r="R54" s="1"/>
      <c r="S54" s="1"/>
      <c r="T54" s="1"/>
      <c r="U54" s="1"/>
    </row>
    <row r="55" spans="1:21" ht="89.25">
      <c r="A55" s="136"/>
      <c r="B55" s="136"/>
      <c r="C55" s="137"/>
      <c r="D55" s="137"/>
      <c r="E55" s="137"/>
      <c r="F55" s="137"/>
      <c r="G55" s="137"/>
      <c r="H55" s="137"/>
      <c r="I55" s="137"/>
      <c r="J55" s="21" t="s">
        <v>1469</v>
      </c>
      <c r="K55" s="3" t="s">
        <v>1044</v>
      </c>
      <c r="L55" s="1"/>
      <c r="M55" s="1"/>
      <c r="N55" s="3" t="s">
        <v>731</v>
      </c>
      <c r="O55" s="14" t="s">
        <v>185</v>
      </c>
      <c r="P55" s="3" t="s">
        <v>1470</v>
      </c>
      <c r="Q55" s="1"/>
      <c r="R55" s="1"/>
      <c r="S55" s="1"/>
      <c r="T55" s="1"/>
      <c r="U55" s="1"/>
    </row>
    <row r="56" spans="1:21" ht="63.75">
      <c r="A56" s="136"/>
      <c r="B56" s="136"/>
      <c r="C56" s="149">
        <v>1188</v>
      </c>
      <c r="D56" s="158" t="s">
        <v>8</v>
      </c>
      <c r="E56" s="156" t="s">
        <v>1471</v>
      </c>
      <c r="F56" s="156" t="s">
        <v>1472</v>
      </c>
      <c r="G56" s="156" t="s">
        <v>1109</v>
      </c>
      <c r="H56" s="156" t="s">
        <v>180</v>
      </c>
      <c r="I56" s="156" t="s">
        <v>1473</v>
      </c>
      <c r="J56" s="3" t="s">
        <v>999</v>
      </c>
      <c r="K56" s="3" t="s">
        <v>1034</v>
      </c>
      <c r="L56" s="1"/>
      <c r="M56" s="1"/>
      <c r="N56" s="3" t="s">
        <v>1474</v>
      </c>
      <c r="O56" s="14" t="s">
        <v>185</v>
      </c>
      <c r="P56" s="3" t="s">
        <v>1475</v>
      </c>
      <c r="Q56" s="1"/>
      <c r="R56" s="1"/>
      <c r="S56" s="1"/>
      <c r="T56" s="1"/>
      <c r="U56" s="1"/>
    </row>
    <row r="57" spans="1:21" ht="63.75">
      <c r="A57" s="136"/>
      <c r="B57" s="136"/>
      <c r="C57" s="136"/>
      <c r="D57" s="136"/>
      <c r="E57" s="136"/>
      <c r="F57" s="136"/>
      <c r="G57" s="136"/>
      <c r="H57" s="136"/>
      <c r="I57" s="136"/>
      <c r="J57" s="3" t="s">
        <v>1234</v>
      </c>
      <c r="K57" s="3" t="s">
        <v>1476</v>
      </c>
      <c r="L57" s="1"/>
      <c r="M57" s="1"/>
      <c r="N57" s="3" t="s">
        <v>1474</v>
      </c>
      <c r="O57" s="14" t="s">
        <v>185</v>
      </c>
      <c r="P57" s="3" t="s">
        <v>1477</v>
      </c>
      <c r="Q57" s="1"/>
      <c r="R57" s="1"/>
      <c r="S57" s="1"/>
      <c r="T57" s="1"/>
      <c r="U57" s="1"/>
    </row>
    <row r="58" spans="1:21" ht="76.5">
      <c r="A58" s="136"/>
      <c r="B58" s="136"/>
      <c r="C58" s="136"/>
      <c r="D58" s="136"/>
      <c r="E58" s="136"/>
      <c r="F58" s="136"/>
      <c r="G58" s="136"/>
      <c r="H58" s="136"/>
      <c r="I58" s="136"/>
      <c r="J58" s="3" t="s">
        <v>1367</v>
      </c>
      <c r="K58" s="3" t="s">
        <v>1478</v>
      </c>
      <c r="L58" s="1"/>
      <c r="M58" s="1"/>
      <c r="N58" s="52" t="s">
        <v>1474</v>
      </c>
      <c r="O58" s="14" t="s">
        <v>185</v>
      </c>
      <c r="P58" s="3" t="s">
        <v>1424</v>
      </c>
      <c r="Q58" s="1"/>
      <c r="R58" s="1"/>
      <c r="S58" s="1"/>
      <c r="T58" s="1"/>
      <c r="U58" s="1"/>
    </row>
    <row r="59" spans="1:21" ht="89.25">
      <c r="A59" s="136"/>
      <c r="B59" s="136"/>
      <c r="C59" s="136"/>
      <c r="D59" s="136"/>
      <c r="E59" s="136"/>
      <c r="F59" s="136"/>
      <c r="G59" s="136"/>
      <c r="H59" s="136"/>
      <c r="I59" s="136"/>
      <c r="J59" s="3" t="s">
        <v>417</v>
      </c>
      <c r="K59" s="3" t="s">
        <v>1479</v>
      </c>
      <c r="L59" s="1"/>
      <c r="M59" s="1"/>
      <c r="N59" s="3" t="s">
        <v>1474</v>
      </c>
      <c r="O59" s="14" t="s">
        <v>185</v>
      </c>
      <c r="P59" s="3" t="s">
        <v>1465</v>
      </c>
      <c r="Q59" s="1"/>
      <c r="R59" s="1"/>
      <c r="S59" s="1"/>
      <c r="T59" s="1"/>
      <c r="U59" s="1"/>
    </row>
    <row r="60" spans="1:21" ht="38.25">
      <c r="A60" s="136"/>
      <c r="B60" s="136"/>
      <c r="C60" s="136"/>
      <c r="D60" s="136"/>
      <c r="E60" s="136"/>
      <c r="F60" s="136"/>
      <c r="G60" s="136"/>
      <c r="H60" s="136"/>
      <c r="I60" s="136"/>
      <c r="J60" s="156" t="s">
        <v>1466</v>
      </c>
      <c r="K60" s="3" t="s">
        <v>1480</v>
      </c>
      <c r="L60" s="1"/>
      <c r="M60" s="1"/>
      <c r="N60" s="3" t="s">
        <v>560</v>
      </c>
      <c r="O60" s="14" t="s">
        <v>185</v>
      </c>
      <c r="P60" s="3" t="s">
        <v>1465</v>
      </c>
      <c r="Q60" s="1"/>
      <c r="R60" s="1"/>
      <c r="S60" s="1"/>
      <c r="T60" s="1"/>
      <c r="U60" s="1"/>
    </row>
    <row r="61" spans="1:21" ht="51">
      <c r="A61" s="136"/>
      <c r="B61" s="136"/>
      <c r="C61" s="136"/>
      <c r="D61" s="136"/>
      <c r="E61" s="136"/>
      <c r="F61" s="136"/>
      <c r="G61" s="136"/>
      <c r="H61" s="136"/>
      <c r="I61" s="136"/>
      <c r="J61" s="137"/>
      <c r="K61" s="52" t="s">
        <v>1481</v>
      </c>
      <c r="L61" s="1"/>
      <c r="M61" s="1"/>
      <c r="N61" s="3" t="s">
        <v>1422</v>
      </c>
      <c r="O61" s="14" t="s">
        <v>185</v>
      </c>
      <c r="P61" s="3" t="s">
        <v>1482</v>
      </c>
      <c r="Q61" s="1"/>
      <c r="R61" s="1"/>
      <c r="S61" s="1"/>
      <c r="T61" s="1"/>
      <c r="U61" s="1"/>
    </row>
    <row r="62" spans="1:21" ht="89.25">
      <c r="A62" s="137"/>
      <c r="B62" s="137"/>
      <c r="C62" s="137"/>
      <c r="D62" s="137"/>
      <c r="E62" s="137"/>
      <c r="F62" s="137"/>
      <c r="G62" s="137"/>
      <c r="H62" s="137"/>
      <c r="I62" s="137"/>
      <c r="J62" s="3" t="s">
        <v>424</v>
      </c>
      <c r="K62" s="3" t="s">
        <v>1282</v>
      </c>
      <c r="L62" s="1"/>
      <c r="M62" s="1"/>
      <c r="N62" s="3" t="s">
        <v>731</v>
      </c>
      <c r="O62" s="14" t="s">
        <v>185</v>
      </c>
      <c r="P62" s="3" t="s">
        <v>1470</v>
      </c>
      <c r="Q62" s="1"/>
      <c r="R62" s="1"/>
      <c r="S62" s="1"/>
      <c r="T62" s="1"/>
      <c r="U62" s="1"/>
    </row>
  </sheetData>
  <mergeCells count="69">
    <mergeCell ref="J31:J32"/>
    <mergeCell ref="H33:H39"/>
    <mergeCell ref="I33:I39"/>
    <mergeCell ref="H21:H25"/>
    <mergeCell ref="I21:I25"/>
    <mergeCell ref="C4:C10"/>
    <mergeCell ref="C26:C32"/>
    <mergeCell ref="D26:D32"/>
    <mergeCell ref="E26:E32"/>
    <mergeCell ref="H26:H32"/>
    <mergeCell ref="I26:I32"/>
    <mergeCell ref="H4:H10"/>
    <mergeCell ref="I4:I10"/>
    <mergeCell ref="C11:C19"/>
    <mergeCell ref="D11:D19"/>
    <mergeCell ref="E11:E19"/>
    <mergeCell ref="F11:F19"/>
    <mergeCell ref="H11:H19"/>
    <mergeCell ref="I11:I19"/>
    <mergeCell ref="I56:I62"/>
    <mergeCell ref="J60:J61"/>
    <mergeCell ref="H40:H44"/>
    <mergeCell ref="I40:I44"/>
    <mergeCell ref="H45:H49"/>
    <mergeCell ref="I45:I49"/>
    <mergeCell ref="H50:H55"/>
    <mergeCell ref="I50:I55"/>
    <mergeCell ref="H56:H62"/>
    <mergeCell ref="F56:F62"/>
    <mergeCell ref="G56:G62"/>
    <mergeCell ref="C45:C49"/>
    <mergeCell ref="D45:D49"/>
    <mergeCell ref="C50:C55"/>
    <mergeCell ref="D50:D55"/>
    <mergeCell ref="E50:E55"/>
    <mergeCell ref="F50:F55"/>
    <mergeCell ref="G50:G55"/>
    <mergeCell ref="A3:A62"/>
    <mergeCell ref="B50:B62"/>
    <mergeCell ref="C56:C62"/>
    <mergeCell ref="D56:D62"/>
    <mergeCell ref="E56:E62"/>
    <mergeCell ref="C21:C25"/>
    <mergeCell ref="D21:D25"/>
    <mergeCell ref="E21:E25"/>
    <mergeCell ref="G21:G25"/>
    <mergeCell ref="G45:G49"/>
    <mergeCell ref="B3:B19"/>
    <mergeCell ref="B20:B49"/>
    <mergeCell ref="F26:F32"/>
    <mergeCell ref="G26:G32"/>
    <mergeCell ref="C33:C39"/>
    <mergeCell ref="D33:D39"/>
    <mergeCell ref="E33:E39"/>
    <mergeCell ref="F33:F39"/>
    <mergeCell ref="E45:E49"/>
    <mergeCell ref="F45:F49"/>
    <mergeCell ref="F21:F25"/>
    <mergeCell ref="D4:D10"/>
    <mergeCell ref="E4:E10"/>
    <mergeCell ref="F4:F10"/>
    <mergeCell ref="G4:G10"/>
    <mergeCell ref="G11:G19"/>
    <mergeCell ref="G33:G39"/>
    <mergeCell ref="C40:C44"/>
    <mergeCell ref="D40:D44"/>
    <mergeCell ref="E40:E44"/>
    <mergeCell ref="F40:F44"/>
    <mergeCell ref="G40:G44"/>
  </mergeCells>
  <conditionalFormatting sqref="A2:U62">
    <cfRule type="containsBlanks" dxfId="21" priority="1">
      <formula>LEN(TRIM(A2))=0</formula>
    </cfRule>
  </conditionalFormatting>
  <conditionalFormatting sqref="O2">
    <cfRule type="containsText" dxfId="20" priority="2" operator="containsText" text="Da">
      <formula>NOT(ISERROR(SEARCH(("Da"),(O2))))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900FF"/>
    <outlinePr summaryBelow="0" summaryRight="0"/>
  </sheetPr>
  <dimension ref="A1:U26"/>
  <sheetViews>
    <sheetView workbookViewId="0">
      <selection sqref="A1:XFD1048576"/>
    </sheetView>
  </sheetViews>
  <sheetFormatPr defaultColWidth="12.5703125" defaultRowHeight="12.75"/>
  <cols>
    <col min="16" max="16" width="50.5703125" customWidth="1"/>
  </cols>
  <sheetData>
    <row r="1" spans="1:21">
      <c r="A1" s="70" t="s">
        <v>1483</v>
      </c>
    </row>
    <row r="2" spans="1:21" ht="102">
      <c r="A2" s="35" t="s">
        <v>35</v>
      </c>
      <c r="B2" s="35" t="s">
        <v>36</v>
      </c>
      <c r="C2" s="35" t="s">
        <v>155</v>
      </c>
      <c r="D2" s="35" t="s">
        <v>156</v>
      </c>
      <c r="E2" s="35" t="s">
        <v>157</v>
      </c>
      <c r="F2" s="35" t="s">
        <v>158</v>
      </c>
      <c r="G2" s="35" t="s">
        <v>159</v>
      </c>
      <c r="H2" s="35" t="s">
        <v>160</v>
      </c>
      <c r="I2" s="35" t="s">
        <v>161</v>
      </c>
      <c r="J2" s="35" t="s">
        <v>162</v>
      </c>
      <c r="K2" s="35" t="s">
        <v>163</v>
      </c>
      <c r="L2" s="35" t="s">
        <v>164</v>
      </c>
      <c r="M2" s="35" t="s">
        <v>165</v>
      </c>
      <c r="N2" s="35" t="s">
        <v>166</v>
      </c>
      <c r="O2" s="35" t="s">
        <v>167</v>
      </c>
      <c r="P2" s="35" t="s">
        <v>168</v>
      </c>
      <c r="Q2" s="35" t="s">
        <v>169</v>
      </c>
      <c r="R2" s="35" t="s">
        <v>170</v>
      </c>
      <c r="S2" s="35" t="s">
        <v>171</v>
      </c>
      <c r="T2" s="35" t="s">
        <v>172</v>
      </c>
      <c r="U2" s="35" t="s">
        <v>173</v>
      </c>
    </row>
    <row r="3" spans="1:21" ht="25.5">
      <c r="A3" s="156" t="s">
        <v>1484</v>
      </c>
      <c r="B3" s="155" t="s">
        <v>175</v>
      </c>
      <c r="C3" s="156" t="s">
        <v>1363</v>
      </c>
      <c r="D3" s="156" t="s">
        <v>1364</v>
      </c>
      <c r="E3" s="156" t="s">
        <v>1485</v>
      </c>
      <c r="F3" s="156" t="s">
        <v>1486</v>
      </c>
      <c r="G3" s="156" t="s">
        <v>850</v>
      </c>
      <c r="H3" s="156" t="s">
        <v>1284</v>
      </c>
      <c r="I3" s="156" t="s">
        <v>1487</v>
      </c>
      <c r="J3" s="3" t="s">
        <v>1367</v>
      </c>
      <c r="K3" s="3" t="s">
        <v>183</v>
      </c>
      <c r="L3" s="14" t="s">
        <v>1488</v>
      </c>
      <c r="M3" s="1"/>
      <c r="N3" s="3" t="s">
        <v>1489</v>
      </c>
      <c r="O3" s="14" t="s">
        <v>185</v>
      </c>
      <c r="P3" s="3" t="s">
        <v>1490</v>
      </c>
      <c r="Q3" s="1"/>
      <c r="R3" s="1"/>
      <c r="S3" s="1"/>
      <c r="T3" s="1"/>
      <c r="U3" s="1"/>
    </row>
    <row r="4" spans="1:21" ht="165.75">
      <c r="A4" s="136"/>
      <c r="B4" s="136"/>
      <c r="C4" s="136"/>
      <c r="D4" s="136"/>
      <c r="E4" s="136"/>
      <c r="F4" s="136"/>
      <c r="G4" s="136"/>
      <c r="H4" s="136"/>
      <c r="I4" s="136"/>
      <c r="J4" s="3" t="s">
        <v>1369</v>
      </c>
      <c r="K4" s="3" t="s">
        <v>1370</v>
      </c>
      <c r="L4" s="1"/>
      <c r="M4" s="1"/>
      <c r="N4" s="3" t="s">
        <v>1371</v>
      </c>
      <c r="O4" s="14" t="s">
        <v>185</v>
      </c>
      <c r="P4" s="75" t="s">
        <v>1491</v>
      </c>
      <c r="Q4" s="1"/>
      <c r="R4" s="1"/>
      <c r="S4" s="1"/>
      <c r="T4" s="1"/>
      <c r="U4" s="1"/>
    </row>
    <row r="5" spans="1:21" ht="165.75">
      <c r="A5" s="136"/>
      <c r="B5" s="136"/>
      <c r="C5" s="136"/>
      <c r="D5" s="136"/>
      <c r="E5" s="136"/>
      <c r="F5" s="136"/>
      <c r="G5" s="136"/>
      <c r="H5" s="136"/>
      <c r="I5" s="136"/>
      <c r="J5" s="3" t="s">
        <v>1392</v>
      </c>
      <c r="K5" s="3" t="s">
        <v>1374</v>
      </c>
      <c r="L5" s="1"/>
      <c r="M5" s="1"/>
      <c r="N5" s="3" t="s">
        <v>193</v>
      </c>
      <c r="O5" s="14" t="s">
        <v>185</v>
      </c>
      <c r="P5" s="75" t="s">
        <v>1491</v>
      </c>
      <c r="Q5" s="1"/>
      <c r="R5" s="1"/>
      <c r="S5" s="1"/>
      <c r="T5" s="1"/>
      <c r="U5" s="1"/>
    </row>
    <row r="6" spans="1:21" ht="178.5">
      <c r="A6" s="136"/>
      <c r="B6" s="136"/>
      <c r="C6" s="136"/>
      <c r="D6" s="136"/>
      <c r="E6" s="136"/>
      <c r="F6" s="136"/>
      <c r="G6" s="136"/>
      <c r="H6" s="136"/>
      <c r="I6" s="136"/>
      <c r="J6" s="3" t="s">
        <v>1396</v>
      </c>
      <c r="K6" s="3" t="s">
        <v>1376</v>
      </c>
      <c r="L6" s="1"/>
      <c r="M6" s="1"/>
      <c r="N6" s="3" t="s">
        <v>1377</v>
      </c>
      <c r="O6" s="14" t="s">
        <v>185</v>
      </c>
      <c r="P6" s="75" t="s">
        <v>1492</v>
      </c>
      <c r="Q6" s="1"/>
      <c r="R6" s="1"/>
      <c r="S6" s="1"/>
      <c r="T6" s="1"/>
      <c r="U6" s="1"/>
    </row>
    <row r="7" spans="1:21" ht="165.75">
      <c r="A7" s="136"/>
      <c r="B7" s="136"/>
      <c r="C7" s="136"/>
      <c r="D7" s="136"/>
      <c r="E7" s="136"/>
      <c r="F7" s="136"/>
      <c r="G7" s="136"/>
      <c r="H7" s="136"/>
      <c r="I7" s="136"/>
      <c r="J7" s="3" t="s">
        <v>1493</v>
      </c>
      <c r="K7" s="3" t="s">
        <v>1380</v>
      </c>
      <c r="L7" s="1"/>
      <c r="M7" s="1"/>
      <c r="N7" s="3" t="s">
        <v>788</v>
      </c>
      <c r="O7" s="14" t="s">
        <v>185</v>
      </c>
      <c r="P7" s="55" t="s">
        <v>1491</v>
      </c>
      <c r="Q7" s="1"/>
      <c r="R7" s="1"/>
      <c r="S7" s="1"/>
      <c r="T7" s="1"/>
      <c r="U7" s="1"/>
    </row>
    <row r="8" spans="1:21" ht="51">
      <c r="A8" s="136"/>
      <c r="B8" s="136"/>
      <c r="C8" s="136"/>
      <c r="D8" s="136"/>
      <c r="E8" s="136"/>
      <c r="F8" s="136"/>
      <c r="G8" s="136"/>
      <c r="H8" s="136"/>
      <c r="I8" s="136"/>
      <c r="J8" s="3" t="s">
        <v>1494</v>
      </c>
      <c r="K8" s="3" t="s">
        <v>1495</v>
      </c>
      <c r="L8" s="1"/>
      <c r="M8" s="1"/>
      <c r="N8" s="3" t="s">
        <v>788</v>
      </c>
      <c r="O8" s="14" t="s">
        <v>185</v>
      </c>
      <c r="P8" s="3" t="s">
        <v>1382</v>
      </c>
      <c r="Q8" s="1"/>
      <c r="R8" s="1"/>
      <c r="S8" s="1"/>
      <c r="T8" s="1"/>
      <c r="U8" s="1"/>
    </row>
    <row r="9" spans="1:21" ht="165.75">
      <c r="A9" s="136"/>
      <c r="B9" s="137"/>
      <c r="C9" s="137"/>
      <c r="D9" s="137"/>
      <c r="E9" s="137"/>
      <c r="F9" s="137"/>
      <c r="G9" s="137"/>
      <c r="H9" s="137"/>
      <c r="I9" s="137"/>
      <c r="J9" s="3" t="s">
        <v>1496</v>
      </c>
      <c r="K9" s="3" t="s">
        <v>1437</v>
      </c>
      <c r="L9" s="1"/>
      <c r="M9" s="1"/>
      <c r="N9" s="3" t="s">
        <v>1385</v>
      </c>
      <c r="O9" s="14" t="s">
        <v>185</v>
      </c>
      <c r="P9" s="55" t="s">
        <v>1497</v>
      </c>
      <c r="Q9" s="1"/>
      <c r="R9" s="1"/>
      <c r="S9" s="1"/>
      <c r="T9" s="1"/>
      <c r="U9" s="1"/>
    </row>
    <row r="10" spans="1:21" ht="114.75">
      <c r="A10" s="136"/>
      <c r="B10" s="156" t="s">
        <v>64</v>
      </c>
      <c r="C10" s="14">
        <v>4091</v>
      </c>
      <c r="D10" s="4" t="s">
        <v>1404</v>
      </c>
      <c r="E10" s="76" t="s">
        <v>1498</v>
      </c>
      <c r="F10" s="3" t="s">
        <v>244</v>
      </c>
      <c r="G10" s="21" t="s">
        <v>1406</v>
      </c>
      <c r="H10" s="3" t="s">
        <v>1014</v>
      </c>
      <c r="I10" s="3" t="s">
        <v>1015</v>
      </c>
      <c r="J10" s="3" t="s">
        <v>1499</v>
      </c>
      <c r="K10" s="1"/>
      <c r="L10" s="1"/>
      <c r="M10" s="1"/>
      <c r="N10" s="1"/>
      <c r="O10" s="14" t="s">
        <v>185</v>
      </c>
      <c r="P10" s="3" t="s">
        <v>1500</v>
      </c>
      <c r="Q10" s="1"/>
      <c r="R10" s="1"/>
      <c r="S10" s="1"/>
      <c r="T10" s="1"/>
      <c r="U10" s="1"/>
    </row>
    <row r="11" spans="1:21" ht="165.75">
      <c r="A11" s="136"/>
      <c r="B11" s="136"/>
      <c r="C11" s="149">
        <v>4097</v>
      </c>
      <c r="D11" s="158" t="s">
        <v>1501</v>
      </c>
      <c r="E11" s="156" t="s">
        <v>1502</v>
      </c>
      <c r="F11" s="156" t="s">
        <v>1108</v>
      </c>
      <c r="G11" s="156" t="s">
        <v>760</v>
      </c>
      <c r="H11" s="156" t="s">
        <v>548</v>
      </c>
      <c r="I11" s="156" t="s">
        <v>255</v>
      </c>
      <c r="J11" s="3" t="s">
        <v>999</v>
      </c>
      <c r="K11" s="3" t="s">
        <v>1034</v>
      </c>
      <c r="L11" s="13">
        <v>10</v>
      </c>
      <c r="M11" s="13">
        <v>15</v>
      </c>
      <c r="N11" s="3" t="s">
        <v>1503</v>
      </c>
      <c r="O11" s="49" t="s">
        <v>185</v>
      </c>
      <c r="P11" s="55" t="s">
        <v>1504</v>
      </c>
      <c r="Q11" s="1"/>
      <c r="R11" s="1"/>
      <c r="S11" s="1"/>
      <c r="T11" s="1"/>
      <c r="U11" s="1"/>
    </row>
    <row r="12" spans="1:21" ht="38.25">
      <c r="A12" s="136"/>
      <c r="B12" s="136"/>
      <c r="C12" s="136"/>
      <c r="D12" s="136"/>
      <c r="E12" s="136"/>
      <c r="F12" s="136"/>
      <c r="G12" s="136"/>
      <c r="H12" s="136"/>
      <c r="I12" s="136"/>
      <c r="J12" s="3" t="s">
        <v>1003</v>
      </c>
      <c r="K12" s="3" t="s">
        <v>889</v>
      </c>
      <c r="L12" s="1"/>
      <c r="M12" s="1"/>
      <c r="N12" s="3" t="s">
        <v>1505</v>
      </c>
      <c r="O12" s="14" t="s">
        <v>185</v>
      </c>
      <c r="P12" s="3" t="s">
        <v>1424</v>
      </c>
      <c r="Q12" s="1"/>
      <c r="R12" s="1"/>
      <c r="S12" s="1"/>
      <c r="T12" s="1"/>
      <c r="U12" s="1"/>
    </row>
    <row r="13" spans="1:21" ht="76.5">
      <c r="A13" s="136"/>
      <c r="B13" s="136"/>
      <c r="C13" s="136"/>
      <c r="D13" s="136"/>
      <c r="E13" s="136"/>
      <c r="F13" s="136"/>
      <c r="G13" s="136"/>
      <c r="H13" s="136"/>
      <c r="I13" s="136"/>
      <c r="J13" s="3" t="s">
        <v>1454</v>
      </c>
      <c r="K13" s="3" t="s">
        <v>1506</v>
      </c>
      <c r="L13" s="1"/>
      <c r="M13" s="1"/>
      <c r="N13" s="3" t="s">
        <v>1371</v>
      </c>
      <c r="O13" s="14" t="s">
        <v>185</v>
      </c>
      <c r="P13" s="3" t="s">
        <v>1507</v>
      </c>
      <c r="Q13" s="1"/>
      <c r="R13" s="1"/>
      <c r="S13" s="1"/>
      <c r="T13" s="1"/>
      <c r="U13" s="1"/>
    </row>
    <row r="14" spans="1:21" ht="38.25">
      <c r="A14" s="136"/>
      <c r="B14" s="136"/>
      <c r="C14" s="136"/>
      <c r="D14" s="136"/>
      <c r="E14" s="136"/>
      <c r="F14" s="136"/>
      <c r="G14" s="136"/>
      <c r="H14" s="136"/>
      <c r="I14" s="136"/>
      <c r="J14" s="3" t="s">
        <v>1508</v>
      </c>
      <c r="K14" s="3" t="s">
        <v>1450</v>
      </c>
      <c r="L14" s="1"/>
      <c r="M14" s="1"/>
      <c r="N14" s="3" t="s">
        <v>1509</v>
      </c>
      <c r="O14" s="14" t="s">
        <v>185</v>
      </c>
      <c r="P14" s="3" t="s">
        <v>1510</v>
      </c>
      <c r="Q14" s="1"/>
      <c r="R14" s="1"/>
      <c r="S14" s="1"/>
      <c r="T14" s="1"/>
      <c r="U14" s="1"/>
    </row>
    <row r="15" spans="1:21" ht="178.5">
      <c r="A15" s="136"/>
      <c r="B15" s="136"/>
      <c r="C15" s="137"/>
      <c r="D15" s="137"/>
      <c r="E15" s="137"/>
      <c r="F15" s="137"/>
      <c r="G15" s="137"/>
      <c r="H15" s="137"/>
      <c r="I15" s="137"/>
      <c r="J15" s="3" t="s">
        <v>1511</v>
      </c>
      <c r="K15" s="3" t="s">
        <v>1416</v>
      </c>
      <c r="L15" s="1"/>
      <c r="M15" s="1"/>
      <c r="N15" s="77">
        <v>0</v>
      </c>
      <c r="O15" s="14" t="s">
        <v>185</v>
      </c>
      <c r="P15" s="55" t="s">
        <v>1512</v>
      </c>
      <c r="Q15" s="1"/>
      <c r="R15" s="1"/>
      <c r="S15" s="1"/>
      <c r="T15" s="1"/>
      <c r="U15" s="1"/>
    </row>
    <row r="16" spans="1:21" ht="114.75">
      <c r="A16" s="136"/>
      <c r="B16" s="136"/>
      <c r="C16" s="14">
        <v>6948</v>
      </c>
      <c r="D16" s="4" t="s">
        <v>1513</v>
      </c>
      <c r="E16" s="76" t="s">
        <v>1498</v>
      </c>
      <c r="F16" s="3" t="s">
        <v>244</v>
      </c>
      <c r="G16" s="3" t="s">
        <v>1406</v>
      </c>
      <c r="H16" s="3" t="s">
        <v>1014</v>
      </c>
      <c r="I16" s="3" t="s">
        <v>1015</v>
      </c>
      <c r="J16" s="3" t="s">
        <v>1016</v>
      </c>
      <c r="K16" s="1"/>
      <c r="L16" s="1"/>
      <c r="M16" s="1"/>
      <c r="N16" s="1"/>
      <c r="O16" s="14" t="s">
        <v>185</v>
      </c>
      <c r="P16" s="3" t="s">
        <v>1514</v>
      </c>
      <c r="Q16" s="1"/>
      <c r="R16" s="1"/>
      <c r="S16" s="1"/>
      <c r="T16" s="1"/>
      <c r="U16" s="1"/>
    </row>
    <row r="17" spans="1:21" ht="165.75">
      <c r="A17" s="136"/>
      <c r="B17" s="136"/>
      <c r="C17" s="149">
        <v>2093</v>
      </c>
      <c r="D17" s="158" t="s">
        <v>1445</v>
      </c>
      <c r="E17" s="156" t="s">
        <v>1515</v>
      </c>
      <c r="F17" s="156" t="s">
        <v>1108</v>
      </c>
      <c r="G17" s="156" t="s">
        <v>760</v>
      </c>
      <c r="H17" s="156" t="s">
        <v>548</v>
      </c>
      <c r="I17" s="156" t="s">
        <v>255</v>
      </c>
      <c r="J17" s="3" t="s">
        <v>999</v>
      </c>
      <c r="K17" s="3" t="s">
        <v>1034</v>
      </c>
      <c r="L17" s="1"/>
      <c r="M17" s="1"/>
      <c r="N17" s="21" t="s">
        <v>1516</v>
      </c>
      <c r="O17" s="14" t="s">
        <v>185</v>
      </c>
      <c r="P17" s="55" t="s">
        <v>1504</v>
      </c>
      <c r="Q17" s="1"/>
      <c r="R17" s="1"/>
      <c r="S17" s="1"/>
      <c r="T17" s="1"/>
      <c r="U17" s="1"/>
    </row>
    <row r="18" spans="1:21" ht="38.25">
      <c r="A18" s="136"/>
      <c r="B18" s="136"/>
      <c r="C18" s="136"/>
      <c r="D18" s="136"/>
      <c r="E18" s="136"/>
      <c r="F18" s="136"/>
      <c r="G18" s="136"/>
      <c r="H18" s="136"/>
      <c r="I18" s="136"/>
      <c r="J18" s="3" t="s">
        <v>1517</v>
      </c>
      <c r="K18" s="3" t="s">
        <v>889</v>
      </c>
      <c r="L18" s="1"/>
      <c r="M18" s="1"/>
      <c r="N18" s="3" t="s">
        <v>1518</v>
      </c>
      <c r="O18" s="14" t="s">
        <v>185</v>
      </c>
      <c r="P18" s="3" t="s">
        <v>1424</v>
      </c>
      <c r="Q18" s="1"/>
      <c r="R18" s="1"/>
      <c r="S18" s="1"/>
      <c r="T18" s="1"/>
      <c r="U18" s="1"/>
    </row>
    <row r="19" spans="1:21" ht="76.5">
      <c r="A19" s="136"/>
      <c r="B19" s="136"/>
      <c r="C19" s="136"/>
      <c r="D19" s="136"/>
      <c r="E19" s="136"/>
      <c r="F19" s="136"/>
      <c r="G19" s="136"/>
      <c r="H19" s="136"/>
      <c r="I19" s="136"/>
      <c r="J19" s="3" t="s">
        <v>1413</v>
      </c>
      <c r="K19" s="3" t="s">
        <v>1519</v>
      </c>
      <c r="L19" s="1"/>
      <c r="M19" s="1"/>
      <c r="N19" s="3" t="s">
        <v>1371</v>
      </c>
      <c r="O19" s="14" t="s">
        <v>185</v>
      </c>
      <c r="P19" s="3" t="s">
        <v>1520</v>
      </c>
      <c r="Q19" s="1"/>
      <c r="R19" s="1"/>
      <c r="S19" s="1"/>
      <c r="T19" s="1"/>
      <c r="U19" s="1"/>
    </row>
    <row r="20" spans="1:21" ht="38.25">
      <c r="A20" s="136"/>
      <c r="B20" s="136"/>
      <c r="C20" s="136"/>
      <c r="D20" s="136"/>
      <c r="E20" s="136"/>
      <c r="F20" s="136"/>
      <c r="G20" s="136"/>
      <c r="H20" s="136"/>
      <c r="I20" s="136"/>
      <c r="J20" s="3" t="s">
        <v>1521</v>
      </c>
      <c r="K20" s="3" t="s">
        <v>1450</v>
      </c>
      <c r="L20" s="1"/>
      <c r="M20" s="1"/>
      <c r="N20" s="3" t="s">
        <v>788</v>
      </c>
      <c r="O20" s="14" t="s">
        <v>185</v>
      </c>
      <c r="P20" s="3" t="s">
        <v>1510</v>
      </c>
      <c r="Q20" s="1"/>
      <c r="R20" s="1"/>
      <c r="S20" s="1"/>
      <c r="T20" s="1"/>
      <c r="U20" s="1"/>
    </row>
    <row r="21" spans="1:21" ht="178.5">
      <c r="A21" s="136"/>
      <c r="B21" s="136"/>
      <c r="C21" s="137"/>
      <c r="D21" s="137"/>
      <c r="E21" s="137"/>
      <c r="F21" s="137"/>
      <c r="G21" s="137"/>
      <c r="H21" s="137"/>
      <c r="I21" s="137"/>
      <c r="J21" s="3" t="s">
        <v>1522</v>
      </c>
      <c r="K21" s="3" t="s">
        <v>1450</v>
      </c>
      <c r="L21" s="1"/>
      <c r="M21" s="1"/>
      <c r="N21" s="10">
        <v>0</v>
      </c>
      <c r="O21" s="14" t="s">
        <v>185</v>
      </c>
      <c r="P21" s="55" t="s">
        <v>1512</v>
      </c>
      <c r="Q21" s="1"/>
      <c r="R21" s="1"/>
      <c r="S21" s="1"/>
      <c r="T21" s="1"/>
      <c r="U21" s="1"/>
    </row>
    <row r="22" spans="1:21" ht="165.75">
      <c r="A22" s="136"/>
      <c r="B22" s="136"/>
      <c r="C22" s="149">
        <v>1477</v>
      </c>
      <c r="D22" s="158" t="s">
        <v>1451</v>
      </c>
      <c r="E22" s="156" t="s">
        <v>1523</v>
      </c>
      <c r="F22" s="156" t="s">
        <v>1108</v>
      </c>
      <c r="G22" s="156" t="s">
        <v>760</v>
      </c>
      <c r="H22" s="155" t="s">
        <v>548</v>
      </c>
      <c r="I22" s="156" t="s">
        <v>255</v>
      </c>
      <c r="J22" s="3" t="s">
        <v>999</v>
      </c>
      <c r="K22" s="3" t="s">
        <v>1034</v>
      </c>
      <c r="L22" s="14">
        <v>10</v>
      </c>
      <c r="M22" s="14">
        <v>12</v>
      </c>
      <c r="N22" s="3" t="s">
        <v>1524</v>
      </c>
      <c r="O22" s="14" t="s">
        <v>185</v>
      </c>
      <c r="P22" s="55" t="s">
        <v>1504</v>
      </c>
      <c r="Q22" s="1"/>
      <c r="R22" s="1"/>
      <c r="S22" s="1"/>
      <c r="T22" s="1"/>
      <c r="U22" s="1"/>
    </row>
    <row r="23" spans="1:21" ht="38.25">
      <c r="A23" s="136"/>
      <c r="B23" s="136"/>
      <c r="C23" s="136"/>
      <c r="D23" s="136"/>
      <c r="E23" s="136"/>
      <c r="F23" s="136"/>
      <c r="G23" s="136"/>
      <c r="H23" s="136"/>
      <c r="I23" s="136"/>
      <c r="J23" s="3" t="s">
        <v>1525</v>
      </c>
      <c r="K23" s="3" t="s">
        <v>889</v>
      </c>
      <c r="L23" s="1"/>
      <c r="M23" s="1"/>
      <c r="N23" s="3" t="s">
        <v>543</v>
      </c>
      <c r="O23" s="14" t="s">
        <v>185</v>
      </c>
      <c r="P23" s="3" t="s">
        <v>1424</v>
      </c>
      <c r="Q23" s="1"/>
      <c r="R23" s="1"/>
      <c r="S23" s="1"/>
      <c r="T23" s="1"/>
      <c r="U23" s="1"/>
    </row>
    <row r="24" spans="1:21" ht="76.5">
      <c r="A24" s="136"/>
      <c r="B24" s="136"/>
      <c r="C24" s="136"/>
      <c r="D24" s="136"/>
      <c r="E24" s="136"/>
      <c r="F24" s="136"/>
      <c r="G24" s="136"/>
      <c r="H24" s="136"/>
      <c r="I24" s="136"/>
      <c r="J24" s="3" t="s">
        <v>1526</v>
      </c>
      <c r="K24" s="3" t="s">
        <v>1450</v>
      </c>
      <c r="L24" s="1"/>
      <c r="M24" s="1"/>
      <c r="N24" s="3" t="s">
        <v>1371</v>
      </c>
      <c r="O24" s="14" t="s">
        <v>185</v>
      </c>
      <c r="P24" s="3" t="s">
        <v>1507</v>
      </c>
      <c r="Q24" s="1"/>
      <c r="R24" s="1"/>
      <c r="S24" s="1"/>
      <c r="T24" s="1"/>
      <c r="U24" s="1"/>
    </row>
    <row r="25" spans="1:21" ht="38.25">
      <c r="A25" s="136"/>
      <c r="B25" s="136"/>
      <c r="C25" s="136"/>
      <c r="D25" s="136"/>
      <c r="E25" s="136"/>
      <c r="F25" s="136"/>
      <c r="G25" s="136"/>
      <c r="H25" s="136"/>
      <c r="I25" s="136"/>
      <c r="J25" s="3" t="s">
        <v>1521</v>
      </c>
      <c r="K25" s="3" t="s">
        <v>1450</v>
      </c>
      <c r="L25" s="1"/>
      <c r="M25" s="1"/>
      <c r="N25" s="3" t="s">
        <v>1509</v>
      </c>
      <c r="O25" s="14" t="s">
        <v>185</v>
      </c>
      <c r="P25" s="3" t="s">
        <v>1510</v>
      </c>
      <c r="Q25" s="1"/>
      <c r="R25" s="1"/>
      <c r="S25" s="1"/>
      <c r="T25" s="1"/>
      <c r="U25" s="1"/>
    </row>
    <row r="26" spans="1:21" ht="178.5">
      <c r="A26" s="137"/>
      <c r="B26" s="137"/>
      <c r="C26" s="137"/>
      <c r="D26" s="137"/>
      <c r="E26" s="137"/>
      <c r="F26" s="137"/>
      <c r="G26" s="137"/>
      <c r="H26" s="137"/>
      <c r="I26" s="137"/>
      <c r="J26" s="3" t="s">
        <v>1522</v>
      </c>
      <c r="K26" s="3" t="s">
        <v>1416</v>
      </c>
      <c r="L26" s="1"/>
      <c r="M26" s="1"/>
      <c r="N26" s="77">
        <v>0</v>
      </c>
      <c r="O26" s="14" t="s">
        <v>185</v>
      </c>
      <c r="P26" s="75" t="s">
        <v>1512</v>
      </c>
      <c r="Q26" s="1"/>
      <c r="R26" s="1"/>
      <c r="S26" s="1"/>
      <c r="T26" s="1"/>
      <c r="U26" s="1"/>
    </row>
  </sheetData>
  <mergeCells count="31">
    <mergeCell ref="H17:H21"/>
    <mergeCell ref="I17:I21"/>
    <mergeCell ref="D22:D26"/>
    <mergeCell ref="E22:E26"/>
    <mergeCell ref="H22:H26"/>
    <mergeCell ref="I22:I26"/>
    <mergeCell ref="H3:H9"/>
    <mergeCell ref="I3:I9"/>
    <mergeCell ref="C3:C9"/>
    <mergeCell ref="C11:C15"/>
    <mergeCell ref="D11:D15"/>
    <mergeCell ref="E11:E15"/>
    <mergeCell ref="F11:F15"/>
    <mergeCell ref="G11:G15"/>
    <mergeCell ref="H11:H15"/>
    <mergeCell ref="I11:I15"/>
    <mergeCell ref="B10:B26"/>
    <mergeCell ref="C22:C26"/>
    <mergeCell ref="F22:F26"/>
    <mergeCell ref="G22:G26"/>
    <mergeCell ref="A3:A26"/>
    <mergeCell ref="B3:B9"/>
    <mergeCell ref="D3:D9"/>
    <mergeCell ref="E3:E9"/>
    <mergeCell ref="F3:F9"/>
    <mergeCell ref="G3:G9"/>
    <mergeCell ref="G17:G21"/>
    <mergeCell ref="C17:C21"/>
    <mergeCell ref="D17:D21"/>
    <mergeCell ref="E17:E21"/>
    <mergeCell ref="F17:F21"/>
  </mergeCells>
  <conditionalFormatting sqref="A2:U26">
    <cfRule type="containsBlanks" dxfId="19" priority="1">
      <formula>LEN(TRIM(A2))=0</formula>
    </cfRule>
  </conditionalFormatting>
  <conditionalFormatting sqref="O2">
    <cfRule type="containsText" dxfId="18" priority="2" operator="containsText" text="Da">
      <formula>NOT(ISERROR(SEARCH(("Da"),(O2))))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ROSCI0076</vt:lpstr>
      <vt:lpstr>ROSCI0380</vt:lpstr>
      <vt:lpstr>ROSAC0365</vt:lpstr>
      <vt:lpstr>ROSAC0159</vt:lpstr>
      <vt:lpstr>ROSCI0378</vt:lpstr>
      <vt:lpstr>ROSCI0075</vt:lpstr>
      <vt:lpstr>ROSAC0364</vt:lpstr>
      <vt:lpstr>ROSAC0082</vt:lpstr>
      <vt:lpstr>ROSAC0081</vt:lpstr>
      <vt:lpstr>ROSAC0176</vt:lpstr>
      <vt:lpstr>ROSCI0184</vt:lpstr>
      <vt:lpstr>ROSCI0310</vt:lpstr>
      <vt:lpstr>ROSAC0363</vt:lpstr>
      <vt:lpstr>ROSAC0391</vt:lpstr>
      <vt:lpstr>ROSCI0371</vt:lpstr>
      <vt:lpstr>ROSPA0072</vt:lpstr>
      <vt:lpstr>ROSPA0110</vt:lpstr>
      <vt:lpstr>ROSPA0064</vt:lpstr>
      <vt:lpstr>ROSPA0116</vt:lpstr>
      <vt:lpstr>Impact Cumulat Paşcani-Suceava</vt:lpstr>
      <vt:lpstr>Masuri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Borlea</dc:creator>
  <cp:lastModifiedBy>Silvia Borlea</cp:lastModifiedBy>
  <dcterms:created xsi:type="dcterms:W3CDTF">2023-07-20T09:46:24Z</dcterms:created>
  <dcterms:modified xsi:type="dcterms:W3CDTF">2023-07-20T09:46:36Z</dcterms:modified>
</cp:coreProperties>
</file>