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00" windowHeight="6990" activeTab="1"/>
  </bookViews>
  <sheets>
    <sheet name="Bilant la 31.12.2017" sheetId="2" r:id="rId1"/>
    <sheet name="Contul de rezultat patrimonial " sheetId="3" r:id="rId2"/>
  </sheets>
  <calcPr calcId="144525"/>
</workbook>
</file>

<file path=xl/calcChain.xml><?xml version="1.0" encoding="utf-8"?>
<calcChain xmlns="http://schemas.openxmlformats.org/spreadsheetml/2006/main">
  <c r="D28" i="3" l="1"/>
  <c r="D36" i="3" s="1"/>
  <c r="D44" i="3" s="1"/>
  <c r="E23" i="3" l="1"/>
  <c r="E25" i="3" s="1"/>
  <c r="E28" i="3" s="1"/>
  <c r="E36" i="3" s="1"/>
  <c r="E44" i="3" s="1"/>
  <c r="E22" i="3"/>
  <c r="E20" i="3"/>
  <c r="E21" i="2" l="1"/>
  <c r="E83" i="2"/>
  <c r="E75" i="2"/>
  <c r="E74" i="2"/>
  <c r="E69" i="2"/>
  <c r="E63" i="2"/>
  <c r="E61" i="2"/>
  <c r="E57" i="2"/>
  <c r="E25" i="2"/>
  <c r="E43" i="2"/>
  <c r="E38" i="2"/>
  <c r="E34" i="2"/>
  <c r="E47" i="2" s="1"/>
  <c r="E48" i="2" s="1"/>
  <c r="E76" i="2" s="1"/>
  <c r="E23" i="2"/>
  <c r="E14" i="2"/>
</calcChain>
</file>

<file path=xl/sharedStrings.xml><?xml version="1.0" encoding="utf-8"?>
<sst xmlns="http://schemas.openxmlformats.org/spreadsheetml/2006/main" count="344" uniqueCount="237">
  <si>
    <t>APM ARAD</t>
  </si>
  <si>
    <t>Anexa 1</t>
  </si>
  <si>
    <t>cod 01</t>
  </si>
  <si>
    <t xml:space="preserve"> -lei-</t>
  </si>
  <si>
    <t>NR. CRT.</t>
  </si>
  <si>
    <t>DENUMIREA INDICATORILOR</t>
  </si>
  <si>
    <t>Cod rand</t>
  </si>
  <si>
    <t>Sold la inceputul anului</t>
  </si>
  <si>
    <t>Sold la sfarsitul perioadei</t>
  </si>
  <si>
    <t>A</t>
  </si>
  <si>
    <t>B</t>
  </si>
  <si>
    <t>C</t>
  </si>
  <si>
    <t>A.</t>
  </si>
  <si>
    <t>ACTIVE</t>
  </si>
  <si>
    <t>01</t>
  </si>
  <si>
    <t>X</t>
  </si>
  <si>
    <t>I.</t>
  </si>
  <si>
    <t>ACTIVE NECURENTE</t>
  </si>
  <si>
    <t>02</t>
  </si>
  <si>
    <t>1.</t>
  </si>
  <si>
    <r>
      <t xml:space="preserve">Active fixe necorporale </t>
    </r>
    <r>
      <rPr>
        <sz val="11"/>
        <rFont val="Arial"/>
        <family val="2"/>
      </rPr>
      <t>(ct.2030000+2050000+2060000+2080100+2080200+ 2330000 -2800300-2800500-2800800-2900400-2900500-2900800-2930100*)</t>
    </r>
  </si>
  <si>
    <t>03</t>
  </si>
  <si>
    <t>2.</t>
  </si>
  <si>
    <r>
      <t xml:space="preserve">Instalaţii tehnice, mijloace de transport, animale, plantaţii, mobilier, aparatură birotică şi alte active corporale  </t>
    </r>
    <r>
      <rPr>
        <sz val="11"/>
        <rFont val="Arial"/>
        <family val="2"/>
      </rPr>
      <t>(ct.2130100+2130200+2130300+2130400+2140000+2310000 -2810300-2810400-2910300-2910400-2930200*)</t>
    </r>
  </si>
  <si>
    <t>04</t>
  </si>
  <si>
    <t>3.</t>
  </si>
  <si>
    <r>
      <t xml:space="preserve">Terenuri şi clădiri                              </t>
    </r>
    <r>
      <rPr>
        <sz val="11"/>
        <rFont val="Arial"/>
        <family val="2"/>
      </rPr>
      <t xml:space="preserve"> (ct.2110100+2110200+2120000+2310000-2810100-2810200 -2910100-2910200-2930200)</t>
    </r>
  </si>
  <si>
    <t>05</t>
  </si>
  <si>
    <t>4.</t>
  </si>
  <si>
    <r>
      <t xml:space="preserve">Alte active nefinanciare                                                               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</si>
  <si>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06</t>
  </si>
  <si>
    <t>5.</t>
  </si>
  <si>
    <r>
      <t xml:space="preserve">Active financiare necurente (investiţii pe termen lung) peste un an                                            </t>
    </r>
    <r>
      <rPr>
        <sz val="11"/>
        <rFont val="Arial"/>
        <family val="2"/>
      </rPr>
      <t>(ct.2600100+2600200+2600300+2650000+ 2670201+ 2670202+ 2670203+2670204+2670205+2670208 -2960101-2960102 -2960103 -2960200),  din care:</t>
    </r>
  </si>
  <si>
    <t>07</t>
  </si>
  <si>
    <t>Titluri de participare                                                                              (ct.2600100+2600200+2600300-2960101-2960102-2960103)</t>
  </si>
  <si>
    <t>08</t>
  </si>
  <si>
    <t>6.</t>
  </si>
  <si>
    <r>
      <t xml:space="preserve">Creante necurente – sume ce urmează a fi încasate după o perioada mai mare de un an </t>
    </r>
    <r>
      <rPr>
        <sz val="11"/>
        <rFont val="Arial"/>
        <family val="2"/>
      </rPr>
      <t xml:space="preserve">(ct.4110201+4110208+4130200+4280202+4610201+ 4610209 - 4910200 - 4960200),  din care:  </t>
    </r>
  </si>
  <si>
    <t>09</t>
  </si>
  <si>
    <t>Creante  comerciale necurente – sume ce urmează a fi încasate după o perioada mai mare de un an                                                                        (ct 4110201+4110208+4130200+4610201 - 4910200 -4960200)</t>
  </si>
  <si>
    <t>10</t>
  </si>
  <si>
    <t>7.</t>
  </si>
  <si>
    <t>TOTAL ACTIVE NECURENTE                                     (rd.03+04+05+06+07+09)</t>
  </si>
  <si>
    <t>15</t>
  </si>
  <si>
    <t>ACTIVE  CURENTE</t>
  </si>
  <si>
    <t>18</t>
  </si>
  <si>
    <r>
      <t xml:space="preserve">Stocuri               </t>
    </r>
    <r>
      <rPr>
        <sz val="11"/>
        <rFont val="Arial"/>
        <family val="2"/>
      </rPr>
      <t>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3510100+ 3510200+3540100+ 3540500+3540600+ 3560000+ 3570000+ 3580000+ 3590000+3610000+ 3710000+ 3810000+/-3480000+/-3780000-3910000 -3920100-3920200 -3930000-3940100-3940500-3940600-3950100-3950200-3950300-3950400-3950600-3950700-3950800-3960000-3970000-3980000)</t>
    </r>
  </si>
  <si>
    <t>19</t>
  </si>
  <si>
    <t>Creanţe curente – sume ce urmează a fi încasate într-o perioadă mai mică de un an-</t>
  </si>
  <si>
    <t>20</t>
  </si>
  <si>
    <t/>
  </si>
  <si>
    <r>
      <t xml:space="preserve">Creanţe din operaţiuni comerciale, avansuri şi alte decontări </t>
    </r>
    <r>
      <rPr>
        <sz val="11"/>
        <rFont val="Arial"/>
        <family val="2"/>
      </rPr>
      <t>(ct.2320000+2340000+4090101+4090102+4110101+ 4110108+ 4130100+ 4180000+4250000+4280102+ 4610101+  4610109 +4730109**+4810101+ 4810102+ 4810103+4810200+ 4810300+4810900+ 4820000+ 4830000 + 4890000 - 4910100- 4960100+5120800), din care:</t>
    </r>
  </si>
  <si>
    <t>21</t>
  </si>
  <si>
    <t>Decontari privind incheierea executiei bugetului de stat din anul curent (ct. 4890000)</t>
  </si>
  <si>
    <r>
      <t xml:space="preserve">Creanţe comerciale şi avansuri </t>
    </r>
    <r>
      <rPr>
        <sz val="11"/>
        <rFont val="Arial"/>
        <family val="2"/>
      </rPr>
      <t>(ct.2320000+2340000+4090101+4090102+ 4110101+ 4110108+ 4130100 +4180000+4610101 - 4910100 - 4960100),       din care :</t>
    </r>
  </si>
  <si>
    <t>22</t>
  </si>
  <si>
    <t>Avansuri acordate (ct. 2320000+2340000+4090101+4090102)</t>
  </si>
  <si>
    <t>22.1</t>
  </si>
  <si>
    <r>
      <t>Creanţe bugetare</t>
    </r>
    <r>
      <rPr>
        <sz val="11"/>
        <rFont val="Arial"/>
        <family val="2"/>
      </rPr>
      <t xml:space="preserve">                                                                               (ct. 4310100**+4310200**+4310300**+4310400**+ 4310500**+ 4310700**+4370100**+4370200**+ 4370300**+ 4420400+ 4420800**+ 4440000**+ 4460000** 4480200+ 4610102+ 4630000+ 4640000 + 4650100+4650200+4660401+ 4660402+ 4660500+ 4660900+ 4810101**+ 4810102**+ 4810103**+ 4810900**+ 4820000** - 4970000), din care:</t>
    </r>
  </si>
  <si>
    <t>23</t>
  </si>
  <si>
    <t xml:space="preserve">Creanţele  bugetului general consolidat (ct.4630000+4640000+4650100+4650200+4660401+4660402+ 4660500+ 4660900 - 4970000) </t>
  </si>
  <si>
    <t>24</t>
  </si>
  <si>
    <r>
      <t xml:space="preserve">  Creanţe  din operaţiuni cu fonduri externe nerambursabile şi fonduri de la buget </t>
    </r>
    <r>
      <rPr>
        <sz val="11"/>
        <rFont val="Arial"/>
        <family val="2"/>
      </rPr>
      <t>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       din care:</t>
    </r>
  </si>
  <si>
    <t>25</t>
  </si>
  <si>
    <t>Sume de primit de la Comisia Europeană / alti donatori(ct.4500100+4500300+4500501+4500502+4500503+ 4500504+ 4500505+4500700)</t>
  </si>
  <si>
    <t>26</t>
  </si>
  <si>
    <r>
      <t xml:space="preserve">Împrumuturi pe termen scurt acordate     </t>
    </r>
    <r>
      <rPr>
        <sz val="11"/>
        <rFont val="Arial"/>
        <family val="2"/>
      </rPr>
      <t>(ct.2670101+2670102+2670103+2670104+2670105+ 2670108+ 2670601 +2670602+ 2670603+2670604+ 2670605+ 2670609+ 4680101+ 4680102 +4680103+ 4680104 +4680105+4680106+ 4680107+ 4680108+ 4680109 + 4690103+4690105+ 4690106+ 4690108+ 4690109)</t>
    </r>
  </si>
  <si>
    <t>27</t>
  </si>
  <si>
    <t>Total creanţe curente (rd. 21+23+25+27)</t>
  </si>
  <si>
    <t>30</t>
  </si>
  <si>
    <r>
      <t xml:space="preserve">  Investiţii pe termen scurt </t>
    </r>
    <r>
      <rPr>
        <sz val="11"/>
        <rFont val="Arial"/>
        <family val="2"/>
      </rPr>
      <t>(ct.5050000-5950000)</t>
    </r>
  </si>
  <si>
    <t>31</t>
  </si>
  <si>
    <t>Conturi la trezorerii şi instituţii de credit :</t>
  </si>
  <si>
    <t>32</t>
  </si>
  <si>
    <r>
      <t xml:space="preserve">Conturi la trezorerie, casa în lei </t>
    </r>
    <r>
      <rPr>
        <sz val="11"/>
        <rFont val="Arial"/>
        <family val="2"/>
      </rPr>
      <t xml:space="preserve">(ct.5100000+5120101+5120501+5130101+5130301+5130302+ 5140101 +5140301+5140302+ 5150101+5150103+ 5150301 + 5150500+5150600+5160101+5160301+5160302+51701015170301+5170302+ 5200100 + 5210100 + 5210300 + 5230000 + 5250101 + 5250102 + 5250301+5250302 + 5250400 + 5260000 +5270000 + 5280000 + 5290101+  5290201+ 5290301 + 5290400+ 5290901+5310101+ 5500101+ 5520000+ 5550101 +5550400+ 5570101+  5580101 + 5580201+ 5590101+ 5600101 + 5600300+ 5600401+ 5610100 + 5610300+ 5620101 +5620300+5620401+ 5710100 +  5710300 + 5710400 + 5740101 + 5740102+ 5740301+ 5740302 +5740400 +5750100 + 5750300 + 5750400-7700000) </t>
    </r>
  </si>
  <si>
    <t>33</t>
  </si>
  <si>
    <t xml:space="preserve">Dobândă de încasat, alte valori, avansuri de trezorerie   (ct.5180701+5320100+5320200+5320300+5320400+ 5320500+ 5320600+ 5320800+5420100) </t>
  </si>
  <si>
    <t>33.1</t>
  </si>
  <si>
    <r>
      <t xml:space="preserve"> </t>
    </r>
    <r>
      <rPr>
        <sz val="11"/>
        <rFont val="Arial"/>
        <family val="2"/>
      </rPr>
      <t xml:space="preserve">depozite </t>
    </r>
  </si>
  <si>
    <t>34</t>
  </si>
  <si>
    <r>
      <t xml:space="preserve">Conturi la instituţii de credit, BNR, casă în valută                        </t>
    </r>
    <r>
      <rPr>
        <sz val="11"/>
        <rFont val="Arial"/>
        <family val="2"/>
      </rPr>
      <t xml:space="preserve">(ct. 5110101+5110102+5120102+5120402+5120502 +5130102 + 5130202+ 5140102 + 5140202 +  5150102 + 5150202 + 5150302+ 5160102+ 5160202 + 5170102 + 5170202  + 5290102 + 5290202 + 5290302+ 5290902 + 5310402 + 5410102 + 5410202 + 5500102 + 5550102+ 5550202 + 5570202 + 5580102 +5580202+ 5580302 + 5580303+5590102 + 5590202+ 5600102 +5600103+5620102+5620103+ 5600402)  </t>
    </r>
  </si>
  <si>
    <t>35</t>
  </si>
  <si>
    <t xml:space="preserve"> Dobândă de încasat,  avansuri de trezorerie (ct.5180702+5420200) </t>
  </si>
  <si>
    <t>35.1</t>
  </si>
  <si>
    <t>36</t>
  </si>
  <si>
    <t>Total disponibilităţi şi alte valori (rd.33+33.1+35+35.1)</t>
  </si>
  <si>
    <t>40</t>
  </si>
  <si>
    <r>
      <t xml:space="preserve">Conturi de disponibilităţi ale Trezoreriei Centrale şi ale trezoreriilor teritoriale </t>
    </r>
    <r>
      <rPr>
        <sz val="11"/>
        <rFont val="Arial"/>
        <family val="2"/>
      </rPr>
      <t xml:space="preserve">(ct.5120600+5120700+5120901+5120902+5121000+ 5240100+   5240200+5240300+5550101+5550102+5550103-7700000) </t>
    </r>
  </si>
  <si>
    <t>41</t>
  </si>
  <si>
    <t>Dobândă de încasat, alte valori, avansuri de trezorerie (ct.5320400+ 5180701+ 5180702)</t>
  </si>
  <si>
    <t>41.1</t>
  </si>
  <si>
    <r>
      <t xml:space="preserve">Cheltuieli în avans </t>
    </r>
    <r>
      <rPr>
        <sz val="11"/>
        <rFont val="Arial"/>
        <family val="2"/>
      </rPr>
      <t>(ct. 4710000 )</t>
    </r>
  </si>
  <si>
    <t>42</t>
  </si>
  <si>
    <t>TOTAL ACTIVE CURENTE                 (rd.19+30+31+40+41+41.1+42)</t>
  </si>
  <si>
    <t>45</t>
  </si>
  <si>
    <t>8.</t>
  </si>
  <si>
    <t>TOTAL ACTIVE (rd.15+45)</t>
  </si>
  <si>
    <t>46</t>
  </si>
  <si>
    <t>B.</t>
  </si>
  <si>
    <t>DATORII</t>
  </si>
  <si>
    <t>50</t>
  </si>
  <si>
    <t xml:space="preserve">DATORII NECURENTE- sume ce urmează a fi  plătite după-o perioadă mai mare de un an </t>
  </si>
  <si>
    <t>51</t>
  </si>
  <si>
    <r>
      <t xml:space="preserve">Sume necurente- sume ce urmează a fi  plătite după o perioadă mai mare de un an </t>
    </r>
    <r>
      <rPr>
        <sz val="11"/>
        <rFont val="Arial"/>
        <family val="2"/>
      </rPr>
      <t>(ct.2690200+4010200+4030200+4040200+4050200+4280201+ 4620201+ 4620209 + 5090000),  din care:</t>
    </r>
  </si>
  <si>
    <t>52</t>
  </si>
  <si>
    <t xml:space="preserve">Datorii comerciale                                                                       (ct.4010200+4030200+ 4040200+4050200+ 4620201) </t>
  </si>
  <si>
    <t>53</t>
  </si>
  <si>
    <r>
      <t xml:space="preserve">Împrumuturi pe termen lung </t>
    </r>
    <r>
      <rPr>
        <sz val="11"/>
        <rFont val="Arial"/>
        <family val="2"/>
      </rPr>
      <t>(ct.1610200+1620200+1630200+1640200+1650200 +1660201+ 1660202+1660203+ 1660204+1670201+ 1670202+1670203 +1670208 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</si>
  <si>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t>54</t>
  </si>
  <si>
    <r>
      <t xml:space="preserve">Provizioane                                                                                              </t>
    </r>
    <r>
      <rPr>
        <sz val="11"/>
        <rFont val="Arial"/>
        <family val="2"/>
      </rPr>
      <t>(ct. 1510201+1510202+1510203+1510204+1510208)</t>
    </r>
  </si>
  <si>
    <t>55</t>
  </si>
  <si>
    <t>TOTAL DATORII NECURENTE (rd.52+54+55)</t>
  </si>
  <si>
    <t>58</t>
  </si>
  <si>
    <r>
      <t xml:space="preserve">DATORII CURENTE - sume ce urmează a fi plătite 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într-o perioadă de până la un an  </t>
    </r>
  </si>
  <si>
    <t>59</t>
  </si>
  <si>
    <r>
      <t>Datorii comerciale,  avansuri şi alte decontări</t>
    </r>
    <r>
      <rPr>
        <sz val="11"/>
        <rFont val="Arial"/>
        <family val="2"/>
      </rPr>
      <t xml:space="preserve">  (ct.2690100+4010100+4030100+4040100+4050100+ 4080000+ 4190000+ 4620101+4620109 +4730109+ 4810101+4810102+ 4810103+4810200+ 4810300+ 4810900+4820000+ 4830000+ 4890000+ 5090000+ 5120800),  din care:</t>
    </r>
  </si>
  <si>
    <t>60</t>
  </si>
  <si>
    <t>Datorii comerciale şi avansuri                                                                   (ct. 4010100+4030100+4040100+4050100+ 4080000+ 4190000+ 4620101), din care:</t>
  </si>
  <si>
    <t>61</t>
  </si>
  <si>
    <t>Avansuri  primite (ct. 4190000)</t>
  </si>
  <si>
    <t>61.1</t>
  </si>
  <si>
    <r>
      <t xml:space="preserve">Datorii către bugete                                                                                </t>
    </r>
    <r>
      <rPr>
        <sz val="11"/>
        <rFont val="Arial"/>
        <family val="2"/>
      </rPr>
      <t>(ct. 4310100+4310200 + 4310300 + 4310400 + 4310500+ 4310700+ 4370100 + 4370200 + 4370300 + 4400000+4410000+ 4420300 + 4420800+ 4440000+ 4460000+ 4480100 +4550501+ 4550502+ 4550503+4620109+ 4670100+ 4670200+ 4670300+ 4670400+ 4670500+ 4670900+ 4730109+4810900+ 4820000), din care:</t>
    </r>
  </si>
  <si>
    <t>62</t>
  </si>
  <si>
    <t xml:space="preserve">Datoriile  instituţiilor publice către bugete </t>
  </si>
  <si>
    <t>63</t>
  </si>
  <si>
    <t>Contribuţii sociale                          (ct.4310100+4310200+4310300+4310400+ 4310500+ 4310700+ 4370100+ 4370200+4370300)</t>
  </si>
  <si>
    <t>63.1</t>
  </si>
  <si>
    <t xml:space="preserve"> Sume datorate bugetului din Fonduri externe nerambursabile            (ct.4550501+4550502+4550503)</t>
  </si>
  <si>
    <t>64</t>
  </si>
  <si>
    <r>
      <t xml:space="preserve">Datorii din operaţiuni cu Fonduri externe nerambursabile şi fonduri de la buget, alte datorii către alte organisme internaţionale                                             </t>
    </r>
    <r>
      <rPr>
        <sz val="11"/>
        <rFont val="Arial"/>
        <family val="2"/>
      </rPr>
      <t>(ct.4500200+4500400+4500600+4510200+ 4510401+4540402+ 4540409+4510601+4510602 + 4510603+4510605+4510606+ 4510609+ 4520100 + 4520200+4530200+4540200+ 4540401+ 4540402+ 4540601+4540602+4540603+ 4550200+ 4550401+ 4550402+4550403+4550404+4560400+ 4580401+ 4580402+ 4580501+4580502+4590000+ 4620103+ 4730103+4760000)</t>
    </r>
  </si>
  <si>
    <t>65</t>
  </si>
  <si>
    <t>din care: sume datorate Comisiei Europene / alti donatori (ct.4500200+4500400+4500600+4590000+ 4620103)</t>
  </si>
  <si>
    <t>66</t>
  </si>
  <si>
    <r>
      <t xml:space="preserve">Împrumuturi pe termen scurt - sume ce urmează a fi  plătite într-o perioadă de până la  un an </t>
    </r>
    <r>
      <rPr>
        <sz val="11"/>
        <rFont val="Arial"/>
        <family val="2"/>
      </rPr>
      <t>(ct.5180601+5180603+5180604+5180605+5180606 + 5180608+ 5180609+5180800+5190101+5190102 + 5190103+ 5190104+ 5190105+ 5190106+ 5190107+ 5190108+5190109+5190110+ 5190180+ 5190190 )</t>
    </r>
  </si>
  <si>
    <t>70</t>
  </si>
  <si>
    <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</t>
    </r>
    <r>
      <rPr>
        <sz val="11"/>
        <rFont val="Arial"/>
        <family val="2"/>
      </rPr>
      <t>(ct.1610100+1620100+1630100+1640100+1650100+ 1660101+ 1660102 +1660103+1660104+1670101+ 1670102+1670103+ 1670108+1670109+ 1680100 + 1680200+1680300 +1680400+ 1680500+1680701+ 1680702+ 1680703+1680708+1680709 -1690100)</t>
    </r>
  </si>
  <si>
    <t>71</t>
  </si>
  <si>
    <r>
      <t xml:space="preserve">Salariile angajaţilor </t>
    </r>
    <r>
      <rPr>
        <sz val="11"/>
        <rFont val="Arial"/>
        <family val="2"/>
      </rPr>
      <t>(ct.4210000+4230000+4260000+4270100+  4270300+ 4280101)</t>
    </r>
  </si>
  <si>
    <t>72</t>
  </si>
  <si>
    <r>
      <t xml:space="preserve">Alte drepturi cuvenite  altor categorii de persoane (pensii, indemnizaţii de şomaj, burse) </t>
    </r>
    <r>
      <rPr>
        <sz val="11"/>
        <rFont val="Arial"/>
        <family val="2"/>
      </rPr>
      <t>(ct.4220100+4220200+4240000+4260000+4270200+ 4270300+ 4290000+ 4380000), din care:</t>
    </r>
  </si>
  <si>
    <t>73</t>
  </si>
  <si>
    <t xml:space="preserve">Pensii, indemnizaţii de şomaj, burse </t>
  </si>
  <si>
    <t>73.1</t>
  </si>
  <si>
    <r>
      <t xml:space="preserve">Venituri în avans </t>
    </r>
    <r>
      <rPr>
        <sz val="11"/>
        <rFont val="Arial"/>
        <family val="2"/>
      </rPr>
      <t>(ct.4720000)</t>
    </r>
  </si>
  <si>
    <t>74</t>
  </si>
  <si>
    <t>9.</t>
  </si>
  <si>
    <r>
      <t xml:space="preserve">Provizioane                                                                                                     </t>
    </r>
    <r>
      <rPr>
        <sz val="11"/>
        <rFont val="Arial"/>
        <family val="2"/>
      </rPr>
      <t xml:space="preserve">(ct.1510101+1510102+1510103+1510104+ 1510108) </t>
    </r>
  </si>
  <si>
    <t>75</t>
  </si>
  <si>
    <t>10.</t>
  </si>
  <si>
    <t>TOTAL DATORII CURENTE (rd.60+62+65+70+71+72+73+74+75)</t>
  </si>
  <si>
    <t>78</t>
  </si>
  <si>
    <t>11.</t>
  </si>
  <si>
    <t>TOTAL DATORII (rd.58+78)</t>
  </si>
  <si>
    <t>79</t>
  </si>
  <si>
    <t>12.</t>
  </si>
  <si>
    <t>ACTIVE NETE = TOTAL ACTIVE  – TOTAL DATORII = CAPITALURI PROPRII                                                                             (rd.80= rd.46-79 = rd.90)</t>
  </si>
  <si>
    <t>80</t>
  </si>
  <si>
    <t>C.</t>
  </si>
  <si>
    <t>CAPITALURI PROPRII</t>
  </si>
  <si>
    <t>83</t>
  </si>
  <si>
    <r>
      <t xml:space="preserve">Rezerve, fonduri </t>
    </r>
    <r>
      <rPr>
        <sz val="11"/>
        <rFont val="Arial"/>
        <family val="2"/>
      </rPr>
      <t>(ct.1000000+1010000+1020101+1020102+1030000+1040101+1040102+ 1050100+ 1050200+ 1050300+1050400+1050500+ 1060000+ 1320000+ 1330000+</t>
    </r>
    <r>
      <rPr>
        <b/>
        <sz val="11"/>
        <rFont val="Arial"/>
        <family val="2"/>
      </rPr>
      <t xml:space="preserve">1390100)  </t>
    </r>
  </si>
  <si>
    <t>84</t>
  </si>
  <si>
    <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</si>
  <si>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t>85</t>
  </si>
  <si>
    <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</si>
  <si>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t>86</t>
  </si>
  <si>
    <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</si>
  <si>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t>87</t>
  </si>
  <si>
    <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</si>
  <si>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t>88</t>
  </si>
  <si>
    <t>TOTAL CAPITALURI PROPRII                                                        (rd.84+85-86+87-88)</t>
  </si>
  <si>
    <t>90</t>
  </si>
  <si>
    <t xml:space="preserve"> *) Conturi de repartizat după natura elementelor respective.</t>
  </si>
  <si>
    <t xml:space="preserve">    **) Solduri debitoare ale conturilor respective.</t>
  </si>
  <si>
    <t>Conducatorul institutiei</t>
  </si>
  <si>
    <t>Conducatorul compartimentului</t>
  </si>
  <si>
    <t>financiar-contabil</t>
  </si>
  <si>
    <t>ANEXA 2</t>
  </si>
  <si>
    <t xml:space="preserve"> CONTUL DE REZULTAT PATRIMONIAL</t>
  </si>
  <si>
    <t>cod 02</t>
  </si>
  <si>
    <t xml:space="preserve">Nr. </t>
  </si>
  <si>
    <t>DENUMIREA INDICATORULUI</t>
  </si>
  <si>
    <t>An precedent</t>
  </si>
  <si>
    <t>An curent</t>
  </si>
  <si>
    <t xml:space="preserve">crt. </t>
  </si>
  <si>
    <t xml:space="preserve">VENITURI OPERATIONALE </t>
  </si>
  <si>
    <r>
      <t xml:space="preserve">Venituri din impozite, taxe, contribuţii de asigurări şi alte venituri ale bugetelor </t>
    </r>
    <r>
      <rPr>
        <sz val="11"/>
        <rFont val="Arial"/>
        <family val="2"/>
      </rPr>
      <t>(ct.7300100+7300200+7310100+7310200+7320100+ 7330000+ 7340000+ 7350100+7350200+7350300+7350400+ 7350500+ 7350600+7360100+7390000+7450100+7450200+ 7450300+ 7450400+ 7450500+7450900+ 7460100+ 7460200+ 7460300+ 7460900)</t>
    </r>
  </si>
  <si>
    <r>
      <t xml:space="preserve">Venituri din activităţi economice                                              </t>
    </r>
    <r>
      <rPr>
        <sz val="11"/>
        <rFont val="Arial"/>
        <family val="2"/>
      </rPr>
      <t>(ct.7210000+7220000+7510100+ 7510200+/-7090000)</t>
    </r>
  </si>
  <si>
    <t xml:space="preserve">03 </t>
  </si>
  <si>
    <r>
      <t xml:space="preserve">Finantări, subvenţii, transferuri, alocaţii bugetare cu destinaţie specială  </t>
    </r>
    <r>
      <rPr>
        <sz val="11"/>
        <rFont val="Arial"/>
        <family val="2"/>
      </rPr>
      <t>(ct.7510500+7710000+7720100+7720200+7730000+7740100+ 7740200+7750000+7760000+7780000+7790101+7790109)</t>
    </r>
  </si>
  <si>
    <r>
      <t xml:space="preserve">Alte venituri operaţionale </t>
    </r>
    <r>
      <rPr>
        <sz val="11"/>
        <rFont val="Arial"/>
        <family val="2"/>
      </rPr>
      <t>(ct.7140000+7180000+7500000+7510300+7510400+7810200+7810300 +7810401+7810402+7770000)</t>
    </r>
  </si>
  <si>
    <t>TOTAL VENITURI OPERAŢIONALE                         (rd.02+03+04+05)</t>
  </si>
  <si>
    <t>II.</t>
  </si>
  <si>
    <t>CHELTUIELI  OPERAŢIONALE</t>
  </si>
  <si>
    <r>
      <t xml:space="preserve">Salariile şi contribuţiile sociale aferente angajaţilor </t>
    </r>
    <r>
      <rPr>
        <sz val="11"/>
        <rFont val="Arial"/>
        <family val="2"/>
      </rPr>
      <t>(ct.6410000+6420000+6450100+6450200+6450300+ 6450400+ 6450500+</t>
    </r>
    <r>
      <rPr>
        <sz val="11"/>
        <color indexed="8"/>
        <rFont val="Arial"/>
        <family val="2"/>
      </rPr>
      <t>6450600+</t>
    </r>
    <r>
      <rPr>
        <sz val="11"/>
        <rFont val="Arial"/>
        <family val="2"/>
      </rPr>
      <t xml:space="preserve"> 6450800+6460000+6470000)</t>
    </r>
  </si>
  <si>
    <r>
      <t xml:space="preserve">Subventii şi transferuri </t>
    </r>
    <r>
      <rPr>
        <sz val="11"/>
        <rFont val="Arial"/>
        <family val="2"/>
      </rPr>
      <t>(ct.6700000+6710000+6720000+6730000+6740000+ 6750000+ 6760000+ 6770000+ 6780000+6790000)</t>
    </r>
  </si>
  <si>
    <r>
      <t xml:space="preserve">Stocuri, consumabile, lucrări şi servicii executate de terţi </t>
    </r>
    <r>
      <rPr>
        <sz val="11"/>
        <rFont val="Arial"/>
        <family val="2"/>
      </rPr>
      <t>(ct.6010000+6020100+6020200+6020300+6020400+ 6020500+ 6020600+ 6020700+6020800+6020900+6030000+ 6060000+ 6070000+6080000+6090000+6100000+ 6110000+ 6120000+ 6130000+6140000+6220000+6230000+6240100+ 6240200+ 6260000+6270000+6280000+6290100)</t>
    </r>
  </si>
  <si>
    <r>
      <t xml:space="preserve">Cheltuieli de capital, amortizări şi provizioane </t>
    </r>
    <r>
      <rPr>
        <sz val="11"/>
        <rFont val="Arial"/>
        <family val="2"/>
      </rPr>
      <t>(ct.6290200+6810100+6810200+6810300+6810401+6810402+6820101+ 6820109+6820200+ 6890100+ 6890200)</t>
    </r>
  </si>
  <si>
    <t>11</t>
  </si>
  <si>
    <r>
      <t xml:space="preserve">Alte cheltuieli operaţionale        </t>
    </r>
    <r>
      <rPr>
        <sz val="11"/>
        <rFont val="Arial"/>
        <family val="2"/>
      </rPr>
      <t>(ct.6350000+6540000+6580101+6580109)</t>
    </r>
  </si>
  <si>
    <t>12</t>
  </si>
  <si>
    <t>TOTAL CHELTUIELI OPERAŢIONALE      (rd.08+09+10+11+12)</t>
  </si>
  <si>
    <t>13</t>
  </si>
  <si>
    <t>III.</t>
  </si>
  <si>
    <t xml:space="preserve">REZULTATUL DIN ACTIVITATEA OPERAŢIONALĂ </t>
  </si>
  <si>
    <t>14</t>
  </si>
  <si>
    <t>- EXCEDENT (rd.06- rd.13)</t>
  </si>
  <si>
    <t>- DEFICIT (rd.13- rd.06)</t>
  </si>
  <si>
    <t>16</t>
  </si>
  <si>
    <t>IV.</t>
  </si>
  <si>
    <r>
      <t xml:space="preserve">VENITURI FINANCIARE </t>
    </r>
    <r>
      <rPr>
        <sz val="11"/>
        <rFont val="Arial"/>
        <family val="2"/>
      </rPr>
      <t>(ct.7630000+7640000+7650000+7660000+7670000+  7680000+ 7690000+ 7860300+7860400)</t>
    </r>
  </si>
  <si>
    <t>17</t>
  </si>
  <si>
    <t>V.</t>
  </si>
  <si>
    <r>
      <t xml:space="preserve">CHELTUIELI FINANCIARE </t>
    </r>
    <r>
      <rPr>
        <sz val="11"/>
        <rFont val="Arial"/>
        <family val="2"/>
      </rPr>
      <t>(ct.6630000+6640000+6650000+6660000+6670000+ 6680000+ 6690000+ 6860300+6860400+6860800)</t>
    </r>
  </si>
  <si>
    <t>VI.</t>
  </si>
  <si>
    <t>REZULTATUL DIN ACTIVITATEA FINANCIARĂ</t>
  </si>
  <si>
    <t xml:space="preserve">- EXCEDENT (rd.17- rd.18) </t>
  </si>
  <si>
    <t>- DEFICIT (rd.18- rd.17)</t>
  </si>
  <si>
    <t>VII.</t>
  </si>
  <si>
    <t xml:space="preserve">REZULTATUL DIN ACTIVITATEA CURENTĂ </t>
  </si>
  <si>
    <t xml:space="preserve"> - EXCEDENT (rd.15+20-16-21)</t>
  </si>
  <si>
    <t xml:space="preserve"> - DEFICIT  (rd.16+21-15-20)</t>
  </si>
  <si>
    <t>VIII.</t>
  </si>
  <si>
    <r>
      <t xml:space="preserve">VENITURI EXTRAORDINARE                                           </t>
    </r>
    <r>
      <rPr>
        <sz val="11"/>
        <rFont val="Arial"/>
        <family val="2"/>
      </rPr>
      <t>(ct.7910000)</t>
    </r>
  </si>
  <si>
    <t>IX.</t>
  </si>
  <si>
    <r>
      <t xml:space="preserve">CHELTUIELI  EXTRAORDINARE                </t>
    </r>
    <r>
      <rPr>
        <sz val="11"/>
        <rFont val="Arial"/>
        <family val="2"/>
      </rPr>
      <t>(ct.6900000+6910000)</t>
    </r>
  </si>
  <si>
    <t>X.</t>
  </si>
  <si>
    <t xml:space="preserve">REZULTATUL DIN ACTIVITATEA EXTRAORDINARĂ </t>
  </si>
  <si>
    <t>- EXCEDENT (rd.25-rd.26)</t>
  </si>
  <si>
    <t>- DEFICIT  (rd.26-rd.25)</t>
  </si>
  <si>
    <t>XI.</t>
  </si>
  <si>
    <t xml:space="preserve">REZULTATUL PATRIMONIAL AL EXERCIŢIULUI </t>
  </si>
  <si>
    <t xml:space="preserve"> - EXCEDENT (rd. 23+28-24-29)</t>
  </si>
  <si>
    <t xml:space="preserve"> - DEFICIT (rd. 24+29-23-28)</t>
  </si>
  <si>
    <t>financiar contabil</t>
  </si>
  <si>
    <t>BILANT la data de 31.12.2017</t>
  </si>
  <si>
    <t>la data de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</si>
</sst>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</cellStyleXfs>
  <cellXfs count="86">
    <xf numFmtId="0" fontId="0" fillId="0" borderId="0" xfId="0"/>
    <xf numFmtId="0" fontId="7" fillId="0" borderId="2" xfId="1" applyNumberFormat="1" applyFont="1" applyFill="1" applyBorder="1" applyAlignment="1">
      <alignment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NumberFormat="1" applyFont="1"/>
    <xf numFmtId="0" fontId="2" fillId="0" borderId="0" xfId="2"/>
    <xf numFmtId="0" fontId="5" fillId="0" borderId="0" xfId="2" applyNumberFormat="1" applyFont="1" applyFill="1" applyAlignment="1" applyProtection="1">
      <alignment horizontal="center" vertical="center"/>
    </xf>
    <xf numFmtId="0" fontId="2" fillId="0" borderId="0" xfId="2" applyNumberFormat="1" applyFill="1" applyAlignment="1" applyProtection="1">
      <alignment vertical="center"/>
    </xf>
    <xf numFmtId="0" fontId="2" fillId="0" borderId="0" xfId="2" applyNumberForma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2" fillId="0" borderId="0" xfId="2" applyNumberFormat="1" applyFill="1" applyAlignment="1" applyProtection="1">
      <alignment horizontal="center" vertical="center"/>
    </xf>
    <xf numFmtId="0" fontId="2" fillId="0" borderId="0" xfId="2" applyNumberFormat="1" applyFill="1" applyAlignment="1" applyProtection="1">
      <alignment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2" fillId="0" borderId="0" xfId="2" applyNumberForma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/>
    </xf>
    <xf numFmtId="0" fontId="11" fillId="0" borderId="2" xfId="7" applyNumberFormat="1" applyFon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>
      <alignment horizontal="left" vertical="center" wrapText="1"/>
    </xf>
    <xf numFmtId="0" fontId="10" fillId="0" borderId="2" xfId="7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vertical="top" wrapText="1"/>
    </xf>
    <xf numFmtId="0" fontId="2" fillId="0" borderId="2" xfId="2" applyNumberFormat="1" applyFill="1" applyBorder="1" applyAlignment="1" applyProtection="1">
      <alignment horizontal="right" vertical="center"/>
      <protection locked="0"/>
    </xf>
    <xf numFmtId="0" fontId="9" fillId="0" borderId="2" xfId="4" applyNumberFormat="1" applyFont="1" applyFill="1" applyBorder="1" applyAlignment="1">
      <alignment vertical="top" wrapText="1"/>
    </xf>
    <xf numFmtId="0" fontId="11" fillId="0" borderId="2" xfId="7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4" applyNumberFormat="1" applyFont="1" applyFill="1" applyBorder="1" applyAlignment="1">
      <alignment vertical="top" wrapText="1"/>
    </xf>
    <xf numFmtId="0" fontId="10" fillId="0" borderId="3" xfId="7" applyNumberFormat="1" applyFont="1" applyFill="1" applyBorder="1" applyAlignment="1">
      <alignment horizontal="center" vertical="center" wrapText="1"/>
    </xf>
    <xf numFmtId="0" fontId="7" fillId="0" borderId="4" xfId="4" applyNumberFormat="1" applyFont="1" applyFill="1" applyBorder="1" applyAlignment="1">
      <alignment vertical="top" wrapText="1"/>
    </xf>
    <xf numFmtId="0" fontId="10" fillId="0" borderId="0" xfId="7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vertical="top" wrapText="1"/>
    </xf>
    <xf numFmtId="0" fontId="11" fillId="0" borderId="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wrapText="1"/>
    </xf>
    <xf numFmtId="0" fontId="14" fillId="0" borderId="0" xfId="7" applyNumberFormat="1" applyFont="1" applyFill="1" applyBorder="1" applyAlignment="1" applyProtection="1">
      <alignment horizontal="left" vertical="center" wrapText="1"/>
    </xf>
    <xf numFmtId="0" fontId="8" fillId="0" borderId="0" xfId="2" applyNumberFormat="1" applyFont="1" applyFill="1" applyAlignment="1" applyProtection="1">
      <alignment horizontal="left" vertical="center"/>
    </xf>
    <xf numFmtId="0" fontId="8" fillId="0" borderId="0" xfId="2" applyNumberFormat="1" applyFont="1" applyFill="1" applyAlignment="1" applyProtection="1">
      <alignment vertical="center"/>
    </xf>
    <xf numFmtId="0" fontId="8" fillId="0" borderId="0" xfId="2" applyNumberFormat="1" applyFont="1" applyFill="1" applyBorder="1" applyAlignment="1" applyProtection="1">
      <alignment vertical="center"/>
    </xf>
    <xf numFmtId="0" fontId="5" fillId="0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7" applyNumberFormat="1" applyFont="1" applyFill="1" applyBorder="1" applyAlignment="1" applyProtection="1">
      <alignment horizontal="right" wrapText="1"/>
      <protection locked="0"/>
    </xf>
    <xf numFmtId="0" fontId="8" fillId="0" borderId="0" xfId="2" applyNumberFormat="1" applyFont="1" applyFill="1" applyAlignment="1" applyProtection="1">
      <alignment vertical="center" wrapText="1"/>
      <protection locked="0"/>
    </xf>
    <xf numFmtId="0" fontId="11" fillId="0" borderId="2" xfId="7" applyNumberFormat="1" applyFont="1" applyFill="1" applyBorder="1" applyAlignment="1" applyProtection="1">
      <alignment horizontal="right" vertical="center" wrapText="1"/>
    </xf>
    <xf numFmtId="0" fontId="4" fillId="0" borderId="0" xfId="6" applyNumberFormat="1" applyFont="1" applyAlignment="1" applyProtection="1">
      <alignment vertical="center"/>
    </xf>
    <xf numFmtId="0" fontId="5" fillId="0" borderId="2" xfId="6" applyNumberFormat="1" applyFont="1" applyBorder="1" applyAlignment="1">
      <alignment horizontal="center" vertical="center"/>
    </xf>
    <xf numFmtId="0" fontId="7" fillId="0" borderId="5" xfId="3" applyNumberFormat="1" applyFont="1" applyFill="1" applyBorder="1" applyAlignment="1">
      <alignment vertical="top" wrapText="1"/>
    </xf>
    <xf numFmtId="0" fontId="7" fillId="0" borderId="3" xfId="3" applyNumberFormat="1" applyFont="1" applyFill="1" applyBorder="1" applyAlignment="1">
      <alignment vertical="top" wrapText="1"/>
    </xf>
    <xf numFmtId="0" fontId="4" fillId="0" borderId="2" xfId="6" applyNumberFormat="1" applyFont="1" applyBorder="1" applyAlignment="1" applyProtection="1">
      <alignment vertical="center"/>
      <protection locked="0"/>
    </xf>
    <xf numFmtId="0" fontId="7" fillId="0" borderId="6" xfId="3" applyNumberFormat="1" applyFont="1" applyFill="1" applyBorder="1" applyAlignment="1">
      <alignment vertical="top" wrapText="1"/>
    </xf>
    <xf numFmtId="0" fontId="4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 applyProtection="1">
      <alignment vertical="center"/>
    </xf>
    <xf numFmtId="0" fontId="7" fillId="0" borderId="7" xfId="3" applyNumberFormat="1" applyFont="1" applyFill="1" applyBorder="1" applyAlignment="1">
      <alignment vertical="top" wrapText="1"/>
    </xf>
    <xf numFmtId="0" fontId="4" fillId="0" borderId="2" xfId="6" applyNumberFormat="1" applyFont="1" applyBorder="1" applyAlignment="1">
      <alignment vertical="center" wrapText="1"/>
    </xf>
    <xf numFmtId="0" fontId="5" fillId="0" borderId="2" xfId="6" applyNumberFormat="1" applyFont="1" applyBorder="1" applyAlignment="1">
      <alignment horizontal="center" vertical="center" wrapText="1"/>
    </xf>
    <xf numFmtId="0" fontId="7" fillId="0" borderId="8" xfId="3" applyNumberFormat="1" applyFont="1" applyFill="1" applyBorder="1" applyAlignment="1">
      <alignment vertical="top" wrapText="1"/>
    </xf>
    <xf numFmtId="0" fontId="5" fillId="0" borderId="0" xfId="6" applyNumberFormat="1" applyFont="1" applyAlignment="1" applyProtection="1">
      <alignment horizontal="center" vertical="center"/>
    </xf>
    <xf numFmtId="0" fontId="8" fillId="0" borderId="0" xfId="6" applyNumberFormat="1" applyFont="1" applyAlignment="1" applyProtection="1">
      <alignment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7" fillId="0" borderId="0" xfId="3" applyNumberFormat="1" applyFont="1" applyFill="1" applyAlignment="1" applyProtection="1">
      <alignment vertical="center"/>
      <protection locked="0"/>
    </xf>
    <xf numFmtId="0" fontId="3" fillId="0" borderId="0" xfId="6" applyNumberFormat="1" applyFill="1" applyAlignment="1" applyProtection="1">
      <alignment vertical="center"/>
    </xf>
    <xf numFmtId="0" fontId="5" fillId="0" borderId="0" xfId="6" applyNumberFormat="1" applyFont="1" applyFill="1" applyAlignment="1" applyProtection="1">
      <alignment horizontal="right" vertical="center"/>
    </xf>
    <xf numFmtId="0" fontId="4" fillId="0" borderId="0" xfId="6" applyNumberFormat="1" applyFont="1" applyFill="1" applyAlignment="1" applyProtection="1">
      <alignment vertical="center"/>
    </xf>
    <xf numFmtId="0" fontId="5" fillId="0" borderId="1" xfId="6" applyNumberFormat="1" applyFont="1" applyFill="1" applyBorder="1" applyAlignment="1">
      <alignment vertical="center" wrapText="1"/>
    </xf>
    <xf numFmtId="0" fontId="5" fillId="0" borderId="9" xfId="6" applyNumberFormat="1" applyFont="1" applyFill="1" applyBorder="1" applyAlignment="1">
      <alignment vertical="center" wrapText="1"/>
    </xf>
    <xf numFmtId="0" fontId="5" fillId="0" borderId="2" xfId="6" applyNumberFormat="1" applyFont="1" applyFill="1" applyBorder="1" applyAlignment="1">
      <alignment horizontal="center" vertical="center"/>
    </xf>
    <xf numFmtId="0" fontId="4" fillId="0" borderId="2" xfId="6" applyNumberFormat="1" applyFont="1" applyFill="1" applyBorder="1" applyAlignment="1" applyProtection="1">
      <alignment vertical="center"/>
      <protection locked="0"/>
    </xf>
    <xf numFmtId="0" fontId="5" fillId="0" borderId="2" xfId="6" applyNumberFormat="1" applyFont="1" applyFill="1" applyBorder="1" applyAlignment="1" applyProtection="1">
      <alignment horizontal="center" vertical="center"/>
      <protection locked="0"/>
    </xf>
    <xf numFmtId="0" fontId="5" fillId="0" borderId="2" xfId="6" applyNumberFormat="1" applyFont="1" applyBorder="1" applyAlignment="1" applyProtection="1">
      <alignment horizontal="center" vertical="center"/>
      <protection locked="0"/>
    </xf>
    <xf numFmtId="0" fontId="8" fillId="0" borderId="0" xfId="6" applyNumberFormat="1" applyFont="1" applyAlignment="1" applyProtection="1">
      <alignment vertical="center"/>
      <protection locked="0"/>
    </xf>
    <xf numFmtId="0" fontId="5" fillId="0" borderId="2" xfId="6" applyNumberFormat="1" applyFont="1" applyFill="1" applyBorder="1" applyAlignment="1" applyProtection="1">
      <alignment vertical="center"/>
    </xf>
    <xf numFmtId="0" fontId="5" fillId="0" borderId="2" xfId="6" applyNumberFormat="1" applyFont="1" applyFill="1" applyBorder="1" applyAlignment="1" applyProtection="1">
      <alignment horizontal="right" vertical="center"/>
    </xf>
    <xf numFmtId="0" fontId="5" fillId="0" borderId="2" xfId="6" applyNumberFormat="1" applyFont="1" applyBorder="1" applyAlignment="1" applyProtection="1">
      <alignment horizontal="right" vertical="center"/>
    </xf>
    <xf numFmtId="0" fontId="7" fillId="0" borderId="0" xfId="2" applyNumberFormat="1" applyFont="1" applyFill="1" applyAlignment="1" applyProtection="1">
      <alignment horizontal="left" vertical="center"/>
      <protection locked="0"/>
    </xf>
    <xf numFmtId="0" fontId="8" fillId="0" borderId="0" xfId="2" applyNumberFormat="1" applyFont="1" applyFill="1" applyAlignment="1" applyProtection="1">
      <alignment horizontal="left" vertical="center"/>
      <protection locked="0"/>
    </xf>
    <xf numFmtId="0" fontId="9" fillId="0" borderId="0" xfId="2" applyNumberFormat="1" applyFont="1" applyFill="1" applyAlignment="1" applyProtection="1">
      <alignment horizontal="left" vertical="center"/>
      <protection locked="0"/>
    </xf>
    <xf numFmtId="0" fontId="5" fillId="0" borderId="0" xfId="2" applyNumberFormat="1" applyFont="1" applyFill="1" applyAlignment="1" applyProtection="1">
      <alignment horizontal="center" vertical="center"/>
    </xf>
    <xf numFmtId="14" fontId="4" fillId="0" borderId="0" xfId="2" applyNumberFormat="1" applyFont="1" applyFill="1" applyAlignment="1" applyProtection="1">
      <alignment horizontal="center" vertical="center"/>
      <protection locked="0"/>
    </xf>
    <xf numFmtId="0" fontId="2" fillId="0" borderId="0" xfId="2" applyNumberFormat="1" applyFill="1" applyAlignment="1" applyProtection="1">
      <alignment horizontal="center" vertical="center"/>
      <protection locked="0"/>
    </xf>
    <xf numFmtId="0" fontId="8" fillId="0" borderId="0" xfId="6" applyNumberFormat="1" applyFont="1" applyAlignment="1" applyProtection="1">
      <alignment horizontal="center" vertical="center"/>
    </xf>
    <xf numFmtId="0" fontId="5" fillId="0" borderId="0" xfId="6" applyNumberFormat="1" applyFont="1" applyFill="1" applyAlignment="1" applyProtection="1">
      <alignment vertical="center"/>
    </xf>
    <xf numFmtId="0" fontId="5" fillId="0" borderId="1" xfId="6" applyNumberFormat="1" applyFont="1" applyFill="1" applyBorder="1" applyAlignment="1">
      <alignment horizontal="center" vertical="center"/>
    </xf>
    <xf numFmtId="0" fontId="5" fillId="0" borderId="9" xfId="6" applyNumberFormat="1" applyFont="1" applyFill="1" applyBorder="1" applyAlignment="1">
      <alignment horizontal="center" vertical="center"/>
    </xf>
    <xf numFmtId="0" fontId="7" fillId="0" borderId="0" xfId="3" applyNumberFormat="1" applyFont="1" applyFill="1" applyAlignment="1" applyProtection="1">
      <alignment horizontal="left" vertical="center"/>
      <protection locked="0"/>
    </xf>
    <xf numFmtId="0" fontId="8" fillId="0" borderId="0" xfId="3" applyNumberFormat="1" applyFont="1" applyFill="1" applyAlignment="1" applyProtection="1">
      <alignment horizontal="left" vertical="center"/>
      <protection locked="0"/>
    </xf>
    <xf numFmtId="0" fontId="9" fillId="0" borderId="0" xfId="3" applyNumberFormat="1" applyFont="1" applyFill="1" applyAlignment="1" applyProtection="1">
      <alignment horizontal="left" vertical="center"/>
      <protection locked="0"/>
    </xf>
    <xf numFmtId="0" fontId="5" fillId="0" borderId="0" xfId="5" applyNumberFormat="1" applyFont="1" applyFill="1" applyAlignment="1" applyProtection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/>
      <protection locked="0"/>
    </xf>
    <xf numFmtId="0" fontId="4" fillId="0" borderId="0" xfId="3" applyNumberFormat="1" applyFill="1" applyAlignment="1" applyProtection="1">
      <alignment horizontal="center" vertical="center"/>
      <protection locked="0"/>
    </xf>
  </cellXfs>
  <cellStyles count="8">
    <cellStyle name="Comma" xfId="1" builtinId="3"/>
    <cellStyle name="Normal" xfId="0" builtinId="0"/>
    <cellStyle name="Normal 2" xfId="2"/>
    <cellStyle name="Normal 3" xfId="3"/>
    <cellStyle name="Normal 5" xfId="4"/>
    <cellStyle name="Normal_AnexeDiana_copy" xfId="5"/>
    <cellStyle name="Normal_AnexeDiana_copy_Anexe" xfId="6"/>
    <cellStyle name="Normal_BILAN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85" workbookViewId="0">
      <selection activeCell="B95" sqref="B95"/>
    </sheetView>
  </sheetViews>
  <sheetFormatPr defaultRowHeight="15" x14ac:dyDescent="0.25"/>
  <cols>
    <col min="1" max="1" width="5" customWidth="1"/>
    <col min="2" max="2" width="53.7109375" customWidth="1"/>
    <col min="3" max="3" width="6.140625" customWidth="1"/>
    <col min="4" max="5" width="8.42578125" customWidth="1"/>
  </cols>
  <sheetData>
    <row r="1" spans="1:5" x14ac:dyDescent="0.25">
      <c r="A1" s="70" t="s">
        <v>0</v>
      </c>
      <c r="B1" s="70"/>
      <c r="C1" s="7"/>
      <c r="D1" s="8"/>
      <c r="E1" s="9"/>
    </row>
    <row r="2" spans="1:5" x14ac:dyDescent="0.25">
      <c r="A2" s="71"/>
      <c r="B2" s="71"/>
      <c r="C2" s="7"/>
      <c r="D2" s="8"/>
      <c r="E2" s="10" t="s">
        <v>1</v>
      </c>
    </row>
    <row r="3" spans="1:5" x14ac:dyDescent="0.25">
      <c r="A3" s="72"/>
      <c r="B3" s="72"/>
      <c r="C3" s="7"/>
      <c r="D3" s="8"/>
      <c r="E3" s="9"/>
    </row>
    <row r="4" spans="1:5" x14ac:dyDescent="0.25">
      <c r="A4" s="11"/>
      <c r="B4" s="12"/>
      <c r="C4" s="7"/>
      <c r="D4" s="8"/>
      <c r="E4" s="9"/>
    </row>
    <row r="5" spans="1:5" x14ac:dyDescent="0.25">
      <c r="A5" s="11"/>
      <c r="B5" s="12"/>
      <c r="C5" s="7"/>
      <c r="D5" s="8"/>
      <c r="E5" s="10"/>
    </row>
    <row r="6" spans="1:5" x14ac:dyDescent="0.25">
      <c r="A6" s="73" t="s">
        <v>235</v>
      </c>
      <c r="B6" s="73"/>
      <c r="C6" s="73"/>
      <c r="D6" s="73"/>
      <c r="E6" s="73"/>
    </row>
    <row r="7" spans="1:5" x14ac:dyDescent="0.25">
      <c r="A7" s="74"/>
      <c r="B7" s="75"/>
      <c r="C7" s="75"/>
      <c r="D7" s="75"/>
      <c r="E7" s="75"/>
    </row>
    <row r="8" spans="1:5" x14ac:dyDescent="0.25">
      <c r="A8" s="13" t="s">
        <v>2</v>
      </c>
      <c r="B8" s="12"/>
      <c r="C8" s="7"/>
      <c r="D8" s="8"/>
      <c r="E8" s="14" t="s">
        <v>3</v>
      </c>
    </row>
    <row r="9" spans="1:5" ht="51" x14ac:dyDescent="0.25">
      <c r="A9" s="15" t="s">
        <v>4</v>
      </c>
      <c r="B9" s="15" t="s">
        <v>5</v>
      </c>
      <c r="C9" s="15" t="s">
        <v>6</v>
      </c>
      <c r="D9" s="15" t="s">
        <v>7</v>
      </c>
      <c r="E9" s="15" t="s">
        <v>8</v>
      </c>
    </row>
    <row r="10" spans="1:5" x14ac:dyDescent="0.25">
      <c r="A10" s="16" t="s">
        <v>9</v>
      </c>
      <c r="B10" s="15" t="s">
        <v>10</v>
      </c>
      <c r="C10" s="16" t="s">
        <v>11</v>
      </c>
      <c r="D10" s="16">
        <v>1</v>
      </c>
      <c r="E10" s="16">
        <v>2</v>
      </c>
    </row>
    <row r="11" spans="1:5" x14ac:dyDescent="0.25">
      <c r="A11" s="17" t="s">
        <v>12</v>
      </c>
      <c r="B11" s="18" t="s">
        <v>13</v>
      </c>
      <c r="C11" s="17" t="s">
        <v>14</v>
      </c>
      <c r="D11" s="17" t="s">
        <v>15</v>
      </c>
      <c r="E11" s="17" t="s">
        <v>15</v>
      </c>
    </row>
    <row r="12" spans="1:5" x14ac:dyDescent="0.25">
      <c r="A12" s="17" t="s">
        <v>16</v>
      </c>
      <c r="B12" s="18" t="s">
        <v>17</v>
      </c>
      <c r="C12" s="17" t="s">
        <v>18</v>
      </c>
      <c r="D12" s="17" t="s">
        <v>15</v>
      </c>
      <c r="E12" s="17" t="s">
        <v>15</v>
      </c>
    </row>
    <row r="13" spans="1:5" ht="57.75" x14ac:dyDescent="0.25">
      <c r="A13" s="19">
        <v>1</v>
      </c>
      <c r="B13" s="20" t="s">
        <v>20</v>
      </c>
      <c r="C13" s="17" t="s">
        <v>21</v>
      </c>
      <c r="D13" s="21"/>
      <c r="E13" s="21"/>
    </row>
    <row r="14" spans="1:5" ht="87.75" x14ac:dyDescent="0.25">
      <c r="A14" s="19" t="s">
        <v>22</v>
      </c>
      <c r="B14" s="20" t="s">
        <v>23</v>
      </c>
      <c r="C14" s="17" t="s">
        <v>24</v>
      </c>
      <c r="D14" s="21">
        <v>579643</v>
      </c>
      <c r="E14" s="21">
        <f>115646.12+1232755.34+171989.15+352483.81-1249340.43-150010.51</f>
        <v>473523.48</v>
      </c>
    </row>
    <row r="15" spans="1:5" ht="43.5" x14ac:dyDescent="0.25">
      <c r="A15" s="19" t="s">
        <v>25</v>
      </c>
      <c r="B15" s="20" t="s">
        <v>26</v>
      </c>
      <c r="C15" s="17" t="s">
        <v>27</v>
      </c>
      <c r="D15" s="21">
        <v>3250000</v>
      </c>
      <c r="E15" s="21">
        <v>3250000</v>
      </c>
    </row>
    <row r="16" spans="1:5" ht="29.25" x14ac:dyDescent="0.25">
      <c r="A16" s="19" t="s">
        <v>28</v>
      </c>
      <c r="B16" s="20" t="s">
        <v>29</v>
      </c>
      <c r="C16" s="17" t="s">
        <v>30</v>
      </c>
      <c r="D16" s="21"/>
      <c r="E16" s="21"/>
    </row>
    <row r="17" spans="1:5" ht="72.75" x14ac:dyDescent="0.25">
      <c r="A17" s="19" t="s">
        <v>31</v>
      </c>
      <c r="B17" s="20" t="s">
        <v>32</v>
      </c>
      <c r="C17" s="17" t="s">
        <v>33</v>
      </c>
      <c r="D17" s="21"/>
      <c r="E17" s="21"/>
    </row>
    <row r="18" spans="1:5" ht="42.75" x14ac:dyDescent="0.25">
      <c r="A18" s="19"/>
      <c r="B18" s="22" t="s">
        <v>34</v>
      </c>
      <c r="C18" s="17" t="s">
        <v>35</v>
      </c>
      <c r="D18" s="21"/>
      <c r="E18" s="21"/>
    </row>
    <row r="19" spans="1:5" ht="58.5" x14ac:dyDescent="0.25">
      <c r="A19" s="19" t="s">
        <v>36</v>
      </c>
      <c r="B19" s="20" t="s">
        <v>37</v>
      </c>
      <c r="C19" s="17" t="s">
        <v>38</v>
      </c>
      <c r="D19" s="21"/>
      <c r="E19" s="21"/>
    </row>
    <row r="20" spans="1:5" ht="57" x14ac:dyDescent="0.25">
      <c r="A20" s="19"/>
      <c r="B20" s="22" t="s">
        <v>39</v>
      </c>
      <c r="C20" s="17" t="s">
        <v>40</v>
      </c>
      <c r="D20" s="21"/>
      <c r="E20" s="21"/>
    </row>
    <row r="21" spans="1:5" ht="30" x14ac:dyDescent="0.25">
      <c r="A21" s="19" t="s">
        <v>41</v>
      </c>
      <c r="B21" s="20" t="s">
        <v>42</v>
      </c>
      <c r="C21" s="17" t="s">
        <v>43</v>
      </c>
      <c r="D21" s="40">
        <v>3829643</v>
      </c>
      <c r="E21" s="40">
        <f>E13+E14+E15+E16+E17+E19</f>
        <v>3723523.48</v>
      </c>
    </row>
    <row r="22" spans="1:5" x14ac:dyDescent="0.25">
      <c r="A22" s="19"/>
      <c r="B22" s="20" t="s">
        <v>44</v>
      </c>
      <c r="C22" s="17" t="s">
        <v>45</v>
      </c>
      <c r="D22" s="36" t="s">
        <v>15</v>
      </c>
      <c r="E22" s="36" t="s">
        <v>15</v>
      </c>
    </row>
    <row r="23" spans="1:5" s="5" customFormat="1" ht="171.75" x14ac:dyDescent="0.25">
      <c r="A23" s="2" t="s">
        <v>19</v>
      </c>
      <c r="B23" s="1" t="s">
        <v>46</v>
      </c>
      <c r="C23" s="3" t="s">
        <v>47</v>
      </c>
      <c r="D23" s="4">
        <v>227856</v>
      </c>
      <c r="E23" s="4">
        <f>18562.51+11344.56+5137.51+208798.25</f>
        <v>243842.83000000002</v>
      </c>
    </row>
    <row r="24" spans="1:5" ht="30" x14ac:dyDescent="0.25">
      <c r="A24" s="19" t="s">
        <v>22</v>
      </c>
      <c r="B24" s="20" t="s">
        <v>48</v>
      </c>
      <c r="C24" s="17" t="s">
        <v>49</v>
      </c>
      <c r="D24" s="37"/>
      <c r="E24" s="37"/>
    </row>
    <row r="25" spans="1:5" ht="115.5" x14ac:dyDescent="0.25">
      <c r="A25" s="19" t="s">
        <v>50</v>
      </c>
      <c r="B25" s="20" t="s">
        <v>51</v>
      </c>
      <c r="C25" s="17" t="s">
        <v>52</v>
      </c>
      <c r="D25" s="21">
        <v>2071</v>
      </c>
      <c r="E25" s="21">
        <f>845</f>
        <v>845</v>
      </c>
    </row>
    <row r="26" spans="1:5" ht="30" x14ac:dyDescent="0.25">
      <c r="A26" s="19"/>
      <c r="B26" s="20" t="s">
        <v>53</v>
      </c>
      <c r="C26" s="17">
        <v>21.1</v>
      </c>
      <c r="D26" s="37" t="s">
        <v>15</v>
      </c>
      <c r="E26" s="21"/>
    </row>
    <row r="27" spans="1:5" ht="57.75" x14ac:dyDescent="0.25">
      <c r="A27" s="19"/>
      <c r="B27" s="20" t="s">
        <v>54</v>
      </c>
      <c r="C27" s="17" t="s">
        <v>55</v>
      </c>
      <c r="D27" s="21">
        <v>0</v>
      </c>
      <c r="E27" s="21">
        <v>0</v>
      </c>
    </row>
    <row r="28" spans="1:5" ht="28.5" x14ac:dyDescent="0.25">
      <c r="A28" s="19"/>
      <c r="B28" s="22" t="s">
        <v>56</v>
      </c>
      <c r="C28" s="17" t="s">
        <v>57</v>
      </c>
      <c r="D28" s="37" t="s">
        <v>15</v>
      </c>
      <c r="E28" s="37" t="s">
        <v>15</v>
      </c>
    </row>
    <row r="29" spans="1:5" ht="99.95" customHeight="1" x14ac:dyDescent="0.25">
      <c r="A29" s="19" t="s">
        <v>50</v>
      </c>
      <c r="B29" s="20" t="s">
        <v>58</v>
      </c>
      <c r="C29" s="17" t="s">
        <v>59</v>
      </c>
      <c r="D29" s="21">
        <v>0</v>
      </c>
      <c r="E29" s="21">
        <v>0</v>
      </c>
    </row>
    <row r="30" spans="1:5" ht="42.75" x14ac:dyDescent="0.25">
      <c r="A30" s="19"/>
      <c r="B30" s="22" t="s">
        <v>60</v>
      </c>
      <c r="C30" s="17" t="s">
        <v>61</v>
      </c>
      <c r="D30" s="21"/>
      <c r="E30" s="21"/>
    </row>
    <row r="31" spans="1:5" ht="147" customHeight="1" x14ac:dyDescent="0.25">
      <c r="A31" s="19" t="s">
        <v>50</v>
      </c>
      <c r="B31" s="20" t="s">
        <v>62</v>
      </c>
      <c r="C31" s="17" t="s">
        <v>63</v>
      </c>
      <c r="D31" s="21"/>
      <c r="E31" s="21"/>
    </row>
    <row r="32" spans="1:5" ht="42.75" x14ac:dyDescent="0.25">
      <c r="A32" s="19"/>
      <c r="B32" s="22" t="s">
        <v>64</v>
      </c>
      <c r="C32" s="17" t="s">
        <v>65</v>
      </c>
      <c r="D32" s="21"/>
      <c r="E32" s="21"/>
    </row>
    <row r="33" spans="1:5" ht="100.5" x14ac:dyDescent="0.25">
      <c r="A33" s="19"/>
      <c r="B33" s="20" t="s">
        <v>66</v>
      </c>
      <c r="C33" s="17" t="s">
        <v>67</v>
      </c>
      <c r="D33" s="21"/>
      <c r="E33" s="21"/>
    </row>
    <row r="34" spans="1:5" x14ac:dyDescent="0.25">
      <c r="A34" s="19"/>
      <c r="B34" s="20" t="s">
        <v>68</v>
      </c>
      <c r="C34" s="17" t="s">
        <v>69</v>
      </c>
      <c r="D34" s="40">
        <v>2071</v>
      </c>
      <c r="E34" s="40">
        <f>E25+E29+E31+E33</f>
        <v>845</v>
      </c>
    </row>
    <row r="35" spans="1:5" x14ac:dyDescent="0.25">
      <c r="A35" s="19" t="s">
        <v>25</v>
      </c>
      <c r="B35" s="20" t="s">
        <v>70</v>
      </c>
      <c r="C35" s="17" t="s">
        <v>71</v>
      </c>
      <c r="D35" s="21"/>
      <c r="E35" s="21"/>
    </row>
    <row r="36" spans="1:5" x14ac:dyDescent="0.25">
      <c r="A36" s="19" t="s">
        <v>28</v>
      </c>
      <c r="B36" s="20" t="s">
        <v>72</v>
      </c>
      <c r="C36" s="17" t="s">
        <v>73</v>
      </c>
      <c r="D36" s="37" t="s">
        <v>15</v>
      </c>
      <c r="E36" s="37" t="s">
        <v>15</v>
      </c>
    </row>
    <row r="37" spans="1:5" ht="228.75" customHeight="1" x14ac:dyDescent="0.25">
      <c r="A37" s="19" t="s">
        <v>50</v>
      </c>
      <c r="B37" s="20" t="s">
        <v>74</v>
      </c>
      <c r="C37" s="17" t="s">
        <v>75</v>
      </c>
      <c r="D37" s="21">
        <v>0</v>
      </c>
      <c r="E37" s="21">
        <v>0</v>
      </c>
    </row>
    <row r="38" spans="1:5" ht="42.75" x14ac:dyDescent="0.25">
      <c r="A38" s="19"/>
      <c r="B38" s="22" t="s">
        <v>76</v>
      </c>
      <c r="C38" s="17" t="s">
        <v>77</v>
      </c>
      <c r="D38" s="21">
        <v>6448</v>
      </c>
      <c r="E38" s="21">
        <f>2365.8+9100</f>
        <v>11465.8</v>
      </c>
    </row>
    <row r="39" spans="1:5" x14ac:dyDescent="0.25">
      <c r="A39" s="19" t="s">
        <v>50</v>
      </c>
      <c r="B39" s="20" t="s">
        <v>78</v>
      </c>
      <c r="C39" s="17" t="s">
        <v>79</v>
      </c>
      <c r="D39" s="37" t="s">
        <v>15</v>
      </c>
      <c r="E39" s="37" t="s">
        <v>15</v>
      </c>
    </row>
    <row r="40" spans="1:5" ht="99.95" customHeight="1" x14ac:dyDescent="0.25">
      <c r="A40" s="19" t="s">
        <v>50</v>
      </c>
      <c r="B40" s="20" t="s">
        <v>80</v>
      </c>
      <c r="C40" s="17" t="s">
        <v>81</v>
      </c>
      <c r="D40" s="21">
        <v>1888</v>
      </c>
      <c r="E40" s="21">
        <v>1901</v>
      </c>
    </row>
    <row r="41" spans="1:5" ht="28.5" x14ac:dyDescent="0.25">
      <c r="A41" s="19"/>
      <c r="B41" s="22" t="s">
        <v>82</v>
      </c>
      <c r="C41" s="17" t="s">
        <v>83</v>
      </c>
      <c r="D41" s="21"/>
      <c r="E41" s="21"/>
    </row>
    <row r="42" spans="1:5" x14ac:dyDescent="0.25">
      <c r="A42" s="19" t="s">
        <v>50</v>
      </c>
      <c r="B42" s="20" t="s">
        <v>78</v>
      </c>
      <c r="C42" s="17" t="s">
        <v>84</v>
      </c>
      <c r="D42" s="37" t="s">
        <v>15</v>
      </c>
      <c r="E42" s="37" t="s">
        <v>15</v>
      </c>
    </row>
    <row r="43" spans="1:5" ht="30" x14ac:dyDescent="0.25">
      <c r="A43" s="19"/>
      <c r="B43" s="20" t="s">
        <v>85</v>
      </c>
      <c r="C43" s="17" t="s">
        <v>86</v>
      </c>
      <c r="D43" s="40">
        <v>8336</v>
      </c>
      <c r="E43" s="40">
        <f>E37+E38+E40+E41</f>
        <v>13366.8</v>
      </c>
    </row>
    <row r="44" spans="1:5" ht="87" x14ac:dyDescent="0.25">
      <c r="A44" s="19" t="s">
        <v>31</v>
      </c>
      <c r="B44" s="20" t="s">
        <v>87</v>
      </c>
      <c r="C44" s="17" t="s">
        <v>88</v>
      </c>
      <c r="D44" s="23"/>
      <c r="E44" s="23"/>
    </row>
    <row r="45" spans="1:5" ht="28.5" x14ac:dyDescent="0.25">
      <c r="A45" s="19"/>
      <c r="B45" s="22" t="s">
        <v>89</v>
      </c>
      <c r="C45" s="17" t="s">
        <v>90</v>
      </c>
      <c r="D45" s="23"/>
      <c r="E45" s="23"/>
    </row>
    <row r="46" spans="1:5" x14ac:dyDescent="0.25">
      <c r="A46" s="19" t="s">
        <v>36</v>
      </c>
      <c r="B46" s="20" t="s">
        <v>91</v>
      </c>
      <c r="C46" s="17" t="s">
        <v>92</v>
      </c>
      <c r="D46" s="21"/>
      <c r="E46" s="21"/>
    </row>
    <row r="47" spans="1:5" ht="30" x14ac:dyDescent="0.25">
      <c r="A47" s="19" t="s">
        <v>41</v>
      </c>
      <c r="B47" s="20" t="s">
        <v>93</v>
      </c>
      <c r="C47" s="17" t="s">
        <v>94</v>
      </c>
      <c r="D47" s="40">
        <v>238263</v>
      </c>
      <c r="E47" s="40">
        <f>E23+E34+E35+E43+E44+E45+E46</f>
        <v>258054.63</v>
      </c>
    </row>
    <row r="48" spans="1:5" x14ac:dyDescent="0.25">
      <c r="A48" s="19" t="s">
        <v>95</v>
      </c>
      <c r="B48" s="20" t="s">
        <v>96</v>
      </c>
      <c r="C48" s="17" t="s">
        <v>97</v>
      </c>
      <c r="D48" s="40">
        <v>4067906</v>
      </c>
      <c r="E48" s="40">
        <f>E21+E47</f>
        <v>3981578.11</v>
      </c>
    </row>
    <row r="49" spans="1:5" x14ac:dyDescent="0.25">
      <c r="A49" s="17" t="s">
        <v>98</v>
      </c>
      <c r="B49" s="20" t="s">
        <v>99</v>
      </c>
      <c r="C49" s="17" t="s">
        <v>100</v>
      </c>
      <c r="D49" s="36" t="s">
        <v>15</v>
      </c>
      <c r="E49" s="36" t="s">
        <v>15</v>
      </c>
    </row>
    <row r="50" spans="1:5" ht="30" x14ac:dyDescent="0.25">
      <c r="A50" s="19" t="s">
        <v>50</v>
      </c>
      <c r="B50" s="20" t="s">
        <v>101</v>
      </c>
      <c r="C50" s="17" t="s">
        <v>102</v>
      </c>
      <c r="D50" s="36" t="s">
        <v>15</v>
      </c>
      <c r="E50" s="36" t="s">
        <v>15</v>
      </c>
    </row>
    <row r="51" spans="1:5" ht="58.5" x14ac:dyDescent="0.25">
      <c r="A51" s="19" t="s">
        <v>19</v>
      </c>
      <c r="B51" s="20" t="s">
        <v>103</v>
      </c>
      <c r="C51" s="17" t="s">
        <v>104</v>
      </c>
      <c r="D51" s="21"/>
      <c r="E51" s="21"/>
    </row>
    <row r="52" spans="1:5" ht="28.5" x14ac:dyDescent="0.25">
      <c r="A52" s="19"/>
      <c r="B52" s="22" t="s">
        <v>105</v>
      </c>
      <c r="C52" s="17" t="s">
        <v>106</v>
      </c>
      <c r="D52" s="21"/>
      <c r="E52" s="21"/>
    </row>
    <row r="53" spans="1:5" ht="58.5" x14ac:dyDescent="0.25">
      <c r="A53" s="19" t="s">
        <v>22</v>
      </c>
      <c r="B53" s="20" t="s">
        <v>107</v>
      </c>
      <c r="C53" s="17" t="s">
        <v>108</v>
      </c>
      <c r="D53" s="21"/>
      <c r="E53" s="21"/>
    </row>
    <row r="54" spans="1:5" ht="29.25" x14ac:dyDescent="0.25">
      <c r="A54" s="19" t="s">
        <v>25</v>
      </c>
      <c r="B54" s="20" t="s">
        <v>109</v>
      </c>
      <c r="C54" s="17" t="s">
        <v>110</v>
      </c>
      <c r="D54" s="21"/>
      <c r="E54" s="21"/>
    </row>
    <row r="55" spans="1:5" x14ac:dyDescent="0.25">
      <c r="A55" s="19" t="s">
        <v>50</v>
      </c>
      <c r="B55" s="20" t="s">
        <v>111</v>
      </c>
      <c r="C55" s="17" t="s">
        <v>112</v>
      </c>
      <c r="D55" s="40">
        <v>0</v>
      </c>
      <c r="E55" s="40">
        <v>0</v>
      </c>
    </row>
    <row r="56" spans="1:5" ht="30" x14ac:dyDescent="0.25">
      <c r="A56" s="17"/>
      <c r="B56" s="20" t="s">
        <v>113</v>
      </c>
      <c r="C56" s="17" t="s">
        <v>114</v>
      </c>
      <c r="D56" s="37" t="s">
        <v>15</v>
      </c>
      <c r="E56" s="37" t="s">
        <v>15</v>
      </c>
    </row>
    <row r="57" spans="1:5" ht="86.25" x14ac:dyDescent="0.25">
      <c r="A57" s="19" t="s">
        <v>19</v>
      </c>
      <c r="B57" s="20" t="s">
        <v>115</v>
      </c>
      <c r="C57" s="17" t="s">
        <v>116</v>
      </c>
      <c r="D57" s="21">
        <v>1597254</v>
      </c>
      <c r="E57" s="21">
        <f>435.94+1806291.44</f>
        <v>1806727.38</v>
      </c>
    </row>
    <row r="58" spans="1:5" ht="30" x14ac:dyDescent="0.25">
      <c r="A58" s="19"/>
      <c r="B58" s="20" t="s">
        <v>53</v>
      </c>
      <c r="C58" s="17">
        <v>60.1</v>
      </c>
      <c r="D58" s="37">
        <v>1597254</v>
      </c>
      <c r="E58" s="38">
        <v>1806291.44</v>
      </c>
    </row>
    <row r="59" spans="1:5" ht="42.75" x14ac:dyDescent="0.25">
      <c r="A59" s="19"/>
      <c r="B59" s="22" t="s">
        <v>117</v>
      </c>
      <c r="C59" s="17" t="s">
        <v>118</v>
      </c>
      <c r="D59" s="21">
        <v>0</v>
      </c>
      <c r="E59" s="21">
        <v>435.94</v>
      </c>
    </row>
    <row r="60" spans="1:5" x14ac:dyDescent="0.25">
      <c r="A60" s="19"/>
      <c r="B60" s="22" t="s">
        <v>119</v>
      </c>
      <c r="C60" s="17" t="s">
        <v>120</v>
      </c>
      <c r="D60" s="37"/>
      <c r="E60" s="37"/>
    </row>
    <row r="61" spans="1:5" ht="123" customHeight="1" x14ac:dyDescent="0.25">
      <c r="A61" s="19" t="s">
        <v>22</v>
      </c>
      <c r="B61" s="20" t="s">
        <v>121</v>
      </c>
      <c r="C61" s="17" t="s">
        <v>122</v>
      </c>
      <c r="D61" s="21">
        <v>48495</v>
      </c>
      <c r="E61" s="21">
        <f>17417+11576+5675+6004+197+546+545+14476</f>
        <v>56436</v>
      </c>
    </row>
    <row r="62" spans="1:5" x14ac:dyDescent="0.25">
      <c r="A62" s="19" t="s">
        <v>50</v>
      </c>
      <c r="B62" s="22" t="s">
        <v>123</v>
      </c>
      <c r="C62" s="17" t="s">
        <v>124</v>
      </c>
      <c r="D62" s="37" t="s">
        <v>15</v>
      </c>
      <c r="E62" s="37" t="s">
        <v>15</v>
      </c>
    </row>
    <row r="63" spans="1:5" ht="42.75" x14ac:dyDescent="0.25">
      <c r="A63" s="19"/>
      <c r="B63" s="22" t="s">
        <v>125</v>
      </c>
      <c r="C63" s="17" t="s">
        <v>126</v>
      </c>
      <c r="D63" s="21">
        <v>36403</v>
      </c>
      <c r="E63" s="21">
        <f>17417+11576+5675+6004+197+546+545</f>
        <v>41960</v>
      </c>
    </row>
    <row r="64" spans="1:5" ht="28.5" x14ac:dyDescent="0.25">
      <c r="A64" s="19"/>
      <c r="B64" s="22" t="s">
        <v>127</v>
      </c>
      <c r="C64" s="17" t="s">
        <v>128</v>
      </c>
      <c r="D64" s="21"/>
      <c r="E64" s="21"/>
    </row>
    <row r="65" spans="1:5" ht="99.95" customHeight="1" x14ac:dyDescent="0.25">
      <c r="A65" s="19" t="s">
        <v>25</v>
      </c>
      <c r="B65" s="20" t="s">
        <v>129</v>
      </c>
      <c r="C65" s="17" t="s">
        <v>130</v>
      </c>
      <c r="D65" s="21"/>
      <c r="E65" s="21"/>
    </row>
    <row r="66" spans="1:5" ht="28.5" x14ac:dyDescent="0.25">
      <c r="A66" s="19"/>
      <c r="B66" s="22" t="s">
        <v>131</v>
      </c>
      <c r="C66" s="17" t="s">
        <v>132</v>
      </c>
      <c r="D66" s="21"/>
      <c r="E66" s="21"/>
    </row>
    <row r="67" spans="1:5" ht="99.95" customHeight="1" x14ac:dyDescent="0.25">
      <c r="A67" s="19" t="s">
        <v>28</v>
      </c>
      <c r="B67" s="20" t="s">
        <v>133</v>
      </c>
      <c r="C67" s="17" t="s">
        <v>134</v>
      </c>
      <c r="D67" s="21"/>
      <c r="E67" s="21"/>
    </row>
    <row r="68" spans="1:5" ht="99.95" customHeight="1" x14ac:dyDescent="0.25">
      <c r="A68" s="19" t="s">
        <v>31</v>
      </c>
      <c r="B68" s="20" t="s">
        <v>135</v>
      </c>
      <c r="C68" s="17" t="s">
        <v>136</v>
      </c>
      <c r="D68" s="21"/>
      <c r="E68" s="21"/>
    </row>
    <row r="69" spans="1:5" ht="43.5" x14ac:dyDescent="0.25">
      <c r="A69" s="19" t="s">
        <v>36</v>
      </c>
      <c r="B69" s="20" t="s">
        <v>137</v>
      </c>
      <c r="C69" s="17" t="s">
        <v>138</v>
      </c>
      <c r="D69" s="21">
        <v>70193</v>
      </c>
      <c r="E69" s="21">
        <f>74407+1227+2130+1901</f>
        <v>79665</v>
      </c>
    </row>
    <row r="70" spans="1:5" ht="58.5" x14ac:dyDescent="0.25">
      <c r="A70" s="19" t="s">
        <v>41</v>
      </c>
      <c r="B70" s="20" t="s">
        <v>139</v>
      </c>
      <c r="C70" s="17" t="s">
        <v>140</v>
      </c>
      <c r="D70" s="21"/>
      <c r="E70" s="21"/>
    </row>
    <row r="71" spans="1:5" x14ac:dyDescent="0.25">
      <c r="A71" s="19"/>
      <c r="B71" s="20" t="s">
        <v>141</v>
      </c>
      <c r="C71" s="17" t="s">
        <v>142</v>
      </c>
      <c r="D71" s="37" t="s">
        <v>15</v>
      </c>
      <c r="E71" s="37" t="s">
        <v>15</v>
      </c>
    </row>
    <row r="72" spans="1:5" x14ac:dyDescent="0.25">
      <c r="A72" s="19" t="s">
        <v>95</v>
      </c>
      <c r="B72" s="20" t="s">
        <v>143</v>
      </c>
      <c r="C72" s="17" t="s">
        <v>144</v>
      </c>
      <c r="D72" s="21"/>
      <c r="E72" s="21"/>
    </row>
    <row r="73" spans="1:5" ht="29.25" x14ac:dyDescent="0.25">
      <c r="A73" s="19" t="s">
        <v>145</v>
      </c>
      <c r="B73" s="20" t="s">
        <v>146</v>
      </c>
      <c r="C73" s="17" t="s">
        <v>147</v>
      </c>
      <c r="D73" s="21"/>
      <c r="E73" s="21"/>
    </row>
    <row r="74" spans="1:5" ht="30" x14ac:dyDescent="0.25">
      <c r="A74" s="19" t="s">
        <v>148</v>
      </c>
      <c r="B74" s="20" t="s">
        <v>149</v>
      </c>
      <c r="C74" s="17" t="s">
        <v>150</v>
      </c>
      <c r="D74" s="40">
        <v>1715942</v>
      </c>
      <c r="E74" s="40">
        <f>E57+E61+E65+E67+E68+E69+E70+E72+E73</f>
        <v>1942828.38</v>
      </c>
    </row>
    <row r="75" spans="1:5" x14ac:dyDescent="0.25">
      <c r="A75" s="19" t="s">
        <v>151</v>
      </c>
      <c r="B75" s="20" t="s">
        <v>152</v>
      </c>
      <c r="C75" s="17" t="s">
        <v>153</v>
      </c>
      <c r="D75" s="40">
        <v>1715942</v>
      </c>
      <c r="E75" s="40">
        <f>E55+E74</f>
        <v>1942828.38</v>
      </c>
    </row>
    <row r="76" spans="1:5" ht="45" x14ac:dyDescent="0.25">
      <c r="A76" s="19" t="s">
        <v>154</v>
      </c>
      <c r="B76" s="20" t="s">
        <v>155</v>
      </c>
      <c r="C76" s="17" t="s">
        <v>156</v>
      </c>
      <c r="D76" s="40">
        <v>2351964</v>
      </c>
      <c r="E76" s="40">
        <f>E48-E75</f>
        <v>2038749.73</v>
      </c>
    </row>
    <row r="77" spans="1:5" x14ac:dyDescent="0.25">
      <c r="A77" s="19" t="s">
        <v>157</v>
      </c>
      <c r="B77" s="20" t="s">
        <v>158</v>
      </c>
      <c r="C77" s="17" t="s">
        <v>159</v>
      </c>
      <c r="D77" s="37" t="s">
        <v>15</v>
      </c>
      <c r="E77" s="37" t="s">
        <v>15</v>
      </c>
    </row>
    <row r="78" spans="1:5" ht="72.75" x14ac:dyDescent="0.25">
      <c r="A78" s="19" t="s">
        <v>19</v>
      </c>
      <c r="B78" s="20" t="s">
        <v>160</v>
      </c>
      <c r="C78" s="17" t="s">
        <v>161</v>
      </c>
      <c r="D78" s="21">
        <v>2943</v>
      </c>
      <c r="E78" s="21">
        <v>2943</v>
      </c>
    </row>
    <row r="79" spans="1:5" ht="29.25" x14ac:dyDescent="0.25">
      <c r="A79" s="19" t="s">
        <v>22</v>
      </c>
      <c r="B79" s="20" t="s">
        <v>162</v>
      </c>
      <c r="C79" s="17" t="s">
        <v>163</v>
      </c>
      <c r="D79" s="21">
        <v>3908773</v>
      </c>
      <c r="E79" s="21">
        <v>3946275</v>
      </c>
    </row>
    <row r="80" spans="1:5" ht="29.25" x14ac:dyDescent="0.25">
      <c r="A80" s="19" t="s">
        <v>25</v>
      </c>
      <c r="B80" s="20" t="s">
        <v>164</v>
      </c>
      <c r="C80" s="17" t="s">
        <v>165</v>
      </c>
      <c r="D80" s="21"/>
      <c r="E80" s="21"/>
    </row>
    <row r="81" spans="1:5" ht="29.25" x14ac:dyDescent="0.25">
      <c r="A81" s="19" t="s">
        <v>28</v>
      </c>
      <c r="B81" s="20" t="s">
        <v>166</v>
      </c>
      <c r="C81" s="17" t="s">
        <v>167</v>
      </c>
      <c r="D81" s="21"/>
      <c r="E81" s="21"/>
    </row>
    <row r="82" spans="1:5" ht="30" thickBot="1" x14ac:dyDescent="0.3">
      <c r="A82" s="19" t="s">
        <v>31</v>
      </c>
      <c r="B82" s="24" t="s">
        <v>168</v>
      </c>
      <c r="C82" s="17" t="s">
        <v>169</v>
      </c>
      <c r="D82" s="21">
        <v>1559752</v>
      </c>
      <c r="E82" s="21">
        <v>1910468</v>
      </c>
    </row>
    <row r="83" spans="1:5" ht="30.75" thickBot="1" x14ac:dyDescent="0.3">
      <c r="A83" s="25" t="s">
        <v>50</v>
      </c>
      <c r="B83" s="26" t="s">
        <v>170</v>
      </c>
      <c r="C83" s="17" t="s">
        <v>171</v>
      </c>
      <c r="D83" s="40">
        <v>2351964</v>
      </c>
      <c r="E83" s="40">
        <f>E78+E79-E80+E81-E82</f>
        <v>2038750</v>
      </c>
    </row>
    <row r="84" spans="1:5" x14ac:dyDescent="0.25">
      <c r="A84" s="27"/>
      <c r="B84" s="28" t="s">
        <v>172</v>
      </c>
      <c r="C84" s="29"/>
      <c r="D84" s="30"/>
      <c r="E84" s="30"/>
    </row>
    <row r="85" spans="1:5" x14ac:dyDescent="0.25">
      <c r="A85" s="27"/>
      <c r="B85" s="31" t="s">
        <v>173</v>
      </c>
      <c r="C85" s="29"/>
      <c r="D85" s="30"/>
      <c r="E85" s="30"/>
    </row>
    <row r="86" spans="1:5" x14ac:dyDescent="0.25">
      <c r="A86" s="11"/>
      <c r="B86" s="6"/>
      <c r="C86" s="7"/>
      <c r="D86" s="8"/>
      <c r="E86" s="9"/>
    </row>
    <row r="87" spans="1:5" x14ac:dyDescent="0.25">
      <c r="A87" s="11"/>
      <c r="B87" s="32" t="s">
        <v>174</v>
      </c>
      <c r="C87" s="33" t="s">
        <v>175</v>
      </c>
      <c r="D87" s="34"/>
      <c r="E87" s="35"/>
    </row>
    <row r="88" spans="1:5" x14ac:dyDescent="0.25">
      <c r="A88" s="11"/>
      <c r="B88" s="39"/>
      <c r="C88" s="33" t="s">
        <v>176</v>
      </c>
      <c r="D88" s="34"/>
      <c r="E88" s="35"/>
    </row>
  </sheetData>
  <mergeCells count="5">
    <mergeCell ref="A1:B1"/>
    <mergeCell ref="A2:B2"/>
    <mergeCell ref="A3:B3"/>
    <mergeCell ref="A6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40" workbookViewId="0">
      <selection activeCell="A45" sqref="A45:XFD45"/>
    </sheetView>
  </sheetViews>
  <sheetFormatPr defaultRowHeight="15" x14ac:dyDescent="0.25"/>
  <cols>
    <col min="1" max="1" width="7.5703125" customWidth="1"/>
    <col min="2" max="2" width="48" customWidth="1"/>
    <col min="3" max="3" width="12" customWidth="1"/>
    <col min="4" max="4" width="11.42578125" bestFit="1" customWidth="1"/>
    <col min="5" max="5" width="8.42578125" bestFit="1" customWidth="1"/>
  </cols>
  <sheetData>
    <row r="1" spans="1:5" x14ac:dyDescent="0.25">
      <c r="A1" s="80"/>
      <c r="B1" s="80"/>
      <c r="C1" s="56"/>
      <c r="D1" s="57"/>
      <c r="E1" s="57"/>
    </row>
    <row r="2" spans="1:5" x14ac:dyDescent="0.25">
      <c r="A2" s="81" t="s">
        <v>0</v>
      </c>
      <c r="B2" s="81"/>
      <c r="C2" s="57"/>
      <c r="D2" s="57"/>
      <c r="E2" s="58" t="s">
        <v>177</v>
      </c>
    </row>
    <row r="3" spans="1:5" x14ac:dyDescent="0.25">
      <c r="A3" s="82"/>
      <c r="B3" s="82"/>
      <c r="C3" s="57"/>
      <c r="D3" s="57"/>
      <c r="E3" s="57"/>
    </row>
    <row r="4" spans="1:5" x14ac:dyDescent="0.25">
      <c r="A4" s="57"/>
      <c r="B4" s="57"/>
      <c r="C4" s="57"/>
      <c r="D4" s="57"/>
      <c r="E4" s="57"/>
    </row>
    <row r="5" spans="1:5" x14ac:dyDescent="0.25">
      <c r="A5" s="57"/>
      <c r="B5" s="57"/>
      <c r="C5" s="57"/>
      <c r="D5" s="57"/>
      <c r="E5" s="57"/>
    </row>
    <row r="6" spans="1:5" x14ac:dyDescent="0.25">
      <c r="A6" s="83" t="s">
        <v>178</v>
      </c>
      <c r="B6" s="83"/>
      <c r="C6" s="83"/>
      <c r="D6" s="83"/>
      <c r="E6" s="83"/>
    </row>
    <row r="7" spans="1:5" x14ac:dyDescent="0.25">
      <c r="A7" s="84" t="s">
        <v>236</v>
      </c>
      <c r="B7" s="85"/>
      <c r="C7" s="85"/>
      <c r="D7" s="85"/>
      <c r="E7" s="85"/>
    </row>
    <row r="8" spans="1:5" x14ac:dyDescent="0.25">
      <c r="A8" s="59"/>
      <c r="B8" s="59"/>
      <c r="C8" s="59"/>
      <c r="D8" s="59"/>
      <c r="E8" s="59"/>
    </row>
    <row r="9" spans="1:5" x14ac:dyDescent="0.25">
      <c r="A9" s="77" t="s">
        <v>179</v>
      </c>
      <c r="B9" s="77"/>
      <c r="C9" s="59"/>
      <c r="D9" s="59"/>
      <c r="E9" s="59"/>
    </row>
    <row r="10" spans="1:5" x14ac:dyDescent="0.25">
      <c r="A10" s="60" t="s">
        <v>180</v>
      </c>
      <c r="B10" s="78" t="s">
        <v>181</v>
      </c>
      <c r="C10" s="78" t="s">
        <v>6</v>
      </c>
      <c r="D10" s="78" t="s">
        <v>182</v>
      </c>
      <c r="E10" s="78" t="s">
        <v>183</v>
      </c>
    </row>
    <row r="11" spans="1:5" x14ac:dyDescent="0.25">
      <c r="A11" s="61" t="s">
        <v>184</v>
      </c>
      <c r="B11" s="79"/>
      <c r="C11" s="79"/>
      <c r="D11" s="79"/>
      <c r="E11" s="79"/>
    </row>
    <row r="12" spans="1:5" x14ac:dyDescent="0.25">
      <c r="A12" s="62" t="s">
        <v>9</v>
      </c>
      <c r="B12" s="62" t="s">
        <v>10</v>
      </c>
      <c r="C12" s="62" t="s">
        <v>11</v>
      </c>
      <c r="D12" s="62">
        <v>1</v>
      </c>
      <c r="E12" s="62">
        <v>2</v>
      </c>
    </row>
    <row r="13" spans="1:5" x14ac:dyDescent="0.25">
      <c r="A13" s="62" t="s">
        <v>16</v>
      </c>
      <c r="B13" s="43" t="s">
        <v>185</v>
      </c>
      <c r="C13" s="62" t="s">
        <v>14</v>
      </c>
      <c r="D13" s="55" t="s">
        <v>15</v>
      </c>
      <c r="E13" s="55" t="s">
        <v>15</v>
      </c>
    </row>
    <row r="14" spans="1:5" ht="117.75" customHeight="1" x14ac:dyDescent="0.25">
      <c r="A14" s="42" t="s">
        <v>19</v>
      </c>
      <c r="B14" s="44" t="s">
        <v>186</v>
      </c>
      <c r="C14" s="42" t="s">
        <v>18</v>
      </c>
      <c r="D14" s="63"/>
      <c r="E14" s="45"/>
    </row>
    <row r="15" spans="1:5" ht="43.5" x14ac:dyDescent="0.25">
      <c r="A15" s="42" t="s">
        <v>22</v>
      </c>
      <c r="B15" s="46" t="s">
        <v>187</v>
      </c>
      <c r="C15" s="42" t="s">
        <v>188</v>
      </c>
      <c r="D15" s="63"/>
      <c r="E15" s="45"/>
    </row>
    <row r="16" spans="1:5" ht="85.5" customHeight="1" x14ac:dyDescent="0.25">
      <c r="A16" s="42" t="s">
        <v>25</v>
      </c>
      <c r="B16" s="44" t="s">
        <v>189</v>
      </c>
      <c r="C16" s="42" t="s">
        <v>24</v>
      </c>
      <c r="D16" s="63">
        <v>76949</v>
      </c>
      <c r="E16" s="45">
        <v>0</v>
      </c>
    </row>
    <row r="17" spans="1:5" ht="57.75" x14ac:dyDescent="0.25">
      <c r="A17" s="42" t="s">
        <v>28</v>
      </c>
      <c r="B17" s="44" t="s">
        <v>190</v>
      </c>
      <c r="C17" s="42" t="s">
        <v>27</v>
      </c>
      <c r="D17" s="63"/>
      <c r="E17" s="45"/>
    </row>
    <row r="18" spans="1:5" ht="30" x14ac:dyDescent="0.25">
      <c r="A18" s="47"/>
      <c r="B18" s="44" t="s">
        <v>191</v>
      </c>
      <c r="C18" s="42" t="s">
        <v>30</v>
      </c>
      <c r="D18" s="67">
        <v>76949</v>
      </c>
      <c r="E18" s="48">
        <v>0</v>
      </c>
    </row>
    <row r="19" spans="1:5" x14ac:dyDescent="0.25">
      <c r="A19" s="42" t="s">
        <v>192</v>
      </c>
      <c r="B19" s="43" t="s">
        <v>193</v>
      </c>
      <c r="C19" s="42" t="s">
        <v>33</v>
      </c>
      <c r="D19" s="64" t="s">
        <v>15</v>
      </c>
      <c r="E19" s="65" t="s">
        <v>15</v>
      </c>
    </row>
    <row r="20" spans="1:5" ht="72.75" x14ac:dyDescent="0.25">
      <c r="A20" s="42" t="s">
        <v>19</v>
      </c>
      <c r="B20" s="46" t="s">
        <v>194</v>
      </c>
      <c r="C20" s="42" t="s">
        <v>35</v>
      </c>
      <c r="D20" s="63">
        <v>1272727</v>
      </c>
      <c r="E20" s="45">
        <f>1227445+195201+6136+63827+2208+10434+272</f>
        <v>1505523</v>
      </c>
    </row>
    <row r="21" spans="1:5" ht="57.75" x14ac:dyDescent="0.25">
      <c r="A21" s="42" t="s">
        <v>22</v>
      </c>
      <c r="B21" s="49" t="s">
        <v>195</v>
      </c>
      <c r="C21" s="42" t="s">
        <v>38</v>
      </c>
      <c r="D21" s="63"/>
      <c r="E21" s="45"/>
    </row>
    <row r="22" spans="1:5" ht="132.75" customHeight="1" x14ac:dyDescent="0.25">
      <c r="A22" s="42" t="s">
        <v>25</v>
      </c>
      <c r="B22" s="44" t="s">
        <v>196</v>
      </c>
      <c r="C22" s="42" t="s">
        <v>40</v>
      </c>
      <c r="D22" s="63">
        <v>232521</v>
      </c>
      <c r="E22" s="45">
        <f>7481.96+15734.56+33986.9+25956.06+75587.78+3752.25+2270.58+4992.81+4231.91+85393.29+2128.73</f>
        <v>261516.83</v>
      </c>
    </row>
    <row r="23" spans="1:5" ht="72.75" x14ac:dyDescent="0.25">
      <c r="A23" s="42" t="s">
        <v>28</v>
      </c>
      <c r="B23" s="44" t="s">
        <v>197</v>
      </c>
      <c r="C23" s="42" t="s">
        <v>198</v>
      </c>
      <c r="D23" s="63">
        <v>131201</v>
      </c>
      <c r="E23" s="45">
        <f>143428.32</f>
        <v>143428.32</v>
      </c>
    </row>
    <row r="24" spans="1:5" ht="29.25" x14ac:dyDescent="0.25">
      <c r="A24" s="42" t="s">
        <v>31</v>
      </c>
      <c r="B24" s="44" t="s">
        <v>199</v>
      </c>
      <c r="C24" s="42" t="s">
        <v>200</v>
      </c>
      <c r="D24" s="63">
        <v>252</v>
      </c>
      <c r="E24" s="45">
        <v>0</v>
      </c>
    </row>
    <row r="25" spans="1:5" ht="30" x14ac:dyDescent="0.25">
      <c r="A25" s="50"/>
      <c r="B25" s="44" t="s">
        <v>201</v>
      </c>
      <c r="C25" s="42" t="s">
        <v>202</v>
      </c>
      <c r="D25" s="67">
        <v>1636701</v>
      </c>
      <c r="E25" s="48">
        <f>E20+E21+E22+E23+E24</f>
        <v>1910468.1500000001</v>
      </c>
    </row>
    <row r="26" spans="1:5" ht="30" x14ac:dyDescent="0.25">
      <c r="A26" s="51" t="s">
        <v>203</v>
      </c>
      <c r="B26" s="49" t="s">
        <v>204</v>
      </c>
      <c r="C26" s="42" t="s">
        <v>205</v>
      </c>
      <c r="D26" s="64" t="s">
        <v>15</v>
      </c>
      <c r="E26" s="65" t="s">
        <v>15</v>
      </c>
    </row>
    <row r="27" spans="1:5" x14ac:dyDescent="0.25">
      <c r="A27" s="50"/>
      <c r="B27" s="44" t="s">
        <v>206</v>
      </c>
      <c r="C27" s="42" t="s">
        <v>43</v>
      </c>
      <c r="D27" s="68">
        <v>0</v>
      </c>
      <c r="E27" s="69">
        <v>0</v>
      </c>
    </row>
    <row r="28" spans="1:5" x14ac:dyDescent="0.25">
      <c r="A28" s="50"/>
      <c r="B28" s="44" t="s">
        <v>207</v>
      </c>
      <c r="C28" s="42" t="s">
        <v>208</v>
      </c>
      <c r="D28" s="68">
        <f>D25-D18</f>
        <v>1559752</v>
      </c>
      <c r="E28" s="69">
        <f>E25-E18</f>
        <v>1910468.1500000001</v>
      </c>
    </row>
    <row r="29" spans="1:5" ht="45" customHeight="1" x14ac:dyDescent="0.25">
      <c r="A29" s="51" t="s">
        <v>209</v>
      </c>
      <c r="B29" s="49" t="s">
        <v>210</v>
      </c>
      <c r="C29" s="42" t="s">
        <v>211</v>
      </c>
      <c r="D29" s="63"/>
      <c r="E29" s="45"/>
    </row>
    <row r="30" spans="1:5" ht="57.75" x14ac:dyDescent="0.25">
      <c r="A30" s="51" t="s">
        <v>212</v>
      </c>
      <c r="B30" s="44" t="s">
        <v>213</v>
      </c>
      <c r="C30" s="42" t="s">
        <v>45</v>
      </c>
      <c r="D30" s="63"/>
      <c r="E30" s="45"/>
    </row>
    <row r="31" spans="1:5" ht="21" customHeight="1" x14ac:dyDescent="0.25">
      <c r="A31" s="51" t="s">
        <v>214</v>
      </c>
      <c r="B31" s="44" t="s">
        <v>215</v>
      </c>
      <c r="C31" s="42" t="s">
        <v>47</v>
      </c>
      <c r="D31" s="64" t="s">
        <v>15</v>
      </c>
      <c r="E31" s="65" t="s">
        <v>15</v>
      </c>
    </row>
    <row r="32" spans="1:5" x14ac:dyDescent="0.25">
      <c r="A32" s="51"/>
      <c r="B32" s="44" t="s">
        <v>216</v>
      </c>
      <c r="C32" s="42" t="s">
        <v>49</v>
      </c>
      <c r="D32" s="67">
        <v>0</v>
      </c>
      <c r="E32" s="48">
        <v>0</v>
      </c>
    </row>
    <row r="33" spans="1:5" x14ac:dyDescent="0.25">
      <c r="A33" s="51"/>
      <c r="B33" s="44" t="s">
        <v>217</v>
      </c>
      <c r="C33" s="42" t="s">
        <v>52</v>
      </c>
      <c r="D33" s="67">
        <v>0</v>
      </c>
      <c r="E33" s="48">
        <v>0</v>
      </c>
    </row>
    <row r="34" spans="1:5" ht="19.5" customHeight="1" x14ac:dyDescent="0.25">
      <c r="A34" s="51" t="s">
        <v>218</v>
      </c>
      <c r="B34" s="43" t="s">
        <v>219</v>
      </c>
      <c r="C34" s="42" t="s">
        <v>55</v>
      </c>
      <c r="D34" s="64" t="s">
        <v>15</v>
      </c>
      <c r="E34" s="65" t="s">
        <v>15</v>
      </c>
    </row>
    <row r="35" spans="1:5" x14ac:dyDescent="0.25">
      <c r="A35" s="51"/>
      <c r="B35" s="43" t="s">
        <v>220</v>
      </c>
      <c r="C35" s="42" t="s">
        <v>59</v>
      </c>
      <c r="D35" s="67">
        <v>0</v>
      </c>
      <c r="E35" s="48">
        <v>0</v>
      </c>
    </row>
    <row r="36" spans="1:5" x14ac:dyDescent="0.25">
      <c r="A36" s="51"/>
      <c r="B36" s="43" t="s">
        <v>221</v>
      </c>
      <c r="C36" s="42">
        <v>24</v>
      </c>
      <c r="D36" s="67">
        <f>D28+D33-D27-D32</f>
        <v>1559752</v>
      </c>
      <c r="E36" s="48">
        <f>E28+E33-E27-E32</f>
        <v>1910468.1500000001</v>
      </c>
    </row>
    <row r="37" spans="1:5" ht="29.25" x14ac:dyDescent="0.25">
      <c r="A37" s="51" t="s">
        <v>222</v>
      </c>
      <c r="B37" s="44" t="s">
        <v>223</v>
      </c>
      <c r="C37" s="42">
        <v>25</v>
      </c>
      <c r="D37" s="63"/>
      <c r="E37" s="45"/>
    </row>
    <row r="38" spans="1:5" ht="29.25" x14ac:dyDescent="0.25">
      <c r="A38" s="51" t="s">
        <v>224</v>
      </c>
      <c r="B38" s="44" t="s">
        <v>225</v>
      </c>
      <c r="C38" s="42">
        <v>26</v>
      </c>
      <c r="D38" s="63"/>
      <c r="E38" s="45"/>
    </row>
    <row r="39" spans="1:5" ht="30" x14ac:dyDescent="0.25">
      <c r="A39" s="51" t="s">
        <v>226</v>
      </c>
      <c r="B39" s="44" t="s">
        <v>227</v>
      </c>
      <c r="C39" s="42">
        <v>27</v>
      </c>
      <c r="D39" s="64" t="s">
        <v>15</v>
      </c>
      <c r="E39" s="65" t="s">
        <v>15</v>
      </c>
    </row>
    <row r="40" spans="1:5" x14ac:dyDescent="0.25">
      <c r="A40" s="51"/>
      <c r="B40" s="43" t="s">
        <v>228</v>
      </c>
      <c r="C40" s="42">
        <v>28</v>
      </c>
      <c r="D40" s="67">
        <v>0</v>
      </c>
      <c r="E40" s="48">
        <v>0</v>
      </c>
    </row>
    <row r="41" spans="1:5" x14ac:dyDescent="0.25">
      <c r="A41" s="51"/>
      <c r="B41" s="43" t="s">
        <v>229</v>
      </c>
      <c r="C41" s="42">
        <v>29</v>
      </c>
      <c r="D41" s="67">
        <v>0</v>
      </c>
      <c r="E41" s="48">
        <v>0</v>
      </c>
    </row>
    <row r="42" spans="1:5" ht="27.75" customHeight="1" x14ac:dyDescent="0.25">
      <c r="A42" s="51" t="s">
        <v>230</v>
      </c>
      <c r="B42" s="43" t="s">
        <v>231</v>
      </c>
      <c r="C42" s="42">
        <v>30</v>
      </c>
      <c r="D42" s="64" t="s">
        <v>15</v>
      </c>
      <c r="E42" s="65" t="s">
        <v>15</v>
      </c>
    </row>
    <row r="43" spans="1:5" x14ac:dyDescent="0.25">
      <c r="A43" s="51"/>
      <c r="B43" s="43" t="s">
        <v>232</v>
      </c>
      <c r="C43" s="42">
        <v>31</v>
      </c>
      <c r="D43" s="67">
        <v>0</v>
      </c>
      <c r="E43" s="48">
        <v>0</v>
      </c>
    </row>
    <row r="44" spans="1:5" ht="15.75" thickBot="1" x14ac:dyDescent="0.3">
      <c r="A44" s="42"/>
      <c r="B44" s="52" t="s">
        <v>233</v>
      </c>
      <c r="C44" s="42">
        <v>32</v>
      </c>
      <c r="D44" s="67">
        <f>D36+D41-D35-D40</f>
        <v>1559752</v>
      </c>
      <c r="E44" s="48">
        <f>E36+E41-E35-E40</f>
        <v>1910468.1500000001</v>
      </c>
    </row>
    <row r="45" spans="1:5" x14ac:dyDescent="0.25">
      <c r="A45" s="53"/>
      <c r="B45" s="41"/>
      <c r="C45" s="53"/>
      <c r="D45" s="59"/>
      <c r="E45" s="41"/>
    </row>
    <row r="46" spans="1:5" x14ac:dyDescent="0.25">
      <c r="A46" s="53"/>
      <c r="B46" s="54" t="s">
        <v>174</v>
      </c>
      <c r="C46" s="76" t="s">
        <v>175</v>
      </c>
      <c r="D46" s="76"/>
      <c r="E46" s="76"/>
    </row>
    <row r="47" spans="1:5" x14ac:dyDescent="0.25">
      <c r="A47" s="53"/>
      <c r="B47" s="66"/>
      <c r="C47" s="54"/>
      <c r="D47" s="76" t="s">
        <v>234</v>
      </c>
      <c r="E47" s="76"/>
    </row>
  </sheetData>
  <mergeCells count="12">
    <mergeCell ref="A1:B1"/>
    <mergeCell ref="A2:B2"/>
    <mergeCell ref="A3:B3"/>
    <mergeCell ref="A6:E6"/>
    <mergeCell ref="A7:E7"/>
    <mergeCell ref="C46:E46"/>
    <mergeCell ref="D47:E47"/>
    <mergeCell ref="A9:B9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 la 31.12.2017</vt:lpstr>
      <vt:lpstr>Contul de rezultat patrimonial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Socaci</dc:creator>
  <cp:lastModifiedBy>Cosmina Bitea</cp:lastModifiedBy>
  <cp:lastPrinted>2018-01-25T14:38:30Z</cp:lastPrinted>
  <dcterms:created xsi:type="dcterms:W3CDTF">2017-07-21T06:15:44Z</dcterms:created>
  <dcterms:modified xsi:type="dcterms:W3CDTF">2018-01-26T12:03:50Z</dcterms:modified>
</cp:coreProperties>
</file>