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 activeTab="1"/>
  </bookViews>
  <sheets>
    <sheet name="executie dec 2019" sheetId="1" r:id="rId1"/>
    <sheet name="bilant dec 2019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2"/>
  <c r="D83"/>
  <c r="E74"/>
  <c r="D74"/>
  <c r="E55"/>
  <c r="E75" s="1"/>
  <c r="D55"/>
  <c r="D75" s="1"/>
  <c r="E43"/>
  <c r="D43"/>
  <c r="E34"/>
  <c r="E47" s="1"/>
  <c r="D34"/>
  <c r="D47" s="1"/>
  <c r="E21"/>
  <c r="D21"/>
  <c r="C8" i="1"/>
  <c r="C85"/>
  <c r="C84" s="1"/>
  <c r="C83" s="1"/>
  <c r="C80"/>
  <c r="C75"/>
  <c r="C70"/>
  <c r="D48" i="2" l="1"/>
  <c r="D76" s="1"/>
  <c r="E48"/>
  <c r="E76" s="1"/>
  <c r="C74" i="1"/>
  <c r="C73" s="1"/>
  <c r="C17"/>
  <c r="C66"/>
  <c r="C62"/>
  <c r="C58"/>
  <c r="C50"/>
  <c r="C42"/>
  <c r="C39"/>
  <c r="C27"/>
  <c r="C19"/>
  <c r="C26" l="1"/>
  <c r="C57"/>
  <c r="C7"/>
  <c r="C6" l="1"/>
  <c r="C5" s="1"/>
</calcChain>
</file>

<file path=xl/comments1.xml><?xml version="1.0" encoding="utf-8"?>
<comments xmlns="http://schemas.openxmlformats.org/spreadsheetml/2006/main">
  <authors>
    <author>nicoleta.popescu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nicoleta.popescu: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nicoleta.popescu: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<sst xmlns="http://schemas.openxmlformats.org/spreadsheetml/2006/main" count="390" uniqueCount="319">
  <si>
    <t>DENUMIREA INDICATORILOR *)</t>
  </si>
  <si>
    <t>A</t>
  </si>
  <si>
    <t>B</t>
  </si>
  <si>
    <t>TOTAL CHELTUIELI (01+70+79+84)</t>
  </si>
  <si>
    <t>CHELTUIELI CURENTE (10+20+30+40+50+51+55+56+57+58+59+65)</t>
  </si>
  <si>
    <t>01</t>
  </si>
  <si>
    <t>TITLUL I CHELTUIELI DE PERSONAL (cod 10.01+10.02+10.03)</t>
  </si>
  <si>
    <t>Cheltuieli salariale in bani (cod 10.01.01 la 10.01.30)</t>
  </si>
  <si>
    <t>Salarii de baza</t>
  </si>
  <si>
    <t>10.01.01</t>
  </si>
  <si>
    <t>Sporuri pentru conditii de munca</t>
  </si>
  <si>
    <t>10.01.05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</si>
  <si>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</si>
  <si>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</si>
  <si>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</si>
  <si>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</si>
  <si>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</si>
  <si>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</si>
  <si>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Indemnizatii hrana</t>
  </si>
  <si>
    <t>10.01.17</t>
  </si>
  <si>
    <t>Alte drepturi salariale in bani</t>
  </si>
  <si>
    <t>10.01.30</t>
  </si>
  <si>
    <t>Cheltuieli salariale in natura (cod 10.02.01 la 10.02.30)</t>
  </si>
  <si>
    <t>Vouchere de vacanta</t>
  </si>
  <si>
    <t>10.02.06</t>
  </si>
  <si>
    <t>Contributii (cod 10.03.01 la 10.03.06)</t>
  </si>
  <si>
    <t>Contributii de asigurari sociale de stat</t>
  </si>
  <si>
    <t>10.03.01</t>
  </si>
  <si>
    <t>Contributii de asigurari de somaj</t>
  </si>
  <si>
    <t>10.03.02</t>
  </si>
  <si>
    <t>Contrbutii de asigurari sociale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</si>
  <si>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</si>
  <si>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</si>
  <si>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</si>
  <si>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</si>
  <si>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</si>
  <si>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Contributia asiguratorie pentru munca</t>
  </si>
  <si>
    <t>10.03.07</t>
  </si>
  <si>
    <t>TITLUL II BUNURI SI SERVICII (cod 20.01 la 20.30)</t>
  </si>
  <si>
    <t>Bunuri si servicii (cod 20.01.01 la 20.01.30)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</si>
  <si>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</si>
  <si>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</si>
  <si>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</si>
  <si>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</si>
  <si>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</si>
  <si>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</si>
  <si>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</si>
  <si>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</si>
  <si>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</si>
  <si>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</si>
  <si>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</si>
  <si>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</si>
  <si>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</si>
  <si>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</si>
  <si>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</si>
  <si>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</si>
  <si>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</si>
  <si>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</si>
  <si>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</si>
  <si>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</si>
  <si>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</si>
  <si>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 (cod 20.05.01 la 20.05.30)</t>
  </si>
  <si>
    <t>Uniforme si echipament</t>
  </si>
  <si>
    <t>20.05.01</t>
  </si>
  <si>
    <t>Alte obiecte de inventar</t>
  </si>
  <si>
    <t>20.05.30</t>
  </si>
  <si>
    <t>Deplasari, detasari, transferari (cod 20.06.01+20.06.02)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</si>
  <si>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</si>
  <si>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</si>
  <si>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</si>
  <si>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</si>
  <si>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</si>
  <si>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</si>
  <si>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</si>
  <si>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</si>
  <si>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</si>
  <si>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 (cod 20.30.01 la 20.30.30)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</si>
  <si>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</si>
  <si>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</si>
  <si>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</si>
  <si>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</si>
  <si>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</si>
  <si>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</si>
  <si>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</si>
  <si>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</si>
  <si>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</si>
  <si>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Fondul Presedintelui/Fondul conducatorului institutiei publice</t>
  </si>
  <si>
    <t>20.30.07</t>
  </si>
  <si>
    <t>Alte cheltuieli cu bunuri si servicii</t>
  </si>
  <si>
    <t>20.30.30</t>
  </si>
  <si>
    <t>Proiecte cu finantare din fonduri externe nerambursabile aferente cadrului financiar 2014-2020</t>
  </si>
  <si>
    <t>Programe din FEDR</t>
  </si>
  <si>
    <t>58.01</t>
  </si>
  <si>
    <t>Finanţarea naţională</t>
  </si>
  <si>
    <t>58.01.01</t>
  </si>
  <si>
    <t>Finanţarea externă nerambursabilă</t>
  </si>
  <si>
    <t>58.01.02</t>
  </si>
  <si>
    <t>Cheltuieli neeligibile</t>
  </si>
  <si>
    <t>58.01.03</t>
  </si>
  <si>
    <t>Alte programe comunitare finantate in perioada 2007-2014</t>
  </si>
  <si>
    <t>58.15</t>
  </si>
  <si>
    <t>58.15.01</t>
  </si>
  <si>
    <t>58.15.02</t>
  </si>
  <si>
    <t>58.15.03</t>
  </si>
  <si>
    <t>Alte facilitati si instrumente post-aderare</t>
  </si>
  <si>
    <t>58.16</t>
  </si>
  <si>
    <t>58.16.01</t>
  </si>
  <si>
    <t>58.16.02</t>
  </si>
  <si>
    <t>58.16.03</t>
  </si>
  <si>
    <t>TITLUL X ALTE CHELTUIELI (cod 59.01 la 59.30)</t>
  </si>
  <si>
    <t>Despagubiri civile</t>
  </si>
  <si>
    <t>Sume aferente persoanelor cu handicap neincadrate</t>
  </si>
  <si>
    <t>CHELTUIELI DE CAPITAL (cod 71+72+75)</t>
  </si>
  <si>
    <t>TITLUL XII ACTIVE NEFINANCIARE (cod 71.01+71.02+71.03)</t>
  </si>
  <si>
    <t>Active fixe (inclusiv reparatii capitale) (cod 71.01.01 la 71.01.30)</t>
  </si>
  <si>
    <t>Constructii</t>
  </si>
  <si>
    <t>71.01.01</t>
  </si>
  <si>
    <t>Masini,echipamente si mijloace de transport</t>
  </si>
  <si>
    <t>71.01.02</t>
  </si>
  <si>
    <t>Mobilier, aparatura birotica si alte active corporale</t>
  </si>
  <si>
    <t>71.01.03</t>
  </si>
  <si>
    <t>Alte active fixa (inclusiv reparatii capitale)</t>
  </si>
  <si>
    <t>71.01.30</t>
  </si>
  <si>
    <t>Stocuri (cod 71.02.01)</t>
  </si>
  <si>
    <t>Rezerve de stat si de mobilizare</t>
  </si>
  <si>
    <t>71.02.01</t>
  </si>
  <si>
    <t>Reparatii capitale aferente activelor fixe</t>
  </si>
  <si>
    <t>PLATI EFECTUATE IN ANII PRECEDENTI SI RECUPERATE IN ANUL CURENT (COD 85)</t>
  </si>
  <si>
    <t>TITLUL XVII PLATI EFECTUATE IN ANII PRECEDENTI SI RECUPERATE IN ANUL CURENT (COD 85.01)</t>
  </si>
  <si>
    <t>Plati efectuate in anii precedenti si recuperate in anul curent</t>
  </si>
  <si>
    <t>Plăţi efectuate în anii precedenţi şi recuperate în anul curent în secţiunea de funcţionare a bugetului local</t>
  </si>
  <si>
    <t>85.01.01</t>
  </si>
  <si>
    <t>Plăţi efectuate în anii precedenţi şi recuperate în anul curent în secţiunea de dezvoltare a bugetului local</t>
  </si>
  <si>
    <t>85.01.02</t>
  </si>
  <si>
    <t>Plăţi efectuate în anii precedenţi şi recuperate în anul curent de alte instituţii publice</t>
  </si>
  <si>
    <t>85.01.03</t>
  </si>
  <si>
    <t>Plati efecuate in anii precedenti si recuperate in anul curent aferete cheltuielilor de capital ale altor institutii publice</t>
  </si>
  <si>
    <t>85.01.04</t>
  </si>
  <si>
    <t>Plati efectuate in anii precedenti si recuperate in anul curent aferente fondurilor externe nerambursabile</t>
  </si>
  <si>
    <t>85.01.05</t>
  </si>
  <si>
    <t>Cod indicator</t>
  </si>
  <si>
    <t>10.01.06</t>
  </si>
  <si>
    <t>Alte sporuri</t>
  </si>
  <si>
    <t>APM BUZAU</t>
  </si>
  <si>
    <t>31,12,2019</t>
  </si>
  <si>
    <t>Anexa 1</t>
  </si>
  <si>
    <t>BILANT la data de 31.12.2019</t>
  </si>
  <si>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</si>
  <si>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</si>
  <si>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</si>
  <si>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</si>
  <si>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</si>
  <si>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</si>
  <si>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</si>
  <si>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C</t>
  </si>
  <si>
    <t>A.</t>
  </si>
  <si>
    <t>ACTIVE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</si>
  <si>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</si>
  <si>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</si>
  <si>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</si>
  <si>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</si>
  <si>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</si>
  <si>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0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</si>
  <si>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</si>
  <si>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</si>
  <si>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</si>
  <si>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</si>
  <si>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</si>
  <si>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0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</si>
  <si>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</si>
  <si>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</si>
  <si>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0"/>
        <rFont val="Arial"/>
        <family val="2"/>
      </rPr>
      <t xml:space="preserve">(ct.2150000) </t>
    </r>
    <r>
      <rPr>
        <b/>
        <sz val="10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</si>
  <si>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</si>
  <si>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</si>
  <si>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0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</si>
  <si>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</si>
  <si>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</si>
  <si>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</si>
  <si>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</si>
  <si>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</si>
  <si>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</si>
  <si>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</si>
  <si>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</si>
  <si>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</si>
  <si>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</si>
  <si>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</si>
  <si>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</si>
  <si>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</si>
  <si>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0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</si>
  <si>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</si>
  <si>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</si>
  <si>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</si>
  <si>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</si>
  <si>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0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</si>
  <si>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</si>
  <si>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</si>
  <si>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0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</si>
  <si>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</si>
  <si>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</si>
  <si>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</si>
  <si>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0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</si>
  <si>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</si>
  <si>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</si>
  <si>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</si>
  <si>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</si>
  <si>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</si>
  <si>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</si>
  <si>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</si>
  <si>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0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</si>
  <si>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</si>
  <si>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</si>
  <si>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</si>
  <si>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0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</si>
  <si>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</si>
  <si>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</si>
  <si>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</si>
  <si>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0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</si>
  <si>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</si>
  <si>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</si>
  <si>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</si>
  <si>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0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</si>
  <si>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</si>
  <si>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0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</si>
  <si>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</si>
  <si>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</si>
  <si>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</si>
  <si>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</si>
  <si>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</si>
  <si>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</si>
  <si>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0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</si>
  <si>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</si>
  <si>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</si>
  <si>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</si>
  <si>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0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</si>
  <si>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</si>
  <si>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</si>
  <si>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</si>
  <si>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</si>
  <si>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</si>
  <si>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</si>
  <si>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</si>
  <si>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</si>
  <si>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</si>
  <si>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</si>
  <si>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</si>
  <si>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0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</si>
  <si>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</si>
  <si>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</si>
  <si>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</si>
  <si>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0"/>
        <rFont val="Arial"/>
        <family val="2"/>
      </rPr>
      <t>(ct.1610200+1620200+1630200+1640200+1650200 +1660201+ 1660202+1660203+ 1660204+1670201+ 1670202+1670203 +1670208 +1670209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</si>
  <si>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</si>
  <si>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0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</si>
  <si>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</si>
  <si>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</si>
  <si>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</si>
  <si>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</si>
  <si>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</si>
  <si>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0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</si>
  <si>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</si>
  <si>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</si>
  <si>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</si>
  <si>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</si>
  <si>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</si>
  <si>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0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</si>
  <si>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</si>
  <si>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</si>
  <si>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</si>
  <si>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</si>
  <si>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</si>
  <si>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</si>
  <si>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</si>
  <si>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0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</si>
  <si>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</si>
  <si>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</si>
  <si>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</si>
  <si>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0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</si>
  <si>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</si>
  <si>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</si>
  <si>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</si>
  <si>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0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</si>
  <si>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</si>
  <si>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0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</si>
  <si>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</si>
  <si>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</si>
  <si>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</si>
  <si>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0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</si>
  <si>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</si>
  <si>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</si>
  <si>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0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</si>
  <si>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</si>
  <si>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</si>
  <si>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</si>
  <si>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</si>
  <si>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</si>
  <si>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</si>
  <si>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</si>
  <si>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</si>
  <si>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</si>
  <si>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</si>
  <si>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</si>
  <si>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</si>
  <si>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</si>
  <si>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0"/>
        <rFont val="Arial"/>
        <family val="2"/>
      </rPr>
      <t>(ct.1000000+1010000+1020101+1020102+1030000+1040101+1040102+ 1050100+ 1050200+ 1050300+1050400+1050500+ 1060000+ 1320000+ 1330000+</t>
    </r>
    <r>
      <rPr>
        <b/>
        <sz val="10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</si>
  <si>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</si>
  <si>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0"/>
        <rFont val="Arial"/>
        <family val="2"/>
      </rPr>
      <t>(ct.1170000- sold creditor)</t>
    </r>
    <r>
      <rPr>
        <b/>
        <sz val="10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</si>
  <si>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</si>
  <si>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0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</si>
  <si>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</si>
  <si>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0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</si>
  <si>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</si>
  <si>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0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</si>
  <si>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</si>
  <si>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</si>
  <si>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</si>
  <si>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</si>
  <si>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</si>
  <si>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Conducatorul institutiei</t>
  </si>
  <si>
    <t>Conducatorul compartimentului</t>
  </si>
  <si>
    <t>financiar-contabil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</si>
</sst>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</cellStyleXfs>
  <cellXfs count="137">
    <xf numFmtId="0" fontId="0" fillId="0" borderId="0" xfId="0"/>
    <xf numFmtId="4" fontId="2" fillId="0" borderId="1" xfId="1" applyNumberFormat="1" applyFont="1" applyFill="1" applyBorder="1" applyProtection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indent="2"/>
    </xf>
    <xf numFmtId="0" fontId="2" fillId="0" borderId="1" xfId="1" applyFont="1" applyFill="1" applyBorder="1"/>
    <xf numFmtId="4" fontId="2" fillId="0" borderId="1" xfId="1" applyNumberFormat="1" applyFont="1" applyFill="1" applyBorder="1" applyAlignment="1" applyProtection="1"/>
    <xf numFmtId="0" fontId="2" fillId="0" borderId="1" xfId="2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/>
    </xf>
    <xf numFmtId="4" fontId="3" fillId="2" borderId="1" xfId="1" applyNumberFormat="1" applyFont="1" applyFill="1" applyBorder="1" applyAlignment="1" applyProtection="1"/>
    <xf numFmtId="0" fontId="2" fillId="0" borderId="1" xfId="3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indent="3"/>
    </xf>
    <xf numFmtId="4" fontId="2" fillId="0" borderId="1" xfId="1" applyNumberFormat="1" applyFont="1" applyFill="1" applyBorder="1" applyProtection="1">
      <protection locked="0"/>
    </xf>
    <xf numFmtId="4" fontId="2" fillId="0" borderId="1" xfId="1" applyNumberFormat="1" applyFont="1" applyFill="1" applyBorder="1"/>
    <xf numFmtId="0" fontId="3" fillId="2" borderId="1" xfId="1" applyFont="1" applyFill="1" applyBorder="1"/>
    <xf numFmtId="0" fontId="2" fillId="0" borderId="1" xfId="1" applyFont="1" applyFill="1" applyBorder="1" applyAlignment="1">
      <alignment horizontal="left" wrapText="1" indent="2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 indent="3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Protection="1"/>
    <xf numFmtId="0" fontId="2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indent="3"/>
    </xf>
    <xf numFmtId="0" fontId="3" fillId="2" borderId="1" xfId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4" fontId="3" fillId="4" borderId="1" xfId="1" applyNumberFormat="1" applyFont="1" applyFill="1" applyBorder="1" applyAlignment="1" applyProtection="1"/>
    <xf numFmtId="4" fontId="5" fillId="3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0" fillId="0" borderId="0" xfId="0" applyNumberFormat="1" applyBorder="1" applyAlignment="1" applyProtection="1">
      <alignment horizontal="right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0" fillId="0" borderId="9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10" xfId="4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11" fillId="0" borderId="9" xfId="4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" xfId="5" applyNumberFormat="1" applyFont="1" applyFill="1" applyBorder="1" applyAlignment="1">
      <alignment vertical="top" wrapText="1"/>
    </xf>
    <xf numFmtId="0" fontId="10" fillId="0" borderId="1" xfId="4" applyNumberFormat="1" applyFont="1" applyFill="1" applyBorder="1" applyAlignment="1" applyProtection="1">
      <alignment horizontal="right" vertical="center" wrapText="1"/>
    </xf>
    <xf numFmtId="0" fontId="10" fillId="0" borderId="10" xfId="4" applyNumberFormat="1" applyFont="1" applyFill="1" applyBorder="1" applyAlignment="1" applyProtection="1">
      <alignment horizontal="right" vertical="center" wrapText="1"/>
    </xf>
    <xf numFmtId="0" fontId="9" fillId="0" borderId="7" xfId="4" applyNumberFormat="1" applyFont="1" applyFill="1" applyBorder="1" applyAlignment="1">
      <alignment horizontal="right" vertical="center" wrapText="1"/>
    </xf>
    <xf numFmtId="0" fontId="9" fillId="0" borderId="8" xfId="4" applyNumberFormat="1" applyFont="1" applyFill="1" applyBorder="1" applyAlignment="1">
      <alignment horizontal="right" vertical="center" wrapText="1"/>
    </xf>
    <xf numFmtId="0" fontId="9" fillId="0" borderId="1" xfId="4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4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4" applyNumberFormat="1" applyFont="1" applyFill="1" applyBorder="1" applyAlignment="1" applyProtection="1">
      <alignment horizontal="right" wrapText="1"/>
      <protection locked="0"/>
    </xf>
    <xf numFmtId="0" fontId="0" fillId="0" borderId="7" xfId="0" applyNumberFormat="1" applyBorder="1" applyAlignment="1">
      <alignment horizontal="right" vertical="center" wrapText="1"/>
    </xf>
    <xf numFmtId="0" fontId="0" fillId="0" borderId="8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11" fillId="0" borderId="11" xfId="4" applyNumberFormat="1" applyFont="1" applyFill="1" applyBorder="1" applyAlignment="1">
      <alignment horizontal="center" vertical="center" wrapText="1"/>
    </xf>
    <xf numFmtId="0" fontId="3" fillId="0" borderId="2" xfId="5" applyNumberFormat="1" applyFont="1" applyFill="1" applyBorder="1" applyAlignment="1">
      <alignment vertical="top" wrapText="1"/>
    </xf>
    <xf numFmtId="0" fontId="10" fillId="0" borderId="2" xfId="4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3" xfId="4" applyNumberFormat="1" applyFont="1" applyFill="1" applyBorder="1" applyAlignment="1">
      <alignment horizontal="center" vertical="center" wrapText="1"/>
    </xf>
    <xf numFmtId="0" fontId="3" fillId="0" borderId="14" xfId="5" applyNumberFormat="1" applyFont="1" applyFill="1" applyBorder="1" applyAlignment="1">
      <alignment vertical="top" wrapText="1"/>
    </xf>
    <xf numFmtId="0" fontId="10" fillId="0" borderId="15" xfId="4" applyNumberFormat="1" applyFont="1" applyFill="1" applyBorder="1" applyAlignment="1">
      <alignment horizontal="center" vertical="center" wrapText="1"/>
    </xf>
    <xf numFmtId="0" fontId="10" fillId="0" borderId="15" xfId="4" applyNumberFormat="1" applyFont="1" applyFill="1" applyBorder="1" applyAlignment="1" applyProtection="1">
      <alignment horizontal="right" vertical="center" wrapText="1"/>
    </xf>
    <xf numFmtId="0" fontId="10" fillId="0" borderId="16" xfId="4" applyNumberFormat="1" applyFont="1" applyFill="1" applyBorder="1" applyAlignment="1" applyProtection="1">
      <alignment horizontal="right" vertical="center" wrapText="1"/>
    </xf>
    <xf numFmtId="0" fontId="9" fillId="0" borderId="0" xfId="4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Border="1" applyAlignment="1">
      <alignment vertical="top" wrapText="1"/>
    </xf>
    <xf numFmtId="0" fontId="10" fillId="0" borderId="0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Border="1" applyAlignment="1">
      <alignment horizontal="right" vertical="center" wrapText="1"/>
    </xf>
    <xf numFmtId="0" fontId="9" fillId="0" borderId="0" xfId="4" applyNumberFormat="1" applyFont="1" applyFill="1" applyBorder="1" applyAlignment="1">
      <alignment horizontal="right" vertical="center" wrapText="1"/>
    </xf>
    <xf numFmtId="0" fontId="13" fillId="0" borderId="0" xfId="5" applyNumberFormat="1" applyFont="1" applyFill="1" applyAlignment="1">
      <alignment wrapText="1"/>
    </xf>
    <xf numFmtId="0" fontId="0" fillId="0" borderId="0" xfId="0" applyNumberFormat="1" applyFill="1" applyAlignment="1">
      <alignment vertical="center" wrapText="1"/>
    </xf>
    <xf numFmtId="0" fontId="14" fillId="0" borderId="0" xfId="4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/>
    </xf>
    <xf numFmtId="0" fontId="7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</cellXfs>
  <cellStyles count="6">
    <cellStyle name="Normal" xfId="0" builtinId="0"/>
    <cellStyle name="Normal 5" xfId="5"/>
    <cellStyle name="Normal_AnexeDiana_copy_anexa 7 admin ctemp" xfId="1"/>
    <cellStyle name="Normal_AnexeDiana_copy_anexa 7 admin ctemp 2" xfId="3"/>
    <cellStyle name="Normal_AnexeDiana_copy_anexa 7 admin ctemp 3" xfId="2"/>
    <cellStyle name="Normal_BILAN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zoomScale="70" zoomScaleNormal="70" workbookViewId="0">
      <selection activeCell="L14" sqref="L14"/>
    </sheetView>
  </sheetViews>
  <sheetFormatPr defaultRowHeight="15"/>
  <cols>
    <col min="1" max="1" width="37.140625" customWidth="1"/>
    <col min="2" max="2" width="13.85546875" customWidth="1"/>
    <col min="3" max="3" width="18.5703125" customWidth="1"/>
  </cols>
  <sheetData>
    <row r="1" spans="1:3">
      <c r="A1" t="s">
        <v>143</v>
      </c>
    </row>
    <row r="3" spans="1:3">
      <c r="A3" s="37" t="s">
        <v>0</v>
      </c>
      <c r="B3" s="37" t="s">
        <v>140</v>
      </c>
      <c r="C3" s="39" t="s">
        <v>144</v>
      </c>
    </row>
    <row r="4" spans="1:3">
      <c r="A4" s="2" t="s">
        <v>1</v>
      </c>
      <c r="B4" s="2" t="s">
        <v>2</v>
      </c>
      <c r="C4" s="35">
        <v>1</v>
      </c>
    </row>
    <row r="5" spans="1:3">
      <c r="A5" s="3" t="s">
        <v>3</v>
      </c>
      <c r="B5" s="4"/>
      <c r="C5" s="5">
        <f>C6+C73+C83</f>
        <v>2534570.67</v>
      </c>
    </row>
    <row r="6" spans="1:3" ht="38.25">
      <c r="A6" s="6" t="s">
        <v>4</v>
      </c>
      <c r="B6" s="7" t="s">
        <v>5</v>
      </c>
      <c r="C6" s="5">
        <f>C7+C26+C57+C70</f>
        <v>2521676.2199999997</v>
      </c>
    </row>
    <row r="7" spans="1:3" ht="25.5">
      <c r="A7" s="8" t="s">
        <v>6</v>
      </c>
      <c r="B7" s="9">
        <v>10</v>
      </c>
      <c r="C7" s="10">
        <f t="shared" ref="C7" si="0">C8+C17+C19</f>
        <v>2269053</v>
      </c>
    </row>
    <row r="8" spans="1:3">
      <c r="A8" s="11" t="s">
        <v>7</v>
      </c>
      <c r="B8" s="2">
        <v>10.01</v>
      </c>
      <c r="C8" s="1">
        <f t="shared" ref="C8" si="1">SUM(C9:C16)</f>
        <v>2178669</v>
      </c>
    </row>
    <row r="9" spans="1:3">
      <c r="A9" s="12" t="s">
        <v>8</v>
      </c>
      <c r="B9" s="2" t="s">
        <v>9</v>
      </c>
      <c r="C9" s="13">
        <v>1879202</v>
      </c>
    </row>
    <row r="10" spans="1:3">
      <c r="A10" s="12" t="s">
        <v>10</v>
      </c>
      <c r="B10" s="2" t="s">
        <v>11</v>
      </c>
      <c r="C10" s="13">
        <v>201396</v>
      </c>
    </row>
    <row r="11" spans="1:3">
      <c r="A11" s="12" t="s">
        <v>142</v>
      </c>
      <c r="B11" s="2" t="s">
        <v>141</v>
      </c>
      <c r="C11" s="13"/>
    </row>
    <row r="12" spans="1:3">
      <c r="A12" s="12" t="s">
        <v>12</v>
      </c>
      <c r="B12" s="2" t="s">
        <v>13</v>
      </c>
      <c r="C12" s="13"/>
    </row>
    <row r="13" spans="1:3">
      <c r="A13" s="12" t="s">
        <v>14</v>
      </c>
      <c r="B13" s="2" t="s">
        <v>15</v>
      </c>
      <c r="C13" s="13"/>
    </row>
    <row r="14" spans="1:3">
      <c r="A14" s="12" t="s">
        <v>16</v>
      </c>
      <c r="B14" s="2" t="s">
        <v>17</v>
      </c>
      <c r="C14" s="13"/>
    </row>
    <row r="15" spans="1:3">
      <c r="A15" s="12" t="s">
        <v>18</v>
      </c>
      <c r="B15" s="2" t="s">
        <v>19</v>
      </c>
      <c r="C15" s="13">
        <v>98071</v>
      </c>
    </row>
    <row r="16" spans="1:3">
      <c r="A16" s="12" t="s">
        <v>20</v>
      </c>
      <c r="B16" s="2" t="s">
        <v>21</v>
      </c>
      <c r="C16" s="13"/>
    </row>
    <row r="17" spans="1:3">
      <c r="A17" s="3" t="s">
        <v>22</v>
      </c>
      <c r="B17" s="2">
        <v>10.02</v>
      </c>
      <c r="C17" s="14">
        <f>C18</f>
        <v>41400</v>
      </c>
    </row>
    <row r="18" spans="1:3">
      <c r="A18" s="12" t="s">
        <v>23</v>
      </c>
      <c r="B18" s="2" t="s">
        <v>24</v>
      </c>
      <c r="C18" s="13">
        <v>41400</v>
      </c>
    </row>
    <row r="19" spans="1:3">
      <c r="A19" s="3" t="s">
        <v>25</v>
      </c>
      <c r="B19" s="2">
        <v>10.029999999999999</v>
      </c>
      <c r="C19" s="14">
        <f t="shared" ref="C19" si="2">SUM(C20:C25)</f>
        <v>48984</v>
      </c>
    </row>
    <row r="20" spans="1:3">
      <c r="A20" s="12" t="s">
        <v>26</v>
      </c>
      <c r="B20" s="2" t="s">
        <v>27</v>
      </c>
      <c r="C20" s="13"/>
    </row>
    <row r="21" spans="1:3">
      <c r="A21" s="12" t="s">
        <v>28</v>
      </c>
      <c r="B21" s="2" t="s">
        <v>29</v>
      </c>
      <c r="C21" s="13"/>
    </row>
    <row r="22" spans="1:3">
      <c r="A22" s="12" t="s">
        <v>30</v>
      </c>
      <c r="B22" s="2" t="s">
        <v>31</v>
      </c>
      <c r="C22" s="13"/>
    </row>
    <row r="23" spans="1:3">
      <c r="A23" s="12" t="s">
        <v>32</v>
      </c>
      <c r="B23" s="2" t="s">
        <v>33</v>
      </c>
      <c r="C23" s="13"/>
    </row>
    <row r="24" spans="1:3">
      <c r="A24" s="12" t="s">
        <v>34</v>
      </c>
      <c r="B24" s="2" t="s">
        <v>35</v>
      </c>
      <c r="C24" s="13"/>
    </row>
    <row r="25" spans="1:3">
      <c r="A25" s="12" t="s">
        <v>36</v>
      </c>
      <c r="B25" s="2" t="s">
        <v>37</v>
      </c>
      <c r="C25" s="13">
        <v>48984</v>
      </c>
    </row>
    <row r="26" spans="1:3">
      <c r="A26" s="15" t="s">
        <v>38</v>
      </c>
      <c r="B26" s="9">
        <v>20</v>
      </c>
      <c r="C26" s="10">
        <f>C27+C42+C45+C48+C50+C38</f>
        <v>252623.21999999997</v>
      </c>
    </row>
    <row r="27" spans="1:3">
      <c r="A27" s="3" t="s">
        <v>39</v>
      </c>
      <c r="B27" s="2">
        <v>20.010000000000002</v>
      </c>
      <c r="C27" s="14">
        <f>SUM(C28:C37)</f>
        <v>221243.18</v>
      </c>
    </row>
    <row r="28" spans="1:3">
      <c r="A28" s="12" t="s">
        <v>40</v>
      </c>
      <c r="B28" s="2" t="s">
        <v>41</v>
      </c>
      <c r="C28" s="13">
        <v>6298.36</v>
      </c>
    </row>
    <row r="29" spans="1:3">
      <c r="A29" s="12" t="s">
        <v>42</v>
      </c>
      <c r="B29" s="2" t="s">
        <v>43</v>
      </c>
      <c r="C29" s="13"/>
    </row>
    <row r="30" spans="1:3">
      <c r="A30" s="12" t="s">
        <v>44</v>
      </c>
      <c r="B30" s="2" t="s">
        <v>45</v>
      </c>
      <c r="C30" s="13">
        <v>55247.22</v>
      </c>
    </row>
    <row r="31" spans="1:3">
      <c r="A31" s="12" t="s">
        <v>46</v>
      </c>
      <c r="B31" s="2" t="s">
        <v>47</v>
      </c>
      <c r="C31" s="13">
        <v>2625</v>
      </c>
    </row>
    <row r="32" spans="1:3">
      <c r="A32" s="12" t="s">
        <v>48</v>
      </c>
      <c r="B32" s="2" t="s">
        <v>49</v>
      </c>
      <c r="C32" s="13">
        <v>9680</v>
      </c>
    </row>
    <row r="33" spans="1:3">
      <c r="A33" s="12" t="s">
        <v>50</v>
      </c>
      <c r="B33" s="2" t="s">
        <v>51</v>
      </c>
      <c r="C33" s="13">
        <v>2996.09</v>
      </c>
    </row>
    <row r="34" spans="1:3">
      <c r="A34" s="12" t="s">
        <v>52</v>
      </c>
      <c r="B34" s="2" t="s">
        <v>53</v>
      </c>
      <c r="C34" s="13"/>
    </row>
    <row r="35" spans="1:3">
      <c r="A35" s="12" t="s">
        <v>54</v>
      </c>
      <c r="B35" s="2" t="s">
        <v>55</v>
      </c>
      <c r="C35" s="13">
        <v>16451</v>
      </c>
    </row>
    <row r="36" spans="1:3">
      <c r="A36" s="12" t="s">
        <v>56</v>
      </c>
      <c r="B36" s="2" t="s">
        <v>57</v>
      </c>
      <c r="C36" s="13">
        <v>18955.509999999998</v>
      </c>
    </row>
    <row r="37" spans="1:3">
      <c r="A37" s="12" t="s">
        <v>58</v>
      </c>
      <c r="B37" s="2" t="s">
        <v>59</v>
      </c>
      <c r="C37" s="13">
        <v>108990</v>
      </c>
    </row>
    <row r="38" spans="1:3">
      <c r="A38" s="3" t="s">
        <v>60</v>
      </c>
      <c r="B38" s="2">
        <v>20.02</v>
      </c>
      <c r="C38" s="13">
        <v>16099.65</v>
      </c>
    </row>
    <row r="39" spans="1:3">
      <c r="A39" s="3" t="s">
        <v>61</v>
      </c>
      <c r="B39" s="2">
        <v>20.05</v>
      </c>
      <c r="C39" s="14">
        <f t="shared" ref="C39" si="3">SUM(C40:C41)</f>
        <v>0</v>
      </c>
    </row>
    <row r="40" spans="1:3">
      <c r="A40" s="12" t="s">
        <v>62</v>
      </c>
      <c r="B40" s="2" t="s">
        <v>63</v>
      </c>
      <c r="C40" s="13"/>
    </row>
    <row r="41" spans="1:3">
      <c r="A41" s="12" t="s">
        <v>64</v>
      </c>
      <c r="B41" s="2" t="s">
        <v>65</v>
      </c>
      <c r="C41" s="13"/>
    </row>
    <row r="42" spans="1:3">
      <c r="A42" s="3" t="s">
        <v>66</v>
      </c>
      <c r="B42" s="2">
        <v>20.059999999999999</v>
      </c>
      <c r="C42" s="14">
        <f t="shared" ref="C42" si="4">SUM(C43:C44)</f>
        <v>3058</v>
      </c>
    </row>
    <row r="43" spans="1:3">
      <c r="A43" s="12" t="s">
        <v>67</v>
      </c>
      <c r="B43" s="2" t="s">
        <v>68</v>
      </c>
      <c r="C43" s="13">
        <v>3058</v>
      </c>
    </row>
    <row r="44" spans="1:3">
      <c r="A44" s="12" t="s">
        <v>69</v>
      </c>
      <c r="B44" s="2" t="s">
        <v>70</v>
      </c>
      <c r="C44" s="13"/>
    </row>
    <row r="45" spans="1:3">
      <c r="A45" s="3" t="s">
        <v>71</v>
      </c>
      <c r="B45" s="2">
        <v>20.11</v>
      </c>
      <c r="C45" s="13">
        <v>546.78</v>
      </c>
    </row>
    <row r="46" spans="1:3">
      <c r="A46" s="3" t="s">
        <v>72</v>
      </c>
      <c r="B46" s="2">
        <v>20.12</v>
      </c>
      <c r="C46" s="13"/>
    </row>
    <row r="47" spans="1:3">
      <c r="A47" s="3" t="s">
        <v>73</v>
      </c>
      <c r="B47" s="2">
        <v>20.13</v>
      </c>
      <c r="C47" s="13"/>
    </row>
    <row r="48" spans="1:3">
      <c r="A48" s="3" t="s">
        <v>74</v>
      </c>
      <c r="B48" s="2">
        <v>20.14</v>
      </c>
      <c r="C48" s="13">
        <v>2298.87</v>
      </c>
    </row>
    <row r="49" spans="1:3" ht="51.75">
      <c r="A49" s="16" t="s">
        <v>75</v>
      </c>
      <c r="B49" s="17">
        <v>20.25</v>
      </c>
      <c r="C49" s="13"/>
    </row>
    <row r="50" spans="1:3">
      <c r="A50" s="3" t="s">
        <v>76</v>
      </c>
      <c r="B50" s="7" t="s">
        <v>77</v>
      </c>
      <c r="C50" s="14">
        <f t="shared" ref="C50" si="5">SUM(C51:C56)</f>
        <v>9376.74</v>
      </c>
    </row>
    <row r="51" spans="1:3">
      <c r="A51" s="12" t="s">
        <v>78</v>
      </c>
      <c r="B51" s="2" t="s">
        <v>79</v>
      </c>
      <c r="C51" s="13"/>
    </row>
    <row r="52" spans="1:3">
      <c r="A52" s="12" t="s">
        <v>80</v>
      </c>
      <c r="B52" s="2" t="s">
        <v>81</v>
      </c>
      <c r="C52" s="13"/>
    </row>
    <row r="53" spans="1:3">
      <c r="A53" s="12" t="s">
        <v>82</v>
      </c>
      <c r="B53" s="2" t="s">
        <v>83</v>
      </c>
      <c r="C53" s="13">
        <v>2750</v>
      </c>
    </row>
    <row r="54" spans="1:3">
      <c r="A54" s="12" t="s">
        <v>84</v>
      </c>
      <c r="B54" s="2" t="s">
        <v>85</v>
      </c>
      <c r="C54" s="13">
        <v>6226</v>
      </c>
    </row>
    <row r="55" spans="1:3">
      <c r="A55" s="12" t="s">
        <v>86</v>
      </c>
      <c r="B55" s="2" t="s">
        <v>87</v>
      </c>
      <c r="C55" s="13"/>
    </row>
    <row r="56" spans="1:3">
      <c r="A56" s="12" t="s">
        <v>88</v>
      </c>
      <c r="B56" s="2" t="s">
        <v>89</v>
      </c>
      <c r="C56" s="13">
        <v>400.74</v>
      </c>
    </row>
    <row r="57" spans="1:3" ht="39">
      <c r="A57" s="25" t="s">
        <v>90</v>
      </c>
      <c r="B57" s="26">
        <v>58</v>
      </c>
      <c r="C57" s="27">
        <f>C58+C62+C66</f>
        <v>0</v>
      </c>
    </row>
    <row r="58" spans="1:3">
      <c r="A58" s="28" t="s">
        <v>91</v>
      </c>
      <c r="B58" s="21" t="s">
        <v>92</v>
      </c>
      <c r="C58" s="1">
        <f t="shared" ref="C58" si="6">SUM(C59:C61)</f>
        <v>0</v>
      </c>
    </row>
    <row r="59" spans="1:3">
      <c r="A59" s="23" t="s">
        <v>93</v>
      </c>
      <c r="B59" s="21" t="s">
        <v>94</v>
      </c>
      <c r="C59" s="13"/>
    </row>
    <row r="60" spans="1:3">
      <c r="A60" s="23" t="s">
        <v>95</v>
      </c>
      <c r="B60" s="21" t="s">
        <v>96</v>
      </c>
      <c r="C60" s="13"/>
    </row>
    <row r="61" spans="1:3">
      <c r="A61" s="23" t="s">
        <v>97</v>
      </c>
      <c r="B61" s="21" t="s">
        <v>98</v>
      </c>
      <c r="C61" s="13"/>
    </row>
    <row r="62" spans="1:3" ht="25.5">
      <c r="A62" s="28" t="s">
        <v>99</v>
      </c>
      <c r="B62" s="21" t="s">
        <v>100</v>
      </c>
      <c r="C62" s="1">
        <f t="shared" ref="C62" si="7">SUM(C63:C65)</f>
        <v>0</v>
      </c>
    </row>
    <row r="63" spans="1:3">
      <c r="A63" s="23" t="s">
        <v>93</v>
      </c>
      <c r="B63" s="21" t="s">
        <v>101</v>
      </c>
      <c r="C63" s="13"/>
    </row>
    <row r="64" spans="1:3">
      <c r="A64" s="23" t="s">
        <v>95</v>
      </c>
      <c r="B64" s="21" t="s">
        <v>102</v>
      </c>
      <c r="C64" s="13"/>
    </row>
    <row r="65" spans="1:3">
      <c r="A65" s="23" t="s">
        <v>97</v>
      </c>
      <c r="B65" s="21" t="s">
        <v>103</v>
      </c>
      <c r="C65" s="13"/>
    </row>
    <row r="66" spans="1:3">
      <c r="A66" s="23" t="s">
        <v>104</v>
      </c>
      <c r="B66" s="21" t="s">
        <v>105</v>
      </c>
      <c r="C66" s="1">
        <f t="shared" ref="C66" si="8">SUM(C67:C69)</f>
        <v>0</v>
      </c>
    </row>
    <row r="67" spans="1:3">
      <c r="A67" s="23" t="s">
        <v>93</v>
      </c>
      <c r="B67" s="21" t="s">
        <v>106</v>
      </c>
      <c r="C67" s="13"/>
    </row>
    <row r="68" spans="1:3">
      <c r="A68" s="23" t="s">
        <v>95</v>
      </c>
      <c r="B68" s="21" t="s">
        <v>107</v>
      </c>
      <c r="C68" s="13"/>
    </row>
    <row r="69" spans="1:3">
      <c r="A69" s="23" t="s">
        <v>97</v>
      </c>
      <c r="B69" s="21" t="s">
        <v>108</v>
      </c>
      <c r="C69" s="13"/>
    </row>
    <row r="70" spans="1:3">
      <c r="A70" s="15" t="s">
        <v>109</v>
      </c>
      <c r="B70" s="9">
        <v>59</v>
      </c>
      <c r="C70" s="10">
        <f>SUM(C71+C72)</f>
        <v>0</v>
      </c>
    </row>
    <row r="71" spans="1:3">
      <c r="A71" s="12" t="s">
        <v>110</v>
      </c>
      <c r="B71" s="2">
        <v>59.17</v>
      </c>
      <c r="C71" s="13"/>
    </row>
    <row r="72" spans="1:3" ht="26.25">
      <c r="A72" s="18" t="s">
        <v>111</v>
      </c>
      <c r="B72" s="19">
        <v>59.4</v>
      </c>
      <c r="C72" s="13"/>
    </row>
    <row r="73" spans="1:3">
      <c r="A73" s="4" t="s">
        <v>112</v>
      </c>
      <c r="B73" s="2">
        <v>70</v>
      </c>
      <c r="C73" s="5">
        <f>C74</f>
        <v>13155.45</v>
      </c>
    </row>
    <row r="74" spans="1:3" ht="26.25">
      <c r="A74" s="29" t="s">
        <v>113</v>
      </c>
      <c r="B74" s="9">
        <v>71</v>
      </c>
      <c r="C74" s="38">
        <f>C75+C80+C82</f>
        <v>13155.45</v>
      </c>
    </row>
    <row r="75" spans="1:3">
      <c r="A75" s="3" t="s">
        <v>114</v>
      </c>
      <c r="B75" s="2">
        <v>71.010000000000005</v>
      </c>
      <c r="C75" s="13">
        <f>C76+C77+C78+C79</f>
        <v>13155.45</v>
      </c>
    </row>
    <row r="76" spans="1:3">
      <c r="A76" s="12" t="s">
        <v>115</v>
      </c>
      <c r="B76" s="2" t="s">
        <v>116</v>
      </c>
      <c r="C76" s="13"/>
    </row>
    <row r="77" spans="1:3">
      <c r="A77" s="12" t="s">
        <v>117</v>
      </c>
      <c r="B77" s="2" t="s">
        <v>118</v>
      </c>
      <c r="C77" s="13"/>
    </row>
    <row r="78" spans="1:3">
      <c r="A78" s="12" t="s">
        <v>119</v>
      </c>
      <c r="B78" s="2" t="s">
        <v>120</v>
      </c>
      <c r="C78" s="13">
        <v>13155.45</v>
      </c>
    </row>
    <row r="79" spans="1:3">
      <c r="A79" s="12" t="s">
        <v>121</v>
      </c>
      <c r="B79" s="2" t="s">
        <v>122</v>
      </c>
      <c r="C79" s="13"/>
    </row>
    <row r="80" spans="1:3">
      <c r="A80" s="12" t="s">
        <v>123</v>
      </c>
      <c r="B80" s="2">
        <v>71.02</v>
      </c>
      <c r="C80" s="13">
        <f>C81</f>
        <v>0</v>
      </c>
    </row>
    <row r="81" spans="1:3">
      <c r="A81" s="12" t="s">
        <v>124</v>
      </c>
      <c r="B81" s="2" t="s">
        <v>125</v>
      </c>
      <c r="C81" s="13"/>
    </row>
    <row r="82" spans="1:3">
      <c r="A82" s="30" t="s">
        <v>126</v>
      </c>
      <c r="B82" s="2">
        <v>71.03</v>
      </c>
      <c r="C82" s="13"/>
    </row>
    <row r="83" spans="1:3" ht="39">
      <c r="A83" s="20" t="s">
        <v>127</v>
      </c>
      <c r="B83" s="2">
        <v>84</v>
      </c>
      <c r="C83" s="5">
        <f>C84</f>
        <v>-261</v>
      </c>
    </row>
    <row r="84" spans="1:3" ht="39">
      <c r="A84" s="22" t="s">
        <v>128</v>
      </c>
      <c r="B84" s="31">
        <v>85</v>
      </c>
      <c r="C84" s="27">
        <f>C85</f>
        <v>-261</v>
      </c>
    </row>
    <row r="85" spans="1:3">
      <c r="A85" s="12" t="s">
        <v>129</v>
      </c>
      <c r="B85" s="2">
        <v>85.01</v>
      </c>
      <c r="C85" s="13">
        <f>C86+C87+C88+C89+C90</f>
        <v>-261</v>
      </c>
    </row>
    <row r="86" spans="1:3" ht="38.25">
      <c r="A86" s="24" t="s">
        <v>130</v>
      </c>
      <c r="B86" s="32" t="s">
        <v>131</v>
      </c>
      <c r="C86" s="13"/>
    </row>
    <row r="87" spans="1:3" ht="38.25">
      <c r="A87" s="24" t="s">
        <v>132</v>
      </c>
      <c r="B87" s="32" t="s">
        <v>133</v>
      </c>
      <c r="C87" s="13"/>
    </row>
    <row r="88" spans="1:3" ht="38.25">
      <c r="A88" s="24" t="s">
        <v>134</v>
      </c>
      <c r="B88" s="32" t="s">
        <v>135</v>
      </c>
      <c r="C88" s="13">
        <v>-261</v>
      </c>
    </row>
    <row r="89" spans="1:3" ht="51.75">
      <c r="A89" s="33" t="s">
        <v>136</v>
      </c>
      <c r="B89" s="36" t="s">
        <v>137</v>
      </c>
      <c r="C89" s="13"/>
    </row>
    <row r="90" spans="1:3" ht="39">
      <c r="A90" s="34" t="s">
        <v>138</v>
      </c>
      <c r="B90" s="36" t="s">
        <v>139</v>
      </c>
      <c r="C90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>
      <selection activeCell="F14" sqref="F14"/>
    </sheetView>
  </sheetViews>
  <sheetFormatPr defaultColWidth="0" defaultRowHeight="15"/>
  <cols>
    <col min="1" max="1" width="6.28515625" style="127" customWidth="1"/>
    <col min="2" max="2" width="60.5703125" style="121" customWidth="1"/>
    <col min="3" max="3" width="7.42578125" style="134" customWidth="1"/>
    <col min="4" max="4" width="15.140625" style="135" customWidth="1"/>
    <col min="5" max="5" width="15.7109375" style="136" customWidth="1"/>
    <col min="6" max="6" width="22" style="78" customWidth="1"/>
    <col min="7" max="16384" width="0" style="45" hidden="1"/>
  </cols>
  <sheetData>
    <row r="1" spans="1:256">
      <c r="A1" s="40" t="s">
        <v>143</v>
      </c>
      <c r="B1" s="40"/>
      <c r="C1" s="41"/>
      <c r="D1" s="42"/>
      <c r="E1" s="43"/>
      <c r="F1" s="44"/>
    </row>
    <row r="2" spans="1:256">
      <c r="A2" s="46"/>
      <c r="B2" s="46"/>
      <c r="C2" s="41"/>
      <c r="D2" s="42"/>
      <c r="E2" s="47" t="s">
        <v>145</v>
      </c>
      <c r="F2" s="44"/>
    </row>
    <row r="3" spans="1:256">
      <c r="A3" s="48"/>
      <c r="B3" s="48"/>
      <c r="C3" s="41"/>
      <c r="D3" s="42"/>
      <c r="E3" s="43"/>
      <c r="F3" s="44"/>
    </row>
    <row r="4" spans="1:256">
      <c r="A4" s="49"/>
      <c r="B4" s="50"/>
      <c r="C4" s="41"/>
      <c r="D4" s="42"/>
      <c r="E4" s="43"/>
      <c r="F4" s="44"/>
    </row>
    <row r="5" spans="1:256">
      <c r="A5" s="49"/>
      <c r="B5" s="50"/>
      <c r="C5" s="41"/>
      <c r="D5" s="42"/>
      <c r="E5" s="47"/>
      <c r="F5" s="51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>
      <c r="A6" s="53" t="s">
        <v>146</v>
      </c>
      <c r="B6" s="53"/>
      <c r="C6" s="53"/>
      <c r="D6" s="53"/>
      <c r="E6" s="53"/>
      <c r="F6" s="44"/>
    </row>
    <row r="7" spans="1:256">
      <c r="A7" s="54"/>
      <c r="B7" s="55"/>
      <c r="C7" s="55"/>
      <c r="D7" s="55"/>
      <c r="E7" s="55"/>
      <c r="F7" s="44"/>
    </row>
    <row r="8" spans="1:256" ht="15.75" thickBot="1">
      <c r="A8" s="56" t="s">
        <v>147</v>
      </c>
      <c r="B8" s="50"/>
      <c r="C8" s="41"/>
      <c r="D8" s="42"/>
      <c r="E8" s="57" t="s">
        <v>148</v>
      </c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66" customFormat="1" ht="38.25">
      <c r="A9" s="60" t="s">
        <v>149</v>
      </c>
      <c r="B9" s="61" t="s">
        <v>150</v>
      </c>
      <c r="C9" s="61" t="s">
        <v>151</v>
      </c>
      <c r="D9" s="61" t="s">
        <v>152</v>
      </c>
      <c r="E9" s="62" t="s">
        <v>153</v>
      </c>
      <c r="F9" s="63"/>
      <c r="G9" s="6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s="59" customFormat="1">
      <c r="A10" s="67" t="s">
        <v>1</v>
      </c>
      <c r="B10" s="68" t="s">
        <v>2</v>
      </c>
      <c r="C10" s="69" t="s">
        <v>154</v>
      </c>
      <c r="D10" s="69">
        <v>1</v>
      </c>
      <c r="E10" s="70">
        <v>2</v>
      </c>
      <c r="F10" s="71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>
      <c r="A11" s="74" t="s">
        <v>155</v>
      </c>
      <c r="B11" s="75" t="s">
        <v>156</v>
      </c>
      <c r="C11" s="76" t="s">
        <v>5</v>
      </c>
      <c r="D11" s="76" t="s">
        <v>157</v>
      </c>
      <c r="E11" s="77" t="s">
        <v>157</v>
      </c>
      <c r="G11" s="79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>
      <c r="A12" s="74" t="s">
        <v>158</v>
      </c>
      <c r="B12" s="75" t="s">
        <v>159</v>
      </c>
      <c r="C12" s="76" t="s">
        <v>160</v>
      </c>
      <c r="D12" s="76" t="s">
        <v>157</v>
      </c>
      <c r="E12" s="77" t="s">
        <v>157</v>
      </c>
      <c r="F12" s="81"/>
      <c r="G12" s="82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38.25">
      <c r="A13" s="84" t="s">
        <v>161</v>
      </c>
      <c r="B13" s="85" t="s">
        <v>162</v>
      </c>
      <c r="C13" s="76" t="s">
        <v>163</v>
      </c>
      <c r="D13" s="86">
        <v>18600</v>
      </c>
      <c r="E13" s="87">
        <v>18600</v>
      </c>
      <c r="F13" s="81"/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51">
      <c r="A14" s="84" t="s">
        <v>164</v>
      </c>
      <c r="B14" s="85" t="s">
        <v>165</v>
      </c>
      <c r="C14" s="76" t="s">
        <v>166</v>
      </c>
      <c r="D14" s="86">
        <v>273495</v>
      </c>
      <c r="E14" s="87">
        <v>231026</v>
      </c>
      <c r="F14" s="81"/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38.25">
      <c r="A15" s="84" t="s">
        <v>167</v>
      </c>
      <c r="B15" s="85" t="s">
        <v>168</v>
      </c>
      <c r="C15" s="76" t="s">
        <v>169</v>
      </c>
      <c r="D15" s="86">
        <v>3328000</v>
      </c>
      <c r="E15" s="87">
        <v>1703380</v>
      </c>
      <c r="F15" s="81"/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25.5">
      <c r="A16" s="84" t="s">
        <v>170</v>
      </c>
      <c r="B16" s="85" t="s">
        <v>171</v>
      </c>
      <c r="C16" s="76" t="s">
        <v>172</v>
      </c>
      <c r="D16" s="86"/>
      <c r="E16" s="87"/>
      <c r="F16" s="81"/>
      <c r="G16" s="82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63.75">
      <c r="A17" s="84" t="s">
        <v>173</v>
      </c>
      <c r="B17" s="85" t="s">
        <v>174</v>
      </c>
      <c r="C17" s="76" t="s">
        <v>175</v>
      </c>
      <c r="D17" s="86"/>
      <c r="E17" s="87"/>
      <c r="F17" s="81"/>
      <c r="G17" s="82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25.5">
      <c r="A18" s="84"/>
      <c r="B18" s="88" t="s">
        <v>176</v>
      </c>
      <c r="C18" s="76" t="s">
        <v>177</v>
      </c>
      <c r="D18" s="86"/>
      <c r="E18" s="87"/>
      <c r="F18" s="81"/>
      <c r="G18" s="82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51">
      <c r="A19" s="84" t="s">
        <v>178</v>
      </c>
      <c r="B19" s="85" t="s">
        <v>179</v>
      </c>
      <c r="C19" s="76" t="s">
        <v>180</v>
      </c>
      <c r="D19" s="86"/>
      <c r="E19" s="87"/>
      <c r="F19" s="81"/>
      <c r="G19" s="8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38.25">
      <c r="A20" s="84"/>
      <c r="B20" s="88" t="s">
        <v>181</v>
      </c>
      <c r="C20" s="76" t="s">
        <v>182</v>
      </c>
      <c r="D20" s="86"/>
      <c r="E20" s="87"/>
      <c r="F20" s="81"/>
      <c r="G20" s="82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25.5">
      <c r="A21" s="84" t="s">
        <v>183</v>
      </c>
      <c r="B21" s="85" t="s">
        <v>184</v>
      </c>
      <c r="C21" s="76" t="s">
        <v>185</v>
      </c>
      <c r="D21" s="89">
        <f>D13+D14+D15+D16+D17+D19</f>
        <v>3620095</v>
      </c>
      <c r="E21" s="90">
        <f>E13+E14+E15+E16+E17+E19</f>
        <v>1953006</v>
      </c>
      <c r="F21" s="91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>
      <c r="A22" s="84"/>
      <c r="B22" s="85" t="s">
        <v>186</v>
      </c>
      <c r="C22" s="76" t="s">
        <v>187</v>
      </c>
      <c r="D22" s="94" t="s">
        <v>157</v>
      </c>
      <c r="E22" s="95" t="s">
        <v>157</v>
      </c>
      <c r="F22" s="81"/>
      <c r="G22" s="82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ht="127.5">
      <c r="A23" s="84" t="s">
        <v>161</v>
      </c>
      <c r="B23" s="85" t="s">
        <v>188</v>
      </c>
      <c r="C23" s="76" t="s">
        <v>189</v>
      </c>
      <c r="D23" s="86">
        <v>156111</v>
      </c>
      <c r="E23" s="87">
        <v>150457</v>
      </c>
      <c r="F23" s="81"/>
      <c r="G23" s="82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25.5">
      <c r="A24" s="84" t="s">
        <v>164</v>
      </c>
      <c r="B24" s="85" t="s">
        <v>190</v>
      </c>
      <c r="C24" s="76" t="s">
        <v>191</v>
      </c>
      <c r="D24" s="96"/>
      <c r="E24" s="97"/>
      <c r="F24" s="91"/>
      <c r="G24" s="92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ht="76.5">
      <c r="A25" s="84" t="s">
        <v>192</v>
      </c>
      <c r="B25" s="85" t="s">
        <v>193</v>
      </c>
      <c r="C25" s="76" t="s">
        <v>194</v>
      </c>
      <c r="D25" s="86">
        <v>0</v>
      </c>
      <c r="E25" s="87"/>
      <c r="F25" s="81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25.5">
      <c r="A26" s="84"/>
      <c r="B26" s="85" t="s">
        <v>195</v>
      </c>
      <c r="C26" s="76">
        <v>21.1</v>
      </c>
      <c r="D26" s="96" t="s">
        <v>157</v>
      </c>
      <c r="E26" s="87"/>
      <c r="F26" s="81"/>
      <c r="G26" s="82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38.25">
      <c r="A27" s="84"/>
      <c r="B27" s="85" t="s">
        <v>196</v>
      </c>
      <c r="C27" s="76" t="s">
        <v>197</v>
      </c>
      <c r="D27" s="86"/>
      <c r="E27" s="87"/>
      <c r="F27" s="81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ht="24.75" customHeight="1">
      <c r="A28" s="84"/>
      <c r="B28" s="88" t="s">
        <v>198</v>
      </c>
      <c r="C28" s="76" t="s">
        <v>199</v>
      </c>
      <c r="D28" s="96" t="s">
        <v>157</v>
      </c>
      <c r="E28" s="97" t="s">
        <v>157</v>
      </c>
      <c r="F28" s="81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ht="89.25">
      <c r="A29" s="84" t="s">
        <v>192</v>
      </c>
      <c r="B29" s="85" t="s">
        <v>200</v>
      </c>
      <c r="C29" s="76" t="s">
        <v>201</v>
      </c>
      <c r="D29" s="86">
        <v>0</v>
      </c>
      <c r="E29" s="87">
        <v>0</v>
      </c>
      <c r="F29" s="81"/>
      <c r="G29" s="82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spans="1:256" ht="38.25">
      <c r="A30" s="84"/>
      <c r="B30" s="88" t="s">
        <v>202</v>
      </c>
      <c r="C30" s="76" t="s">
        <v>203</v>
      </c>
      <c r="D30" s="86"/>
      <c r="E30" s="87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spans="1:256" ht="127.5">
      <c r="A31" s="84" t="s">
        <v>192</v>
      </c>
      <c r="B31" s="85" t="s">
        <v>204</v>
      </c>
      <c r="C31" s="76" t="s">
        <v>205</v>
      </c>
      <c r="D31" s="86"/>
      <c r="E31" s="87"/>
      <c r="F31" s="81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spans="1:256" ht="38.25">
      <c r="A32" s="84"/>
      <c r="B32" s="88" t="s">
        <v>206</v>
      </c>
      <c r="C32" s="76" t="s">
        <v>207</v>
      </c>
      <c r="D32" s="86"/>
      <c r="E32" s="87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76.5">
      <c r="A33" s="84"/>
      <c r="B33" s="85" t="s">
        <v>208</v>
      </c>
      <c r="C33" s="76" t="s">
        <v>209</v>
      </c>
      <c r="D33" s="86"/>
      <c r="E33" s="87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256">
      <c r="A34" s="84"/>
      <c r="B34" s="85" t="s">
        <v>210</v>
      </c>
      <c r="C34" s="76" t="s">
        <v>211</v>
      </c>
      <c r="D34" s="89">
        <f>D25+D29+D31+D33</f>
        <v>0</v>
      </c>
      <c r="E34" s="90">
        <f>E25+E29+E31+E33</f>
        <v>0</v>
      </c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spans="1:256">
      <c r="A35" s="84" t="s">
        <v>167</v>
      </c>
      <c r="B35" s="85" t="s">
        <v>212</v>
      </c>
      <c r="C35" s="76" t="s">
        <v>213</v>
      </c>
      <c r="D35" s="86"/>
      <c r="E35" s="87"/>
      <c r="F35" s="81"/>
      <c r="G35" s="82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>
      <c r="A36" s="84" t="s">
        <v>170</v>
      </c>
      <c r="B36" s="85" t="s">
        <v>214</v>
      </c>
      <c r="C36" s="76" t="s">
        <v>215</v>
      </c>
      <c r="D36" s="96" t="s">
        <v>157</v>
      </c>
      <c r="E36" s="97" t="s">
        <v>157</v>
      </c>
      <c r="F36" s="91"/>
      <c r="G36" s="92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  <c r="IU36" s="93"/>
      <c r="IV36" s="93"/>
    </row>
    <row r="37" spans="1:256" ht="153">
      <c r="A37" s="84" t="s">
        <v>192</v>
      </c>
      <c r="B37" s="85" t="s">
        <v>216</v>
      </c>
      <c r="C37" s="76" t="s">
        <v>217</v>
      </c>
      <c r="D37" s="86">
        <v>0</v>
      </c>
      <c r="E37" s="87">
        <v>0</v>
      </c>
      <c r="F37" s="81"/>
      <c r="G37" s="82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1:256" ht="38.25">
      <c r="A38" s="84"/>
      <c r="B38" s="88" t="s">
        <v>218</v>
      </c>
      <c r="C38" s="76" t="s">
        <v>219</v>
      </c>
      <c r="D38" s="86">
        <v>750</v>
      </c>
      <c r="E38" s="87">
        <v>3100</v>
      </c>
      <c r="F38" s="81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spans="1:256">
      <c r="A39" s="84" t="s">
        <v>192</v>
      </c>
      <c r="B39" s="85" t="s">
        <v>220</v>
      </c>
      <c r="C39" s="76" t="s">
        <v>221</v>
      </c>
      <c r="D39" s="96" t="s">
        <v>157</v>
      </c>
      <c r="E39" s="97" t="s">
        <v>157</v>
      </c>
      <c r="F39" s="81"/>
      <c r="G39" s="82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</row>
    <row r="40" spans="1:256" ht="102">
      <c r="A40" s="84" t="s">
        <v>192</v>
      </c>
      <c r="B40" s="85" t="s">
        <v>222</v>
      </c>
      <c r="C40" s="76" t="s">
        <v>223</v>
      </c>
      <c r="D40" s="86">
        <v>5201</v>
      </c>
      <c r="E40" s="87">
        <v>2739</v>
      </c>
      <c r="F40" s="81"/>
      <c r="G40" s="82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</row>
    <row r="41" spans="1:256">
      <c r="A41" s="84"/>
      <c r="B41" s="88" t="s">
        <v>224</v>
      </c>
      <c r="C41" s="76" t="s">
        <v>225</v>
      </c>
      <c r="D41" s="86"/>
      <c r="E41" s="87"/>
      <c r="F41" s="81"/>
      <c r="G41" s="82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spans="1:256">
      <c r="A42" s="84" t="s">
        <v>192</v>
      </c>
      <c r="B42" s="85" t="s">
        <v>220</v>
      </c>
      <c r="C42" s="76" t="s">
        <v>226</v>
      </c>
      <c r="D42" s="96" t="s">
        <v>157</v>
      </c>
      <c r="E42" s="97" t="s">
        <v>157</v>
      </c>
      <c r="F42" s="81"/>
      <c r="G42" s="82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spans="1:256" ht="37.5" customHeight="1">
      <c r="A43" s="84"/>
      <c r="B43" s="85" t="s">
        <v>227</v>
      </c>
      <c r="C43" s="76" t="s">
        <v>228</v>
      </c>
      <c r="D43" s="89">
        <f>D37+D38+D40+D41</f>
        <v>5951</v>
      </c>
      <c r="E43" s="90">
        <f>E37+E38+E40+E41</f>
        <v>5839</v>
      </c>
      <c r="F43" s="81"/>
      <c r="G43" s="82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</row>
    <row r="44" spans="1:256" ht="51">
      <c r="A44" s="84" t="s">
        <v>173</v>
      </c>
      <c r="B44" s="85" t="s">
        <v>229</v>
      </c>
      <c r="C44" s="76" t="s">
        <v>230</v>
      </c>
      <c r="D44" s="98"/>
      <c r="E44" s="99"/>
      <c r="F44" s="81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</row>
    <row r="45" spans="1:256" ht="25.5">
      <c r="A45" s="84"/>
      <c r="B45" s="88" t="s">
        <v>231</v>
      </c>
      <c r="C45" s="76" t="s">
        <v>232</v>
      </c>
      <c r="D45" s="98"/>
      <c r="E45" s="99"/>
      <c r="F45" s="81"/>
      <c r="G45" s="82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</row>
    <row r="46" spans="1:256">
      <c r="A46" s="84" t="s">
        <v>178</v>
      </c>
      <c r="B46" s="85" t="s">
        <v>233</v>
      </c>
      <c r="C46" s="76" t="s">
        <v>234</v>
      </c>
      <c r="D46" s="86"/>
      <c r="E46" s="87"/>
      <c r="F46" s="81"/>
      <c r="G46" s="82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  <c r="IU46" s="83"/>
      <c r="IV46" s="83"/>
    </row>
    <row r="47" spans="1:256" ht="25.5">
      <c r="A47" s="84" t="s">
        <v>183</v>
      </c>
      <c r="B47" s="85" t="s">
        <v>235</v>
      </c>
      <c r="C47" s="76" t="s">
        <v>236</v>
      </c>
      <c r="D47" s="89">
        <f>D23+D34+D35+D43+D44+D45+D46</f>
        <v>162062</v>
      </c>
      <c r="E47" s="90">
        <f>E23+E34+E35+E43+E44+E45+E46</f>
        <v>156296</v>
      </c>
      <c r="F47" s="91"/>
      <c r="G47" s="92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  <c r="IR47" s="93"/>
      <c r="IS47" s="93"/>
      <c r="IT47" s="93"/>
      <c r="IU47" s="93"/>
      <c r="IV47" s="93"/>
    </row>
    <row r="48" spans="1:256">
      <c r="A48" s="84" t="s">
        <v>237</v>
      </c>
      <c r="B48" s="85" t="s">
        <v>238</v>
      </c>
      <c r="C48" s="76" t="s">
        <v>239</v>
      </c>
      <c r="D48" s="89">
        <f>D21+D47</f>
        <v>3782157</v>
      </c>
      <c r="E48" s="90">
        <f>E21+E47</f>
        <v>2109302</v>
      </c>
      <c r="F48" s="91"/>
      <c r="G48" s="92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</row>
    <row r="49" spans="1:256">
      <c r="A49" s="74" t="s">
        <v>240</v>
      </c>
      <c r="B49" s="85" t="s">
        <v>241</v>
      </c>
      <c r="C49" s="76" t="s">
        <v>242</v>
      </c>
      <c r="D49" s="94" t="s">
        <v>157</v>
      </c>
      <c r="E49" s="95" t="s">
        <v>157</v>
      </c>
      <c r="F49" s="81"/>
      <c r="G49" s="82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</row>
    <row r="50" spans="1:256" ht="25.5">
      <c r="A50" s="84" t="s">
        <v>192</v>
      </c>
      <c r="B50" s="85" t="s">
        <v>243</v>
      </c>
      <c r="C50" s="76" t="s">
        <v>244</v>
      </c>
      <c r="D50" s="94" t="s">
        <v>157</v>
      </c>
      <c r="E50" s="95" t="s">
        <v>157</v>
      </c>
      <c r="F50" s="81"/>
      <c r="G50" s="82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</row>
    <row r="51" spans="1:256" ht="51">
      <c r="A51" s="84" t="s">
        <v>161</v>
      </c>
      <c r="B51" s="85" t="s">
        <v>245</v>
      </c>
      <c r="C51" s="76" t="s">
        <v>246</v>
      </c>
      <c r="D51" s="86"/>
      <c r="E51" s="87"/>
      <c r="F51" s="81"/>
      <c r="G51" s="82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</row>
    <row r="52" spans="1:256" ht="25.5">
      <c r="A52" s="84"/>
      <c r="B52" s="88" t="s">
        <v>247</v>
      </c>
      <c r="C52" s="76" t="s">
        <v>248</v>
      </c>
      <c r="D52" s="86"/>
      <c r="E52" s="87"/>
      <c r="F52" s="81"/>
      <c r="G52" s="82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256" ht="51">
      <c r="A53" s="84" t="s">
        <v>164</v>
      </c>
      <c r="B53" s="85" t="s">
        <v>249</v>
      </c>
      <c r="C53" s="76" t="s">
        <v>250</v>
      </c>
      <c r="D53" s="86"/>
      <c r="E53" s="87"/>
      <c r="F53" s="81"/>
      <c r="G53" s="82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</row>
    <row r="54" spans="1:256" ht="25.5">
      <c r="A54" s="84" t="s">
        <v>167</v>
      </c>
      <c r="B54" s="85" t="s">
        <v>251</v>
      </c>
      <c r="C54" s="76" t="s">
        <v>252</v>
      </c>
      <c r="D54" s="86"/>
      <c r="E54" s="87"/>
      <c r="F54" s="81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</row>
    <row r="55" spans="1:256">
      <c r="A55" s="84" t="s">
        <v>192</v>
      </c>
      <c r="B55" s="85" t="s">
        <v>253</v>
      </c>
      <c r="C55" s="76" t="s">
        <v>254</v>
      </c>
      <c r="D55" s="89">
        <f>D51+D53+D54</f>
        <v>0</v>
      </c>
      <c r="E55" s="90">
        <f>E51+E53+E54</f>
        <v>0</v>
      </c>
      <c r="F55" s="91"/>
      <c r="G55" s="92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</row>
    <row r="56" spans="1:256" ht="25.5">
      <c r="A56" s="74"/>
      <c r="B56" s="85" t="s">
        <v>255</v>
      </c>
      <c r="C56" s="76" t="s">
        <v>256</v>
      </c>
      <c r="D56" s="96" t="s">
        <v>157</v>
      </c>
      <c r="E56" s="97" t="s">
        <v>157</v>
      </c>
      <c r="F56" s="91"/>
      <c r="G56" s="92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  <c r="IU56" s="93"/>
      <c r="IV56" s="93"/>
    </row>
    <row r="57" spans="1:256" ht="63.75">
      <c r="A57" s="84" t="s">
        <v>161</v>
      </c>
      <c r="B57" s="85" t="s">
        <v>257</v>
      </c>
      <c r="C57" s="76" t="s">
        <v>258</v>
      </c>
      <c r="D57" s="86">
        <v>2063922</v>
      </c>
      <c r="E57" s="87">
        <v>2589921</v>
      </c>
      <c r="F57" s="81"/>
      <c r="G57" s="82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</row>
    <row r="58" spans="1:256" ht="25.5">
      <c r="A58" s="84"/>
      <c r="B58" s="85" t="s">
        <v>195</v>
      </c>
      <c r="C58" s="76">
        <v>60.1</v>
      </c>
      <c r="D58" s="96">
        <v>2050464</v>
      </c>
      <c r="E58" s="100">
        <v>2534571</v>
      </c>
      <c r="F58" s="81"/>
      <c r="G58" s="82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</row>
    <row r="59" spans="1:256" ht="38.25">
      <c r="A59" s="84"/>
      <c r="B59" s="88" t="s">
        <v>259</v>
      </c>
      <c r="C59" s="76" t="s">
        <v>260</v>
      </c>
      <c r="D59" s="86">
        <v>13458</v>
      </c>
      <c r="E59" s="87">
        <v>55351</v>
      </c>
      <c r="F59" s="81"/>
      <c r="G59" s="82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  <c r="IU59" s="83"/>
      <c r="IV59" s="83"/>
    </row>
    <row r="60" spans="1:256" ht="26.25" customHeight="1">
      <c r="A60" s="84"/>
      <c r="B60" s="88" t="s">
        <v>261</v>
      </c>
      <c r="C60" s="76" t="s">
        <v>262</v>
      </c>
      <c r="D60" s="96"/>
      <c r="E60" s="97"/>
      <c r="F60" s="81"/>
      <c r="G60" s="82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</row>
    <row r="61" spans="1:256" ht="76.5">
      <c r="A61" s="84" t="s">
        <v>164</v>
      </c>
      <c r="B61" s="85" t="s">
        <v>263</v>
      </c>
      <c r="C61" s="76" t="s">
        <v>264</v>
      </c>
      <c r="D61" s="86">
        <v>64819</v>
      </c>
      <c r="E61" s="87">
        <v>91171</v>
      </c>
      <c r="F61" s="81"/>
      <c r="G61" s="82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</row>
    <row r="62" spans="1:256">
      <c r="A62" s="84" t="s">
        <v>192</v>
      </c>
      <c r="B62" s="88" t="s">
        <v>265</v>
      </c>
      <c r="C62" s="76" t="s">
        <v>266</v>
      </c>
      <c r="D62" s="96" t="s">
        <v>157</v>
      </c>
      <c r="E62" s="97" t="s">
        <v>157</v>
      </c>
      <c r="F62" s="81"/>
      <c r="G62" s="82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</row>
    <row r="63" spans="1:256" ht="38.25">
      <c r="A63" s="84"/>
      <c r="B63" s="88" t="s">
        <v>267</v>
      </c>
      <c r="C63" s="76" t="s">
        <v>268</v>
      </c>
      <c r="D63" s="86">
        <v>55240</v>
      </c>
      <c r="E63" s="87">
        <v>77402</v>
      </c>
      <c r="F63" s="81"/>
      <c r="G63" s="82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  <c r="IU63" s="83"/>
      <c r="IV63" s="83"/>
    </row>
    <row r="64" spans="1:256" ht="25.5">
      <c r="A64" s="84"/>
      <c r="B64" s="88" t="s">
        <v>269</v>
      </c>
      <c r="C64" s="76" t="s">
        <v>270</v>
      </c>
      <c r="D64" s="86"/>
      <c r="E64" s="87"/>
      <c r="F64" s="81"/>
      <c r="G64" s="82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  <c r="IU64" s="83"/>
      <c r="IV64" s="83"/>
    </row>
    <row r="65" spans="1:256" ht="114.75">
      <c r="A65" s="84" t="s">
        <v>167</v>
      </c>
      <c r="B65" s="85" t="s">
        <v>271</v>
      </c>
      <c r="C65" s="76" t="s">
        <v>272</v>
      </c>
      <c r="D65" s="86"/>
      <c r="E65" s="87"/>
      <c r="F65" s="81"/>
      <c r="G65" s="82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  <c r="IU65" s="83"/>
      <c r="IV65" s="83"/>
    </row>
    <row r="66" spans="1:256" ht="25.5">
      <c r="A66" s="84"/>
      <c r="B66" s="88" t="s">
        <v>273</v>
      </c>
      <c r="C66" s="76" t="s">
        <v>274</v>
      </c>
      <c r="D66" s="86"/>
      <c r="E66" s="87"/>
      <c r="F66" s="81"/>
      <c r="G66" s="82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</row>
    <row r="67" spans="1:256" ht="76.5">
      <c r="A67" s="84" t="s">
        <v>170</v>
      </c>
      <c r="B67" s="85" t="s">
        <v>275</v>
      </c>
      <c r="C67" s="76" t="s">
        <v>276</v>
      </c>
      <c r="D67" s="86"/>
      <c r="E67" s="87"/>
      <c r="F67" s="81"/>
      <c r="G67" s="82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  <c r="IV67" s="83"/>
    </row>
    <row r="68" spans="1:256" ht="76.5">
      <c r="A68" s="84" t="s">
        <v>173</v>
      </c>
      <c r="B68" s="85" t="s">
        <v>277</v>
      </c>
      <c r="C68" s="76" t="s">
        <v>278</v>
      </c>
      <c r="D68" s="86"/>
      <c r="E68" s="87"/>
      <c r="F68" s="81"/>
      <c r="G68" s="82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</row>
    <row r="69" spans="1:256" ht="25.5">
      <c r="A69" s="84" t="s">
        <v>178</v>
      </c>
      <c r="B69" s="85" t="s">
        <v>279</v>
      </c>
      <c r="C69" s="76" t="s">
        <v>280</v>
      </c>
      <c r="D69" s="86">
        <v>92455</v>
      </c>
      <c r="E69" s="87">
        <v>127147</v>
      </c>
      <c r="F69" s="81"/>
      <c r="G69" s="82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  <c r="IU69" s="83"/>
      <c r="IV69" s="83"/>
    </row>
    <row r="70" spans="1:256" ht="51">
      <c r="A70" s="84" t="s">
        <v>183</v>
      </c>
      <c r="B70" s="85" t="s">
        <v>281</v>
      </c>
      <c r="C70" s="76" t="s">
        <v>282</v>
      </c>
      <c r="D70" s="86"/>
      <c r="E70" s="87"/>
      <c r="F70" s="81"/>
      <c r="G70" s="82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</row>
    <row r="71" spans="1:256" s="104" customFormat="1">
      <c r="A71" s="84"/>
      <c r="B71" s="85" t="s">
        <v>283</v>
      </c>
      <c r="C71" s="76" t="s">
        <v>284</v>
      </c>
      <c r="D71" s="96" t="s">
        <v>157</v>
      </c>
      <c r="E71" s="97" t="s">
        <v>157</v>
      </c>
      <c r="F71" s="101"/>
      <c r="G71" s="102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  <c r="IT71" s="103"/>
      <c r="IU71" s="103"/>
      <c r="IV71" s="103"/>
    </row>
    <row r="72" spans="1:256">
      <c r="A72" s="84" t="s">
        <v>237</v>
      </c>
      <c r="B72" s="85" t="s">
        <v>285</v>
      </c>
      <c r="C72" s="76" t="s">
        <v>286</v>
      </c>
      <c r="D72" s="86"/>
      <c r="E72" s="87"/>
      <c r="F72" s="81"/>
      <c r="G72" s="82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</row>
    <row r="73" spans="1:256" ht="25.5">
      <c r="A73" s="84" t="s">
        <v>287</v>
      </c>
      <c r="B73" s="85" t="s">
        <v>288</v>
      </c>
      <c r="C73" s="76" t="s">
        <v>289</v>
      </c>
      <c r="D73" s="86"/>
      <c r="E73" s="87"/>
      <c r="F73" s="81"/>
      <c r="G73" s="82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  <c r="IU73" s="83"/>
      <c r="IV73" s="83"/>
    </row>
    <row r="74" spans="1:256">
      <c r="A74" s="84" t="s">
        <v>290</v>
      </c>
      <c r="B74" s="85" t="s">
        <v>291</v>
      </c>
      <c r="C74" s="76" t="s">
        <v>292</v>
      </c>
      <c r="D74" s="89">
        <f>D57+D61+D65+D67+D68+D69+D70+D72+D73</f>
        <v>2221196</v>
      </c>
      <c r="E74" s="90">
        <f>E57+E61+E65+E67+E68+E69+E70+E72+E73</f>
        <v>2808239</v>
      </c>
      <c r="F74" s="91"/>
      <c r="G74" s="92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</row>
    <row r="75" spans="1:256">
      <c r="A75" s="84" t="s">
        <v>293</v>
      </c>
      <c r="B75" s="85" t="s">
        <v>294</v>
      </c>
      <c r="C75" s="76" t="s">
        <v>295</v>
      </c>
      <c r="D75" s="89">
        <f>D55+D74</f>
        <v>2221196</v>
      </c>
      <c r="E75" s="90">
        <f>E55+E74</f>
        <v>2808239</v>
      </c>
      <c r="F75" s="91"/>
      <c r="G75" s="92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ht="38.25">
      <c r="A76" s="84" t="s">
        <v>296</v>
      </c>
      <c r="B76" s="85" t="s">
        <v>297</v>
      </c>
      <c r="C76" s="76" t="s">
        <v>298</v>
      </c>
      <c r="D76" s="89">
        <f>D48-D75</f>
        <v>1560961</v>
      </c>
      <c r="E76" s="90">
        <f>E48-E75</f>
        <v>-698937</v>
      </c>
      <c r="F76" s="91"/>
      <c r="G76" s="92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  <c r="IV76" s="93"/>
    </row>
    <row r="77" spans="1:256">
      <c r="A77" s="84" t="s">
        <v>299</v>
      </c>
      <c r="B77" s="85" t="s">
        <v>300</v>
      </c>
      <c r="C77" s="76" t="s">
        <v>301</v>
      </c>
      <c r="D77" s="96" t="s">
        <v>157</v>
      </c>
      <c r="E77" s="97" t="s">
        <v>157</v>
      </c>
      <c r="F77" s="81"/>
      <c r="G77" s="82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3"/>
      <c r="HY77" s="83"/>
      <c r="HZ77" s="83"/>
      <c r="IA77" s="83"/>
      <c r="IB77" s="83"/>
      <c r="IC77" s="83"/>
      <c r="ID77" s="83"/>
      <c r="IE77" s="83"/>
      <c r="IF77" s="83"/>
      <c r="IG77" s="83"/>
      <c r="IH77" s="83"/>
      <c r="II77" s="83"/>
      <c r="IJ77" s="83"/>
      <c r="IK77" s="83"/>
      <c r="IL77" s="83"/>
      <c r="IM77" s="83"/>
      <c r="IN77" s="83"/>
      <c r="IO77" s="83"/>
      <c r="IP77" s="83"/>
      <c r="IQ77" s="83"/>
      <c r="IR77" s="83"/>
      <c r="IS77" s="83"/>
      <c r="IT77" s="83"/>
      <c r="IU77" s="83"/>
      <c r="IV77" s="83"/>
    </row>
    <row r="78" spans="1:256" ht="51">
      <c r="A78" s="84" t="s">
        <v>161</v>
      </c>
      <c r="B78" s="85" t="s">
        <v>302</v>
      </c>
      <c r="C78" s="76" t="s">
        <v>303</v>
      </c>
      <c r="D78" s="86">
        <v>5770216</v>
      </c>
      <c r="E78" s="87">
        <v>2520976</v>
      </c>
      <c r="F78" s="81"/>
      <c r="G78" s="82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</row>
    <row r="79" spans="1:256" ht="25.5">
      <c r="A79" s="84" t="s">
        <v>164</v>
      </c>
      <c r="B79" s="85" t="s">
        <v>304</v>
      </c>
      <c r="C79" s="76" t="s">
        <v>305</v>
      </c>
      <c r="D79" s="86"/>
      <c r="E79" s="87"/>
      <c r="F79" s="81"/>
      <c r="G79" s="82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83"/>
      <c r="IG79" s="83"/>
      <c r="IH79" s="83"/>
      <c r="II79" s="83"/>
      <c r="IJ79" s="83"/>
      <c r="IK79" s="83"/>
      <c r="IL79" s="83"/>
      <c r="IM79" s="83"/>
      <c r="IN79" s="83"/>
      <c r="IO79" s="83"/>
      <c r="IP79" s="83"/>
      <c r="IQ79" s="83"/>
      <c r="IR79" s="83"/>
      <c r="IS79" s="83"/>
      <c r="IT79" s="83"/>
      <c r="IU79" s="83"/>
      <c r="IV79" s="83"/>
    </row>
    <row r="80" spans="1:256" ht="25.5">
      <c r="A80" s="84" t="s">
        <v>167</v>
      </c>
      <c r="B80" s="85" t="s">
        <v>306</v>
      </c>
      <c r="C80" s="76" t="s">
        <v>307</v>
      </c>
      <c r="D80" s="86">
        <v>2082430</v>
      </c>
      <c r="E80" s="87">
        <v>534171</v>
      </c>
      <c r="F80" s="81"/>
      <c r="G80" s="82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</row>
    <row r="81" spans="1:256" ht="25.5">
      <c r="A81" s="84" t="s">
        <v>170</v>
      </c>
      <c r="B81" s="85" t="s">
        <v>308</v>
      </c>
      <c r="C81" s="76" t="s">
        <v>309</v>
      </c>
      <c r="D81" s="86"/>
      <c r="E81" s="87"/>
      <c r="F81" s="81"/>
      <c r="G81" s="82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</row>
    <row r="82" spans="1:256" ht="26.25" thickBot="1">
      <c r="A82" s="105" t="s">
        <v>173</v>
      </c>
      <c r="B82" s="106" t="s">
        <v>310</v>
      </c>
      <c r="C82" s="107" t="s">
        <v>311</v>
      </c>
      <c r="D82" s="108">
        <v>2126825</v>
      </c>
      <c r="E82" s="109">
        <v>2685742</v>
      </c>
      <c r="F82" s="81"/>
      <c r="G82" s="82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3"/>
      <c r="HY82" s="83"/>
      <c r="HZ82" s="83"/>
      <c r="IA82" s="83"/>
      <c r="IB82" s="83"/>
      <c r="IC82" s="83"/>
      <c r="ID82" s="83"/>
      <c r="IE82" s="83"/>
      <c r="IF82" s="83"/>
      <c r="IG82" s="83"/>
      <c r="IH82" s="83"/>
      <c r="II82" s="83"/>
      <c r="IJ82" s="83"/>
      <c r="IK82" s="83"/>
      <c r="IL82" s="83"/>
      <c r="IM82" s="83"/>
      <c r="IN82" s="83"/>
      <c r="IO82" s="83"/>
      <c r="IP82" s="83"/>
      <c r="IQ82" s="83"/>
      <c r="IR82" s="83"/>
      <c r="IS82" s="83"/>
      <c r="IT82" s="83"/>
      <c r="IU82" s="83"/>
      <c r="IV82" s="83"/>
    </row>
    <row r="83" spans="1:256" ht="26.25" thickBot="1">
      <c r="A83" s="110" t="s">
        <v>192</v>
      </c>
      <c r="B83" s="111" t="s">
        <v>312</v>
      </c>
      <c r="C83" s="112" t="s">
        <v>313</v>
      </c>
      <c r="D83" s="113">
        <f>D78+D79-D80+D81-D82</f>
        <v>1560961</v>
      </c>
      <c r="E83" s="114">
        <f>E78+E79-E80+E81-E82</f>
        <v>-698937</v>
      </c>
      <c r="F83" s="91"/>
      <c r="G83" s="92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93"/>
      <c r="IU83" s="93"/>
      <c r="IV83" s="93"/>
    </row>
    <row r="84" spans="1:256">
      <c r="A84" s="115"/>
      <c r="B84" s="116" t="s">
        <v>314</v>
      </c>
      <c r="C84" s="117"/>
      <c r="D84" s="118"/>
      <c r="E84" s="118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  <c r="II84" s="119"/>
      <c r="IJ84" s="119"/>
      <c r="IK84" s="119"/>
      <c r="IL84" s="119"/>
      <c r="IM84" s="119"/>
      <c r="IN84" s="119"/>
      <c r="IO84" s="119"/>
      <c r="IP84" s="119"/>
      <c r="IQ84" s="119"/>
      <c r="IR84" s="119"/>
      <c r="IS84" s="119"/>
      <c r="IT84" s="119"/>
      <c r="IU84" s="119"/>
      <c r="IV84" s="119"/>
    </row>
    <row r="85" spans="1:256">
      <c r="A85" s="115"/>
      <c r="B85" s="120" t="s">
        <v>315</v>
      </c>
      <c r="C85" s="117"/>
      <c r="D85" s="118"/>
      <c r="E85" s="118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  <c r="II85" s="119"/>
      <c r="IJ85" s="119"/>
      <c r="IK85" s="119"/>
      <c r="IL85" s="119"/>
      <c r="IM85" s="119"/>
      <c r="IN85" s="119"/>
      <c r="IO85" s="119"/>
      <c r="IP85" s="119"/>
      <c r="IQ85" s="119"/>
      <c r="IR85" s="119"/>
      <c r="IS85" s="119"/>
      <c r="IT85" s="119"/>
      <c r="IU85" s="119"/>
      <c r="IV85" s="119"/>
    </row>
    <row r="86" spans="1:256">
      <c r="A86" s="49"/>
      <c r="C86" s="41"/>
      <c r="D86" s="42"/>
      <c r="E86" s="43"/>
      <c r="F86" s="44"/>
    </row>
    <row r="87" spans="1:256">
      <c r="A87" s="49"/>
      <c r="B87" s="122" t="s">
        <v>316</v>
      </c>
      <c r="C87" s="123" t="s">
        <v>317</v>
      </c>
      <c r="D87" s="124"/>
      <c r="E87" s="125"/>
      <c r="F87" s="44"/>
    </row>
    <row r="88" spans="1:256">
      <c r="A88" s="49"/>
      <c r="B88" s="126"/>
      <c r="C88" s="123" t="s">
        <v>318</v>
      </c>
      <c r="D88" s="124"/>
      <c r="E88" s="125"/>
      <c r="F88" s="44"/>
    </row>
    <row r="89" spans="1:256">
      <c r="B89" s="128"/>
      <c r="C89" s="129"/>
      <c r="D89" s="130"/>
      <c r="E89" s="131"/>
    </row>
    <row r="90" spans="1:256">
      <c r="B90" s="128"/>
      <c r="C90" s="129"/>
      <c r="D90" s="132"/>
      <c r="E90" s="131"/>
    </row>
    <row r="91" spans="1:256">
      <c r="B91" s="128"/>
      <c r="C91" s="129"/>
      <c r="D91" s="130"/>
      <c r="E91" s="131"/>
    </row>
    <row r="92" spans="1:256">
      <c r="B92" s="133"/>
      <c r="C92" s="129"/>
      <c r="D92" s="132"/>
      <c r="E92" s="131"/>
    </row>
    <row r="93" spans="1:256">
      <c r="B93" s="128"/>
      <c r="C93" s="129"/>
      <c r="D93" s="132"/>
      <c r="E93" s="131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executie dec 2019</vt:lpstr>
      <vt:lpstr>bilant dec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elena.duru</cp:lastModifiedBy>
  <dcterms:created xsi:type="dcterms:W3CDTF">2019-04-01T08:33:06Z</dcterms:created>
  <dcterms:modified xsi:type="dcterms:W3CDTF">2020-08-13T05:18:52Z</dcterms:modified>
</cp:coreProperties>
</file>